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Ricci\Desktop\DF Requests\"/>
    </mc:Choice>
  </mc:AlternateContent>
  <xr:revisionPtr revIDLastSave="0" documentId="8_{D681955C-998B-45CD-8C4C-4288CBACDFC1}" xr6:coauthVersionLast="41" xr6:coauthVersionMax="41" xr10:uidLastSave="{00000000-0000-0000-0000-000000000000}"/>
  <bookViews>
    <workbookView xWindow="-110" yWindow="-110" windowWidth="19420" windowHeight="10420" tabRatio="904"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1. NTT" sheetId="19" r:id="rId8"/>
    <sheet name=" D2. NTT Pool" sheetId="20" r:id="rId9"/>
    <sheet name="E. Optional ECB-ECAIs data" sheetId="18" r:id="rId10"/>
  </sheets>
  <externalReferences>
    <externalReference r:id="rId11"/>
    <externalReference r:id="rId12"/>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DAYS_DLQ">OFFSET([1]Extract!$AB$2,,,COUNTA([1]Extract!$AB$2:$AB$185207))</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9">'E. Optional ECB-ECAIs data'!$A$2:$G$72</definedName>
    <definedName name="_xlnm.Print_Area" localSheetId="1">Introduction!$B$2:$J$42</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4" i="20" l="1"/>
  <c r="A293" i="20"/>
  <c r="A292" i="20"/>
  <c r="S290" i="20"/>
  <c r="R290" i="20"/>
  <c r="Q290" i="20"/>
  <c r="P290" i="20"/>
  <c r="O290" i="20"/>
  <c r="N290" i="20"/>
  <c r="M290" i="20"/>
  <c r="L290" i="20"/>
  <c r="K290" i="20"/>
  <c r="J290" i="20"/>
  <c r="I290" i="20"/>
  <c r="H290" i="20"/>
  <c r="G290" i="20"/>
  <c r="F290" i="20"/>
  <c r="E290" i="20"/>
  <c r="D290" i="20"/>
  <c r="C290" i="20"/>
  <c r="B290" i="20"/>
  <c r="S289" i="20"/>
  <c r="R289" i="20"/>
  <c r="Q289" i="20"/>
  <c r="P289" i="20"/>
  <c r="O289" i="20"/>
  <c r="N289" i="20"/>
  <c r="M289" i="20"/>
  <c r="L289" i="20"/>
  <c r="K289" i="20"/>
  <c r="J289" i="20"/>
  <c r="I289" i="20"/>
  <c r="H289" i="20"/>
  <c r="G289" i="20"/>
  <c r="F289" i="20"/>
  <c r="E289" i="20"/>
  <c r="D289" i="20"/>
  <c r="C289" i="20"/>
  <c r="B289" i="20"/>
  <c r="S288" i="20"/>
  <c r="R288" i="20"/>
  <c r="Q288" i="20"/>
  <c r="P288" i="20"/>
  <c r="O288" i="20"/>
  <c r="N288" i="20"/>
  <c r="M288" i="20"/>
  <c r="L288" i="20"/>
  <c r="K288" i="20"/>
  <c r="J288" i="20"/>
  <c r="I288" i="20"/>
  <c r="H288" i="20"/>
  <c r="G288" i="20"/>
  <c r="F288" i="20"/>
  <c r="E288" i="20"/>
  <c r="D288" i="20"/>
  <c r="C288" i="20"/>
  <c r="B288" i="20"/>
  <c r="S287" i="20"/>
  <c r="R287" i="20"/>
  <c r="Q287" i="20"/>
  <c r="P287" i="20"/>
  <c r="O287" i="20"/>
  <c r="N287" i="20"/>
  <c r="M287" i="20"/>
  <c r="L287" i="20"/>
  <c r="K287" i="20"/>
  <c r="J287" i="20"/>
  <c r="I287" i="20"/>
  <c r="H287" i="20"/>
  <c r="G287" i="20"/>
  <c r="F287" i="20"/>
  <c r="E287" i="20"/>
  <c r="D287" i="20"/>
  <c r="C287" i="20"/>
  <c r="B287" i="20"/>
  <c r="S286" i="20"/>
  <c r="R286" i="20"/>
  <c r="Q286" i="20"/>
  <c r="P286" i="20"/>
  <c r="O286" i="20"/>
  <c r="N286" i="20"/>
  <c r="M286" i="20"/>
  <c r="L286" i="20"/>
  <c r="K286" i="20"/>
  <c r="J286" i="20"/>
  <c r="I286" i="20"/>
  <c r="H286" i="20"/>
  <c r="G286" i="20"/>
  <c r="F286" i="20"/>
  <c r="E286" i="20"/>
  <c r="D286" i="20"/>
  <c r="C286" i="20"/>
  <c r="B286" i="20"/>
  <c r="S285" i="20"/>
  <c r="R285" i="20"/>
  <c r="Q285" i="20"/>
  <c r="P285" i="20"/>
  <c r="O285" i="20"/>
  <c r="N285" i="20"/>
  <c r="M285" i="20"/>
  <c r="L285" i="20"/>
  <c r="K285" i="20"/>
  <c r="J285" i="20"/>
  <c r="I285" i="20"/>
  <c r="H285" i="20"/>
  <c r="G285" i="20"/>
  <c r="F285" i="20"/>
  <c r="E285" i="20"/>
  <c r="D285" i="20"/>
  <c r="C285" i="20"/>
  <c r="B285" i="20"/>
  <c r="S284" i="20"/>
  <c r="R284" i="20"/>
  <c r="Q284" i="20"/>
  <c r="P284" i="20"/>
  <c r="O284" i="20"/>
  <c r="N284" i="20"/>
  <c r="M284" i="20"/>
  <c r="L284" i="20"/>
  <c r="K284" i="20"/>
  <c r="J284" i="20"/>
  <c r="I284" i="20"/>
  <c r="H284" i="20"/>
  <c r="G284" i="20"/>
  <c r="F284" i="20"/>
  <c r="E284" i="20"/>
  <c r="D284" i="20"/>
  <c r="C284" i="20"/>
  <c r="B284" i="20"/>
  <c r="S283" i="20"/>
  <c r="R283" i="20"/>
  <c r="Q283" i="20"/>
  <c r="P283" i="20"/>
  <c r="O283" i="20"/>
  <c r="N283" i="20"/>
  <c r="M283" i="20"/>
  <c r="L283" i="20"/>
  <c r="K283" i="20"/>
  <c r="J283" i="20"/>
  <c r="I283" i="20"/>
  <c r="H283" i="20"/>
  <c r="G283" i="20"/>
  <c r="F283" i="20"/>
  <c r="E283" i="20"/>
  <c r="D283" i="20"/>
  <c r="C283" i="20"/>
  <c r="B283" i="20"/>
  <c r="A276" i="20"/>
  <c r="A275" i="20"/>
  <c r="A274" i="20"/>
  <c r="A273" i="20"/>
  <c r="A272" i="20"/>
  <c r="T270" i="20"/>
  <c r="S270" i="20"/>
  <c r="R270" i="20"/>
  <c r="Q270" i="20"/>
  <c r="P270" i="20"/>
  <c r="O270" i="20"/>
  <c r="N270" i="20"/>
  <c r="M270" i="20"/>
  <c r="L270" i="20"/>
  <c r="K270" i="20"/>
  <c r="J270" i="20"/>
  <c r="I270" i="20"/>
  <c r="H270" i="20"/>
  <c r="G270" i="20"/>
  <c r="F270" i="20"/>
  <c r="E270" i="20"/>
  <c r="D270" i="20"/>
  <c r="C270" i="20"/>
  <c r="T269" i="20"/>
  <c r="S269" i="20"/>
  <c r="R269" i="20"/>
  <c r="Q269" i="20"/>
  <c r="P269" i="20"/>
  <c r="O269" i="20"/>
  <c r="N269" i="20"/>
  <c r="M269" i="20"/>
  <c r="L269" i="20"/>
  <c r="K269" i="20"/>
  <c r="J269" i="20"/>
  <c r="I269" i="20"/>
  <c r="H269" i="20"/>
  <c r="G269" i="20"/>
  <c r="F269" i="20"/>
  <c r="E269" i="20"/>
  <c r="D269" i="20"/>
  <c r="C269" i="20"/>
  <c r="T268" i="20"/>
  <c r="S268" i="20"/>
  <c r="R268" i="20"/>
  <c r="Q268" i="20"/>
  <c r="P268" i="20"/>
  <c r="O268" i="20"/>
  <c r="N268" i="20"/>
  <c r="M268" i="20"/>
  <c r="L268" i="20"/>
  <c r="K268" i="20"/>
  <c r="J268" i="20"/>
  <c r="I268" i="20"/>
  <c r="H268" i="20"/>
  <c r="G268" i="20"/>
  <c r="F268" i="20"/>
  <c r="E268" i="20"/>
  <c r="D268" i="20"/>
  <c r="C268" i="20"/>
  <c r="T267" i="20"/>
  <c r="S267" i="20"/>
  <c r="R267" i="20"/>
  <c r="Q267" i="20"/>
  <c r="P267" i="20"/>
  <c r="O267" i="20"/>
  <c r="N267" i="20"/>
  <c r="M267" i="20"/>
  <c r="L267" i="20"/>
  <c r="K267" i="20"/>
  <c r="J267" i="20"/>
  <c r="I267" i="20"/>
  <c r="H267" i="20"/>
  <c r="G267" i="20"/>
  <c r="F267" i="20"/>
  <c r="E267" i="20"/>
  <c r="D267" i="20"/>
  <c r="C267" i="20"/>
  <c r="T266" i="20"/>
  <c r="S266" i="20"/>
  <c r="R266" i="20"/>
  <c r="Q266" i="20"/>
  <c r="P266" i="20"/>
  <c r="O266" i="20"/>
  <c r="N266" i="20"/>
  <c r="M266" i="20"/>
  <c r="L266" i="20"/>
  <c r="K266" i="20"/>
  <c r="J266" i="20"/>
  <c r="I266" i="20"/>
  <c r="H266" i="20"/>
  <c r="G266" i="20"/>
  <c r="F266" i="20"/>
  <c r="E266" i="20"/>
  <c r="D266" i="20"/>
  <c r="C266" i="20"/>
  <c r="T265" i="20"/>
  <c r="S265" i="20"/>
  <c r="R265" i="20"/>
  <c r="Q265" i="20"/>
  <c r="P265" i="20"/>
  <c r="O265" i="20"/>
  <c r="N265" i="20"/>
  <c r="M265" i="20"/>
  <c r="L265" i="20"/>
  <c r="K265" i="20"/>
  <c r="J265" i="20"/>
  <c r="I265" i="20"/>
  <c r="H265" i="20"/>
  <c r="G265" i="20"/>
  <c r="F265" i="20"/>
  <c r="E265" i="20"/>
  <c r="D265" i="20"/>
  <c r="C265" i="20"/>
  <c r="T264" i="20"/>
  <c r="S264" i="20"/>
  <c r="R264" i="20"/>
  <c r="Q264" i="20"/>
  <c r="P264" i="20"/>
  <c r="O264" i="20"/>
  <c r="N264" i="20"/>
  <c r="M264" i="20"/>
  <c r="L264" i="20"/>
  <c r="K264" i="20"/>
  <c r="J264" i="20"/>
  <c r="I264" i="20"/>
  <c r="H264" i="20"/>
  <c r="G264" i="20"/>
  <c r="F264" i="20"/>
  <c r="E264" i="20"/>
  <c r="D264" i="20"/>
  <c r="C264" i="20"/>
  <c r="T263" i="20"/>
  <c r="S263" i="20"/>
  <c r="R263" i="20"/>
  <c r="Q263" i="20"/>
  <c r="P263" i="20"/>
  <c r="O263" i="20"/>
  <c r="N263" i="20"/>
  <c r="M263" i="20"/>
  <c r="L263" i="20"/>
  <c r="K263" i="20"/>
  <c r="J263" i="20"/>
  <c r="I263" i="20"/>
  <c r="H263" i="20"/>
  <c r="G263" i="20"/>
  <c r="F263" i="20"/>
  <c r="E263" i="20"/>
  <c r="D263" i="20"/>
  <c r="C263" i="20"/>
  <c r="T262" i="20"/>
  <c r="S262" i="20"/>
  <c r="R262" i="20"/>
  <c r="Q262" i="20"/>
  <c r="P262" i="20"/>
  <c r="O262" i="20"/>
  <c r="N262" i="20"/>
  <c r="M262" i="20"/>
  <c r="L262" i="20"/>
  <c r="K262" i="20"/>
  <c r="J262" i="20"/>
  <c r="I262" i="20"/>
  <c r="H262" i="20"/>
  <c r="G262" i="20"/>
  <c r="F262" i="20"/>
  <c r="E262" i="20"/>
  <c r="D262" i="20"/>
  <c r="C262" i="20"/>
  <c r="T261" i="20"/>
  <c r="S261" i="20"/>
  <c r="R261" i="20"/>
  <c r="Q261" i="20"/>
  <c r="P261" i="20"/>
  <c r="O261" i="20"/>
  <c r="N261" i="20"/>
  <c r="M261" i="20"/>
  <c r="L261" i="20"/>
  <c r="K261" i="20"/>
  <c r="J261" i="20"/>
  <c r="I261" i="20"/>
  <c r="H261" i="20"/>
  <c r="G261" i="20"/>
  <c r="F261" i="20"/>
  <c r="E261" i="20"/>
  <c r="D261" i="20"/>
  <c r="C261" i="20"/>
  <c r="T260" i="20"/>
  <c r="S260" i="20"/>
  <c r="R260" i="20"/>
  <c r="Q260" i="20"/>
  <c r="P260" i="20"/>
  <c r="O260" i="20"/>
  <c r="N260" i="20"/>
  <c r="M260" i="20"/>
  <c r="L260" i="20"/>
  <c r="K260" i="20"/>
  <c r="J260" i="20"/>
  <c r="I260" i="20"/>
  <c r="H260" i="20"/>
  <c r="G260" i="20"/>
  <c r="F260" i="20"/>
  <c r="E260" i="20"/>
  <c r="D260" i="20"/>
  <c r="C260" i="20"/>
  <c r="T259" i="20"/>
  <c r="S259" i="20"/>
  <c r="R259" i="20"/>
  <c r="Q259" i="20"/>
  <c r="P259" i="20"/>
  <c r="O259" i="20"/>
  <c r="N259" i="20"/>
  <c r="M259" i="20"/>
  <c r="L259" i="20"/>
  <c r="K259" i="20"/>
  <c r="J259" i="20"/>
  <c r="I259" i="20"/>
  <c r="H259" i="20"/>
  <c r="G259" i="20"/>
  <c r="F259" i="20"/>
  <c r="E259" i="20"/>
  <c r="D259" i="20"/>
  <c r="C259" i="20"/>
  <c r="T258" i="20"/>
  <c r="S258" i="20"/>
  <c r="R258" i="20"/>
  <c r="Q258" i="20"/>
  <c r="P258" i="20"/>
  <c r="O258" i="20"/>
  <c r="N258" i="20"/>
  <c r="M258" i="20"/>
  <c r="L258" i="20"/>
  <c r="K258" i="20"/>
  <c r="J258" i="20"/>
  <c r="I258" i="20"/>
  <c r="H258" i="20"/>
  <c r="G258" i="20"/>
  <c r="F258" i="20"/>
  <c r="E258" i="20"/>
  <c r="D258" i="20"/>
  <c r="C258" i="20"/>
  <c r="T257" i="20"/>
  <c r="S257" i="20"/>
  <c r="R257" i="20"/>
  <c r="Q257" i="20"/>
  <c r="P257" i="20"/>
  <c r="O257" i="20"/>
  <c r="N257" i="20"/>
  <c r="M257" i="20"/>
  <c r="L257" i="20"/>
  <c r="K257" i="20"/>
  <c r="J257" i="20"/>
  <c r="I257" i="20"/>
  <c r="H257" i="20"/>
  <c r="G257" i="20"/>
  <c r="F257" i="20"/>
  <c r="E257" i="20"/>
  <c r="D257" i="20"/>
  <c r="C257" i="20"/>
  <c r="T256" i="20"/>
  <c r="S256" i="20"/>
  <c r="R256" i="20"/>
  <c r="Q256" i="20"/>
  <c r="P256" i="20"/>
  <c r="O256" i="20"/>
  <c r="N256" i="20"/>
  <c r="M256" i="20"/>
  <c r="L256" i="20"/>
  <c r="K256" i="20"/>
  <c r="J256" i="20"/>
  <c r="I256" i="20"/>
  <c r="H256" i="20"/>
  <c r="G256" i="20"/>
  <c r="F256" i="20"/>
  <c r="E256" i="20"/>
  <c r="D256" i="20"/>
  <c r="C256" i="20"/>
  <c r="T255" i="20"/>
  <c r="S255" i="20"/>
  <c r="R255" i="20"/>
  <c r="Q255" i="20"/>
  <c r="P255" i="20"/>
  <c r="O255" i="20"/>
  <c r="N255" i="20"/>
  <c r="M255" i="20"/>
  <c r="L255" i="20"/>
  <c r="K255" i="20"/>
  <c r="J255" i="20"/>
  <c r="I255" i="20"/>
  <c r="H255" i="20"/>
  <c r="G255" i="20"/>
  <c r="F255" i="20"/>
  <c r="E255" i="20"/>
  <c r="D255" i="20"/>
  <c r="C255" i="20"/>
  <c r="T254" i="20"/>
  <c r="S254" i="20"/>
  <c r="R254" i="20"/>
  <c r="Q254" i="20"/>
  <c r="P254" i="20"/>
  <c r="O254" i="20"/>
  <c r="N254" i="20"/>
  <c r="M254" i="20"/>
  <c r="L254" i="20"/>
  <c r="K254" i="20"/>
  <c r="J254" i="20"/>
  <c r="I254" i="20"/>
  <c r="H254" i="20"/>
  <c r="G254" i="20"/>
  <c r="F254" i="20"/>
  <c r="E254" i="20"/>
  <c r="D254" i="20"/>
  <c r="C254" i="20"/>
  <c r="T253" i="20"/>
  <c r="S253" i="20"/>
  <c r="R253" i="20"/>
  <c r="Q253" i="20"/>
  <c r="P253" i="20"/>
  <c r="O253" i="20"/>
  <c r="N253" i="20"/>
  <c r="M253" i="20"/>
  <c r="L253" i="20"/>
  <c r="K253" i="20"/>
  <c r="J253" i="20"/>
  <c r="I253" i="20"/>
  <c r="H253" i="20"/>
  <c r="G253" i="20"/>
  <c r="F253" i="20"/>
  <c r="E253" i="20"/>
  <c r="D253" i="20"/>
  <c r="C253" i="20"/>
  <c r="T252" i="20"/>
  <c r="S252" i="20"/>
  <c r="R252" i="20"/>
  <c r="Q252" i="20"/>
  <c r="P252" i="20"/>
  <c r="O252" i="20"/>
  <c r="N252" i="20"/>
  <c r="M252" i="20"/>
  <c r="L252" i="20"/>
  <c r="K252" i="20"/>
  <c r="J252" i="20"/>
  <c r="I252" i="20"/>
  <c r="H252" i="20"/>
  <c r="G252" i="20"/>
  <c r="F252" i="20"/>
  <c r="E252" i="20"/>
  <c r="D252" i="20"/>
  <c r="C252" i="20"/>
  <c r="T251" i="20"/>
  <c r="S251" i="20"/>
  <c r="R251" i="20"/>
  <c r="Q251" i="20"/>
  <c r="P251" i="20"/>
  <c r="O251" i="20"/>
  <c r="N251" i="20"/>
  <c r="M251" i="20"/>
  <c r="L251" i="20"/>
  <c r="K251" i="20"/>
  <c r="J251" i="20"/>
  <c r="I251" i="20"/>
  <c r="H251" i="20"/>
  <c r="G251" i="20"/>
  <c r="F251" i="20"/>
  <c r="E251" i="20"/>
  <c r="D251" i="20"/>
  <c r="C251" i="20"/>
  <c r="T250" i="20"/>
  <c r="S250" i="20"/>
  <c r="R250" i="20"/>
  <c r="Q250" i="20"/>
  <c r="P250" i="20"/>
  <c r="O250" i="20"/>
  <c r="N250" i="20"/>
  <c r="M250" i="20"/>
  <c r="L250" i="20"/>
  <c r="K250" i="20"/>
  <c r="J250" i="20"/>
  <c r="I250" i="20"/>
  <c r="H250" i="20"/>
  <c r="G250" i="20"/>
  <c r="F250" i="20"/>
  <c r="E250" i="20"/>
  <c r="D250" i="20"/>
  <c r="C250" i="20"/>
  <c r="T249" i="20"/>
  <c r="S249" i="20"/>
  <c r="R249" i="20"/>
  <c r="Q249" i="20"/>
  <c r="P249" i="20"/>
  <c r="O249" i="20"/>
  <c r="N249" i="20"/>
  <c r="M249" i="20"/>
  <c r="L249" i="20"/>
  <c r="K249" i="20"/>
  <c r="J249" i="20"/>
  <c r="I249" i="20"/>
  <c r="H249" i="20"/>
  <c r="G249" i="20"/>
  <c r="F249" i="20"/>
  <c r="E249" i="20"/>
  <c r="D249" i="20"/>
  <c r="C249" i="20"/>
  <c r="T248" i="20"/>
  <c r="S248" i="20"/>
  <c r="R248" i="20"/>
  <c r="Q248" i="20"/>
  <c r="P248" i="20"/>
  <c r="O248" i="20"/>
  <c r="N248" i="20"/>
  <c r="M248" i="20"/>
  <c r="L248" i="20"/>
  <c r="K248" i="20"/>
  <c r="J248" i="20"/>
  <c r="I248" i="20"/>
  <c r="H248" i="20"/>
  <c r="G248" i="20"/>
  <c r="F248" i="20"/>
  <c r="E248" i="20"/>
  <c r="D248" i="20"/>
  <c r="C248" i="20"/>
  <c r="T247" i="20"/>
  <c r="S247" i="20"/>
  <c r="R247" i="20"/>
  <c r="Q247" i="20"/>
  <c r="P247" i="20"/>
  <c r="O247" i="20"/>
  <c r="N247" i="20"/>
  <c r="M247" i="20"/>
  <c r="L247" i="20"/>
  <c r="K247" i="20"/>
  <c r="J247" i="20"/>
  <c r="I247" i="20"/>
  <c r="H247" i="20"/>
  <c r="G247" i="20"/>
  <c r="F247" i="20"/>
  <c r="E247" i="20"/>
  <c r="D247" i="20"/>
  <c r="C247" i="20"/>
  <c r="T246" i="20"/>
  <c r="S246" i="20"/>
  <c r="R246" i="20"/>
  <c r="Q246" i="20"/>
  <c r="P246" i="20"/>
  <c r="O246" i="20"/>
  <c r="N246" i="20"/>
  <c r="M246" i="20"/>
  <c r="L246" i="20"/>
  <c r="K246" i="20"/>
  <c r="J246" i="20"/>
  <c r="I246" i="20"/>
  <c r="H246" i="20"/>
  <c r="G246" i="20"/>
  <c r="F246" i="20"/>
  <c r="E246" i="20"/>
  <c r="D246" i="20"/>
  <c r="C246" i="20"/>
  <c r="T245" i="20"/>
  <c r="S245" i="20"/>
  <c r="R245" i="20"/>
  <c r="Q245" i="20"/>
  <c r="P245" i="20"/>
  <c r="O245" i="20"/>
  <c r="N245" i="20"/>
  <c r="M245" i="20"/>
  <c r="L245" i="20"/>
  <c r="K245" i="20"/>
  <c r="J245" i="20"/>
  <c r="I245" i="20"/>
  <c r="H245" i="20"/>
  <c r="G245" i="20"/>
  <c r="F245" i="20"/>
  <c r="E245" i="20"/>
  <c r="D245" i="20"/>
  <c r="C245" i="20"/>
  <c r="T244" i="20"/>
  <c r="S244" i="20"/>
  <c r="R244" i="20"/>
  <c r="Q244" i="20"/>
  <c r="P244" i="20"/>
  <c r="O244" i="20"/>
  <c r="N244" i="20"/>
  <c r="M244" i="20"/>
  <c r="L244" i="20"/>
  <c r="K244" i="20"/>
  <c r="J244" i="20"/>
  <c r="I244" i="20"/>
  <c r="H244" i="20"/>
  <c r="G244" i="20"/>
  <c r="F244" i="20"/>
  <c r="E244" i="20"/>
  <c r="D244" i="20"/>
  <c r="C244" i="20"/>
  <c r="T243" i="20"/>
  <c r="S243" i="20"/>
  <c r="R243" i="20"/>
  <c r="Q243" i="20"/>
  <c r="P243" i="20"/>
  <c r="O243" i="20"/>
  <c r="N243" i="20"/>
  <c r="M243" i="20"/>
  <c r="L243" i="20"/>
  <c r="K243" i="20"/>
  <c r="J243" i="20"/>
  <c r="I243" i="20"/>
  <c r="H243" i="20"/>
  <c r="G243" i="20"/>
  <c r="F243" i="20"/>
  <c r="E243" i="20"/>
  <c r="D243" i="20"/>
  <c r="C243" i="20"/>
  <c r="T242" i="20"/>
  <c r="S242" i="20"/>
  <c r="R242" i="20"/>
  <c r="Q242" i="20"/>
  <c r="P242" i="20"/>
  <c r="O242" i="20"/>
  <c r="N242" i="20"/>
  <c r="M242" i="20"/>
  <c r="L242" i="20"/>
  <c r="K242" i="20"/>
  <c r="J242" i="20"/>
  <c r="I242" i="20"/>
  <c r="H242" i="20"/>
  <c r="G242" i="20"/>
  <c r="F242" i="20"/>
  <c r="E242" i="20"/>
  <c r="D242" i="20"/>
  <c r="C242" i="20"/>
  <c r="T241" i="20"/>
  <c r="S241" i="20"/>
  <c r="R241" i="20"/>
  <c r="Q241" i="20"/>
  <c r="P241" i="20"/>
  <c r="O241" i="20"/>
  <c r="N241" i="20"/>
  <c r="M241" i="20"/>
  <c r="L241" i="20"/>
  <c r="K241" i="20"/>
  <c r="J241" i="20"/>
  <c r="I241" i="20"/>
  <c r="H241" i="20"/>
  <c r="G241" i="20"/>
  <c r="F241" i="20"/>
  <c r="E241" i="20"/>
  <c r="D241" i="20"/>
  <c r="C241" i="20"/>
  <c r="T240" i="20"/>
  <c r="S240" i="20"/>
  <c r="R240" i="20"/>
  <c r="Q240" i="20"/>
  <c r="P240" i="20"/>
  <c r="O240" i="20"/>
  <c r="N240" i="20"/>
  <c r="M240" i="20"/>
  <c r="L240" i="20"/>
  <c r="K240" i="20"/>
  <c r="J240" i="20"/>
  <c r="I240" i="20"/>
  <c r="H240" i="20"/>
  <c r="G240" i="20"/>
  <c r="F240" i="20"/>
  <c r="E240" i="20"/>
  <c r="D240" i="20"/>
  <c r="C240" i="20"/>
  <c r="T239" i="20"/>
  <c r="S239" i="20"/>
  <c r="R239" i="20"/>
  <c r="Q239" i="20"/>
  <c r="P239" i="20"/>
  <c r="O239" i="20"/>
  <c r="N239" i="20"/>
  <c r="M239" i="20"/>
  <c r="L239" i="20"/>
  <c r="K239" i="20"/>
  <c r="J239" i="20"/>
  <c r="I239" i="20"/>
  <c r="H239" i="20"/>
  <c r="G239" i="20"/>
  <c r="F239" i="20"/>
  <c r="E239" i="20"/>
  <c r="D239" i="20"/>
  <c r="C239" i="20"/>
  <c r="T238" i="20"/>
  <c r="S238" i="20"/>
  <c r="R238" i="20"/>
  <c r="Q238" i="20"/>
  <c r="P238" i="20"/>
  <c r="O238" i="20"/>
  <c r="N238" i="20"/>
  <c r="M238" i="20"/>
  <c r="L238" i="20"/>
  <c r="K238" i="20"/>
  <c r="J238" i="20"/>
  <c r="I238" i="20"/>
  <c r="H238" i="20"/>
  <c r="G238" i="20"/>
  <c r="F238" i="20"/>
  <c r="E238" i="20"/>
  <c r="D238" i="20"/>
  <c r="C238" i="20"/>
  <c r="T237" i="20"/>
  <c r="S237" i="20"/>
  <c r="R237" i="20"/>
  <c r="Q237" i="20"/>
  <c r="P237" i="20"/>
  <c r="O237" i="20"/>
  <c r="N237" i="20"/>
  <c r="M237" i="20"/>
  <c r="L237" i="20"/>
  <c r="K237" i="20"/>
  <c r="J237" i="20"/>
  <c r="I237" i="20"/>
  <c r="H237" i="20"/>
  <c r="G237" i="20"/>
  <c r="F237" i="20"/>
  <c r="E237" i="20"/>
  <c r="D237" i="20"/>
  <c r="C237" i="20"/>
  <c r="T236" i="20"/>
  <c r="S236" i="20"/>
  <c r="R236" i="20"/>
  <c r="Q236" i="20"/>
  <c r="P236" i="20"/>
  <c r="O236" i="20"/>
  <c r="N236" i="20"/>
  <c r="M236" i="20"/>
  <c r="L236" i="20"/>
  <c r="K236" i="20"/>
  <c r="J236" i="20"/>
  <c r="I236" i="20"/>
  <c r="H236" i="20"/>
  <c r="G236" i="20"/>
  <c r="F236" i="20"/>
  <c r="E236" i="20"/>
  <c r="D236" i="20"/>
  <c r="C236" i="20"/>
  <c r="T235" i="20"/>
  <c r="S235" i="20"/>
  <c r="R235" i="20"/>
  <c r="Q235" i="20"/>
  <c r="P235" i="20"/>
  <c r="O235" i="20"/>
  <c r="N235" i="20"/>
  <c r="M235" i="20"/>
  <c r="L235" i="20"/>
  <c r="K235" i="20"/>
  <c r="J235" i="20"/>
  <c r="I235" i="20"/>
  <c r="H235" i="20"/>
  <c r="G235" i="20"/>
  <c r="F235" i="20"/>
  <c r="E235" i="20"/>
  <c r="D235" i="20"/>
  <c r="C235" i="20"/>
  <c r="T234" i="20"/>
  <c r="S234" i="20"/>
  <c r="R234" i="20"/>
  <c r="Q234" i="20"/>
  <c r="P234" i="20"/>
  <c r="O234" i="20"/>
  <c r="N234" i="20"/>
  <c r="M234" i="20"/>
  <c r="L234" i="20"/>
  <c r="K234" i="20"/>
  <c r="J234" i="20"/>
  <c r="I234" i="20"/>
  <c r="H234" i="20"/>
  <c r="G234" i="20"/>
  <c r="F234" i="20"/>
  <c r="E234" i="20"/>
  <c r="D234" i="20"/>
  <c r="C234" i="20"/>
  <c r="T233" i="20"/>
  <c r="S233" i="20"/>
  <c r="R233" i="20"/>
  <c r="Q233" i="20"/>
  <c r="P233" i="20"/>
  <c r="O233" i="20"/>
  <c r="N233" i="20"/>
  <c r="M233" i="20"/>
  <c r="L233" i="20"/>
  <c r="K233" i="20"/>
  <c r="J233" i="20"/>
  <c r="I233" i="20"/>
  <c r="H233" i="20"/>
  <c r="G233" i="20"/>
  <c r="F233" i="20"/>
  <c r="E233" i="20"/>
  <c r="D233" i="20"/>
  <c r="C233" i="20"/>
  <c r="T232" i="20"/>
  <c r="S232" i="20"/>
  <c r="R232" i="20"/>
  <c r="Q232" i="20"/>
  <c r="P232" i="20"/>
  <c r="O232" i="20"/>
  <c r="N232" i="20"/>
  <c r="M232" i="20"/>
  <c r="L232" i="20"/>
  <c r="K232" i="20"/>
  <c r="J232" i="20"/>
  <c r="I232" i="20"/>
  <c r="H232" i="20"/>
  <c r="G232" i="20"/>
  <c r="F232" i="20"/>
  <c r="E232" i="20"/>
  <c r="D232" i="20"/>
  <c r="C232" i="20"/>
  <c r="T231" i="20"/>
  <c r="S231" i="20"/>
  <c r="R231" i="20"/>
  <c r="Q231" i="20"/>
  <c r="P231" i="20"/>
  <c r="O231" i="20"/>
  <c r="N231" i="20"/>
  <c r="M231" i="20"/>
  <c r="L231" i="20"/>
  <c r="K231" i="20"/>
  <c r="J231" i="20"/>
  <c r="I231" i="20"/>
  <c r="H231" i="20"/>
  <c r="G231" i="20"/>
  <c r="F231" i="20"/>
  <c r="E231" i="20"/>
  <c r="D231" i="20"/>
  <c r="C231" i="20"/>
  <c r="T230" i="20"/>
  <c r="S230" i="20"/>
  <c r="R230" i="20"/>
  <c r="Q230" i="20"/>
  <c r="P230" i="20"/>
  <c r="O230" i="20"/>
  <c r="N230" i="20"/>
  <c r="M230" i="20"/>
  <c r="L230" i="20"/>
  <c r="K230" i="20"/>
  <c r="J230" i="20"/>
  <c r="I230" i="20"/>
  <c r="H230" i="20"/>
  <c r="G230" i="20"/>
  <c r="F230" i="20"/>
  <c r="E230" i="20"/>
  <c r="D230" i="20"/>
  <c r="C230" i="20"/>
  <c r="T229" i="20"/>
  <c r="S229" i="20"/>
  <c r="R229" i="20"/>
  <c r="Q229" i="20"/>
  <c r="P229" i="20"/>
  <c r="O229" i="20"/>
  <c r="N229" i="20"/>
  <c r="M229" i="20"/>
  <c r="L229" i="20"/>
  <c r="K229" i="20"/>
  <c r="J229" i="20"/>
  <c r="I229" i="20"/>
  <c r="H229" i="20"/>
  <c r="G229" i="20"/>
  <c r="F229" i="20"/>
  <c r="E229" i="20"/>
  <c r="D229" i="20"/>
  <c r="C229" i="20"/>
  <c r="T228" i="20"/>
  <c r="S228" i="20"/>
  <c r="R228" i="20"/>
  <c r="Q228" i="20"/>
  <c r="P228" i="20"/>
  <c r="O228" i="20"/>
  <c r="N228" i="20"/>
  <c r="M228" i="20"/>
  <c r="L228" i="20"/>
  <c r="K228" i="20"/>
  <c r="J228" i="20"/>
  <c r="I228" i="20"/>
  <c r="H228" i="20"/>
  <c r="G228" i="20"/>
  <c r="F228" i="20"/>
  <c r="E228" i="20"/>
  <c r="D228" i="20"/>
  <c r="C228" i="20"/>
  <c r="T227" i="20"/>
  <c r="S227" i="20"/>
  <c r="R227" i="20"/>
  <c r="Q227" i="20"/>
  <c r="P227" i="20"/>
  <c r="O227" i="20"/>
  <c r="N227" i="20"/>
  <c r="M227" i="20"/>
  <c r="L227" i="20"/>
  <c r="K227" i="20"/>
  <c r="J227" i="20"/>
  <c r="I227" i="20"/>
  <c r="H227" i="20"/>
  <c r="G227" i="20"/>
  <c r="F227" i="20"/>
  <c r="E227" i="20"/>
  <c r="D227" i="20"/>
  <c r="C227" i="20"/>
  <c r="T226" i="20"/>
  <c r="S226" i="20"/>
  <c r="R226" i="20"/>
  <c r="Q226" i="20"/>
  <c r="P226" i="20"/>
  <c r="O226" i="20"/>
  <c r="N226" i="20"/>
  <c r="M226" i="20"/>
  <c r="L226" i="20"/>
  <c r="K226" i="20"/>
  <c r="J226" i="20"/>
  <c r="I226" i="20"/>
  <c r="H226" i="20"/>
  <c r="G226" i="20"/>
  <c r="F226" i="20"/>
  <c r="E226" i="20"/>
  <c r="D226" i="20"/>
  <c r="C226" i="20"/>
  <c r="T225" i="20"/>
  <c r="S225" i="20"/>
  <c r="R225" i="20"/>
  <c r="Q225" i="20"/>
  <c r="P225" i="20"/>
  <c r="O225" i="20"/>
  <c r="N225" i="20"/>
  <c r="M225" i="20"/>
  <c r="L225" i="20"/>
  <c r="K225" i="20"/>
  <c r="J225" i="20"/>
  <c r="I225" i="20"/>
  <c r="H225" i="20"/>
  <c r="G225" i="20"/>
  <c r="F225" i="20"/>
  <c r="E225" i="20"/>
  <c r="D225" i="20"/>
  <c r="C225" i="20"/>
  <c r="T224" i="20"/>
  <c r="S224" i="20"/>
  <c r="R224" i="20"/>
  <c r="Q224" i="20"/>
  <c r="P224" i="20"/>
  <c r="O224" i="20"/>
  <c r="N224" i="20"/>
  <c r="M224" i="20"/>
  <c r="L224" i="20"/>
  <c r="K224" i="20"/>
  <c r="J224" i="20"/>
  <c r="I224" i="20"/>
  <c r="H224" i="20"/>
  <c r="G224" i="20"/>
  <c r="F224" i="20"/>
  <c r="E224" i="20"/>
  <c r="D224" i="20"/>
  <c r="C224" i="20"/>
  <c r="T223" i="20"/>
  <c r="S223" i="20"/>
  <c r="R223" i="20"/>
  <c r="Q223" i="20"/>
  <c r="P223" i="20"/>
  <c r="O223" i="20"/>
  <c r="N223" i="20"/>
  <c r="M223" i="20"/>
  <c r="L223" i="20"/>
  <c r="K223" i="20"/>
  <c r="J223" i="20"/>
  <c r="I223" i="20"/>
  <c r="H223" i="20"/>
  <c r="G223" i="20"/>
  <c r="F223" i="20"/>
  <c r="E223" i="20"/>
  <c r="D223" i="20"/>
  <c r="C223" i="20"/>
  <c r="T222" i="20"/>
  <c r="S222" i="20"/>
  <c r="R222" i="20"/>
  <c r="Q222" i="20"/>
  <c r="P222" i="20"/>
  <c r="O222" i="20"/>
  <c r="N222" i="20"/>
  <c r="M222" i="20"/>
  <c r="L222" i="20"/>
  <c r="K222" i="20"/>
  <c r="J222" i="20"/>
  <c r="I222" i="20"/>
  <c r="H222" i="20"/>
  <c r="G222" i="20"/>
  <c r="F222" i="20"/>
  <c r="E222" i="20"/>
  <c r="D222" i="20"/>
  <c r="C222" i="20"/>
  <c r="T221" i="20"/>
  <c r="S221" i="20"/>
  <c r="R221" i="20"/>
  <c r="Q221" i="20"/>
  <c r="P221" i="20"/>
  <c r="O221" i="20"/>
  <c r="N221" i="20"/>
  <c r="M221" i="20"/>
  <c r="L221" i="20"/>
  <c r="K221" i="20"/>
  <c r="J221" i="20"/>
  <c r="I221" i="20"/>
  <c r="H221" i="20"/>
  <c r="G221" i="20"/>
  <c r="F221" i="20"/>
  <c r="E221" i="20"/>
  <c r="D221" i="20"/>
  <c r="C221" i="20"/>
  <c r="T220" i="20"/>
  <c r="S220" i="20"/>
  <c r="R220" i="20"/>
  <c r="Q220" i="20"/>
  <c r="P220" i="20"/>
  <c r="O220" i="20"/>
  <c r="N220" i="20"/>
  <c r="M220" i="20"/>
  <c r="L220" i="20"/>
  <c r="K220" i="20"/>
  <c r="J220" i="20"/>
  <c r="I220" i="20"/>
  <c r="H220" i="20"/>
  <c r="G220" i="20"/>
  <c r="F220" i="20"/>
  <c r="E220" i="20"/>
  <c r="D220" i="20"/>
  <c r="C220" i="20"/>
  <c r="T219" i="20"/>
  <c r="S219" i="20"/>
  <c r="R219" i="20"/>
  <c r="Q219" i="20"/>
  <c r="P219" i="20"/>
  <c r="O219" i="20"/>
  <c r="N219" i="20"/>
  <c r="M219" i="20"/>
  <c r="L219" i="20"/>
  <c r="K219" i="20"/>
  <c r="J219" i="20"/>
  <c r="I219" i="20"/>
  <c r="H219" i="20"/>
  <c r="G219" i="20"/>
  <c r="F219" i="20"/>
  <c r="E219" i="20"/>
  <c r="D219" i="20"/>
  <c r="C219" i="20"/>
  <c r="T218" i="20"/>
  <c r="S218" i="20"/>
  <c r="R218" i="20"/>
  <c r="Q218" i="20"/>
  <c r="P218" i="20"/>
  <c r="O218" i="20"/>
  <c r="N218" i="20"/>
  <c r="M218" i="20"/>
  <c r="L218" i="20"/>
  <c r="K218" i="20"/>
  <c r="J218" i="20"/>
  <c r="I218" i="20"/>
  <c r="H218" i="20"/>
  <c r="G218" i="20"/>
  <c r="F218" i="20"/>
  <c r="E218" i="20"/>
  <c r="D218" i="20"/>
  <c r="C218" i="20"/>
  <c r="T217" i="20"/>
  <c r="S217" i="20"/>
  <c r="R217" i="20"/>
  <c r="Q217" i="20"/>
  <c r="P217" i="20"/>
  <c r="O217" i="20"/>
  <c r="N217" i="20"/>
  <c r="M217" i="20"/>
  <c r="L217" i="20"/>
  <c r="K217" i="20"/>
  <c r="J217" i="20"/>
  <c r="I217" i="20"/>
  <c r="H217" i="20"/>
  <c r="G217" i="20"/>
  <c r="F217" i="20"/>
  <c r="E217" i="20"/>
  <c r="D217" i="20"/>
  <c r="C217" i="20"/>
  <c r="T216" i="20"/>
  <c r="S216" i="20"/>
  <c r="R216" i="20"/>
  <c r="Q216" i="20"/>
  <c r="P216" i="20"/>
  <c r="O216" i="20"/>
  <c r="N216" i="20"/>
  <c r="M216" i="20"/>
  <c r="L216" i="20"/>
  <c r="K216" i="20"/>
  <c r="J216" i="20"/>
  <c r="I216" i="20"/>
  <c r="H216" i="20"/>
  <c r="G216" i="20"/>
  <c r="F216" i="20"/>
  <c r="E216" i="20"/>
  <c r="D216" i="20"/>
  <c r="C216" i="20"/>
  <c r="T215" i="20"/>
  <c r="S215" i="20"/>
  <c r="R215" i="20"/>
  <c r="Q215" i="20"/>
  <c r="P215" i="20"/>
  <c r="O215" i="20"/>
  <c r="N215" i="20"/>
  <c r="M215" i="20"/>
  <c r="L215" i="20"/>
  <c r="K215" i="20"/>
  <c r="J215" i="20"/>
  <c r="I215" i="20"/>
  <c r="H215" i="20"/>
  <c r="G215" i="20"/>
  <c r="F215" i="20"/>
  <c r="E215" i="20"/>
  <c r="D215" i="20"/>
  <c r="C215" i="20"/>
  <c r="T214" i="20"/>
  <c r="S214" i="20"/>
  <c r="R214" i="20"/>
  <c r="Q214" i="20"/>
  <c r="P214" i="20"/>
  <c r="O214" i="20"/>
  <c r="N214" i="20"/>
  <c r="M214" i="20"/>
  <c r="L214" i="20"/>
  <c r="K214" i="20"/>
  <c r="J214" i="20"/>
  <c r="I214" i="20"/>
  <c r="H214" i="20"/>
  <c r="G214" i="20"/>
  <c r="F214" i="20"/>
  <c r="E214" i="20"/>
  <c r="D214" i="20"/>
  <c r="C214" i="20"/>
  <c r="T213" i="20"/>
  <c r="S213" i="20"/>
  <c r="R213" i="20"/>
  <c r="Q213" i="20"/>
  <c r="P213" i="20"/>
  <c r="O213" i="20"/>
  <c r="N213" i="20"/>
  <c r="M213" i="20"/>
  <c r="L213" i="20"/>
  <c r="K213" i="20"/>
  <c r="J213" i="20"/>
  <c r="I213" i="20"/>
  <c r="H213" i="20"/>
  <c r="G213" i="20"/>
  <c r="F213" i="20"/>
  <c r="E213" i="20"/>
  <c r="D213" i="20"/>
  <c r="C213" i="20"/>
  <c r="T212" i="20"/>
  <c r="S212" i="20"/>
  <c r="R212" i="20"/>
  <c r="Q212" i="20"/>
  <c r="P212" i="20"/>
  <c r="O212" i="20"/>
  <c r="N212" i="20"/>
  <c r="M212" i="20"/>
  <c r="L212" i="20"/>
  <c r="K212" i="20"/>
  <c r="J212" i="20"/>
  <c r="I212" i="20"/>
  <c r="H212" i="20"/>
  <c r="G212" i="20"/>
  <c r="F212" i="20"/>
  <c r="E212" i="20"/>
  <c r="D212" i="20"/>
  <c r="C212" i="20"/>
  <c r="T211" i="20"/>
  <c r="S211" i="20"/>
  <c r="R211" i="20"/>
  <c r="Q211" i="20"/>
  <c r="P211" i="20"/>
  <c r="O211" i="20"/>
  <c r="N211" i="20"/>
  <c r="M211" i="20"/>
  <c r="L211" i="20"/>
  <c r="K211" i="20"/>
  <c r="J211" i="20"/>
  <c r="I211" i="20"/>
  <c r="H211" i="20"/>
  <c r="G211" i="20"/>
  <c r="F211" i="20"/>
  <c r="E211" i="20"/>
  <c r="D211" i="20"/>
  <c r="C211" i="20"/>
  <c r="T210" i="20"/>
  <c r="S210" i="20"/>
  <c r="R210" i="20"/>
  <c r="Q210" i="20"/>
  <c r="P210" i="20"/>
  <c r="O210" i="20"/>
  <c r="N210" i="20"/>
  <c r="M210" i="20"/>
  <c r="L210" i="20"/>
  <c r="K210" i="20"/>
  <c r="J210" i="20"/>
  <c r="I210" i="20"/>
  <c r="H210" i="20"/>
  <c r="G210" i="20"/>
  <c r="F210" i="20"/>
  <c r="E210" i="20"/>
  <c r="D210" i="20"/>
  <c r="C210" i="20"/>
  <c r="T209" i="20"/>
  <c r="S209" i="20"/>
  <c r="R209" i="20"/>
  <c r="Q209" i="20"/>
  <c r="P209" i="20"/>
  <c r="O209" i="20"/>
  <c r="N209" i="20"/>
  <c r="M209" i="20"/>
  <c r="L209" i="20"/>
  <c r="K209" i="20"/>
  <c r="J209" i="20"/>
  <c r="I209" i="20"/>
  <c r="H209" i="20"/>
  <c r="G209" i="20"/>
  <c r="F209" i="20"/>
  <c r="E209" i="20"/>
  <c r="D209" i="20"/>
  <c r="C209" i="20"/>
  <c r="T208" i="20"/>
  <c r="S208" i="20"/>
  <c r="R208" i="20"/>
  <c r="Q208" i="20"/>
  <c r="P208" i="20"/>
  <c r="O208" i="20"/>
  <c r="N208" i="20"/>
  <c r="M208" i="20"/>
  <c r="L208" i="20"/>
  <c r="K208" i="20"/>
  <c r="J208" i="20"/>
  <c r="I208" i="20"/>
  <c r="H208" i="20"/>
  <c r="G208" i="20"/>
  <c r="F208" i="20"/>
  <c r="E208" i="20"/>
  <c r="D208" i="20"/>
  <c r="C208" i="20"/>
  <c r="T207" i="20"/>
  <c r="S207" i="20"/>
  <c r="R207" i="20"/>
  <c r="Q207" i="20"/>
  <c r="P207" i="20"/>
  <c r="O207" i="20"/>
  <c r="N207" i="20"/>
  <c r="M207" i="20"/>
  <c r="L207" i="20"/>
  <c r="K207" i="20"/>
  <c r="J207" i="20"/>
  <c r="I207" i="20"/>
  <c r="H207" i="20"/>
  <c r="G207" i="20"/>
  <c r="F207" i="20"/>
  <c r="E207" i="20"/>
  <c r="D207" i="20"/>
  <c r="C207" i="20"/>
  <c r="T206" i="20"/>
  <c r="S206" i="20"/>
  <c r="R206" i="20"/>
  <c r="Q206" i="20"/>
  <c r="P206" i="20"/>
  <c r="O206" i="20"/>
  <c r="N206" i="20"/>
  <c r="M206" i="20"/>
  <c r="L206" i="20"/>
  <c r="K206" i="20"/>
  <c r="J206" i="20"/>
  <c r="I206" i="20"/>
  <c r="H206" i="20"/>
  <c r="G206" i="20"/>
  <c r="F206" i="20"/>
  <c r="E206" i="20"/>
  <c r="D206" i="20"/>
  <c r="C206" i="20"/>
  <c r="T205" i="20"/>
  <c r="S205" i="20"/>
  <c r="R205" i="20"/>
  <c r="Q205" i="20"/>
  <c r="P205" i="20"/>
  <c r="O205" i="20"/>
  <c r="N205" i="20"/>
  <c r="M205" i="20"/>
  <c r="L205" i="20"/>
  <c r="K205" i="20"/>
  <c r="J205" i="20"/>
  <c r="I205" i="20"/>
  <c r="H205" i="20"/>
  <c r="G205" i="20"/>
  <c r="F205" i="20"/>
  <c r="E205" i="20"/>
  <c r="D205" i="20"/>
  <c r="C205" i="20"/>
  <c r="T204" i="20"/>
  <c r="S204" i="20"/>
  <c r="R204" i="20"/>
  <c r="Q204" i="20"/>
  <c r="P204" i="20"/>
  <c r="O204" i="20"/>
  <c r="N204" i="20"/>
  <c r="M204" i="20"/>
  <c r="L204" i="20"/>
  <c r="K204" i="20"/>
  <c r="J204" i="20"/>
  <c r="I204" i="20"/>
  <c r="H204" i="20"/>
  <c r="G204" i="20"/>
  <c r="F204" i="20"/>
  <c r="E204" i="20"/>
  <c r="D204" i="20"/>
  <c r="C204" i="20"/>
  <c r="T203" i="20"/>
  <c r="S203" i="20"/>
  <c r="R203" i="20"/>
  <c r="Q203" i="20"/>
  <c r="P203" i="20"/>
  <c r="O203" i="20"/>
  <c r="N203" i="20"/>
  <c r="M203" i="20"/>
  <c r="L203" i="20"/>
  <c r="K203" i="20"/>
  <c r="J203" i="20"/>
  <c r="I203" i="20"/>
  <c r="H203" i="20"/>
  <c r="G203" i="20"/>
  <c r="F203" i="20"/>
  <c r="E203" i="20"/>
  <c r="D203" i="20"/>
  <c r="C203" i="20"/>
  <c r="T202" i="20"/>
  <c r="S202" i="20"/>
  <c r="R202" i="20"/>
  <c r="Q202" i="20"/>
  <c r="P202" i="20"/>
  <c r="O202" i="20"/>
  <c r="N202" i="20"/>
  <c r="M202" i="20"/>
  <c r="L202" i="20"/>
  <c r="K202" i="20"/>
  <c r="J202" i="20"/>
  <c r="I202" i="20"/>
  <c r="H202" i="20"/>
  <c r="G202" i="20"/>
  <c r="F202" i="20"/>
  <c r="E202" i="20"/>
  <c r="D202" i="20"/>
  <c r="C202" i="20"/>
  <c r="T201" i="20"/>
  <c r="S201" i="20"/>
  <c r="R201" i="20"/>
  <c r="Q201" i="20"/>
  <c r="P201" i="20"/>
  <c r="O201" i="20"/>
  <c r="N201" i="20"/>
  <c r="M201" i="20"/>
  <c r="L201" i="20"/>
  <c r="K201" i="20"/>
  <c r="J201" i="20"/>
  <c r="I201" i="20"/>
  <c r="H201" i="20"/>
  <c r="G201" i="20"/>
  <c r="F201" i="20"/>
  <c r="E201" i="20"/>
  <c r="D201" i="20"/>
  <c r="C201" i="20"/>
  <c r="T200" i="20"/>
  <c r="S200" i="20"/>
  <c r="R200" i="20"/>
  <c r="Q200" i="20"/>
  <c r="P200" i="20"/>
  <c r="O200" i="20"/>
  <c r="N200" i="20"/>
  <c r="M200" i="20"/>
  <c r="L200" i="20"/>
  <c r="K200" i="20"/>
  <c r="J200" i="20"/>
  <c r="I200" i="20"/>
  <c r="H200" i="20"/>
  <c r="G200" i="20"/>
  <c r="F200" i="20"/>
  <c r="E200" i="20"/>
  <c r="D200" i="20"/>
  <c r="C200" i="20"/>
  <c r="T199" i="20"/>
  <c r="S199" i="20"/>
  <c r="R199" i="20"/>
  <c r="Q199" i="20"/>
  <c r="P199" i="20"/>
  <c r="O199" i="20"/>
  <c r="N199" i="20"/>
  <c r="M199" i="20"/>
  <c r="L199" i="20"/>
  <c r="K199" i="20"/>
  <c r="J199" i="20"/>
  <c r="I199" i="20"/>
  <c r="H199" i="20"/>
  <c r="G199" i="20"/>
  <c r="F199" i="20"/>
  <c r="E199" i="20"/>
  <c r="D199" i="20"/>
  <c r="C199" i="20"/>
  <c r="T198" i="20"/>
  <c r="S198" i="20"/>
  <c r="R198" i="20"/>
  <c r="Q198" i="20"/>
  <c r="P198" i="20"/>
  <c r="O198" i="20"/>
  <c r="N198" i="20"/>
  <c r="M198" i="20"/>
  <c r="L198" i="20"/>
  <c r="K198" i="20"/>
  <c r="J198" i="20"/>
  <c r="I198" i="20"/>
  <c r="H198" i="20"/>
  <c r="G198" i="20"/>
  <c r="F198" i="20"/>
  <c r="E198" i="20"/>
  <c r="D198" i="20"/>
  <c r="C198" i="20"/>
  <c r="T197" i="20"/>
  <c r="S197" i="20"/>
  <c r="R197" i="20"/>
  <c r="Q197" i="20"/>
  <c r="P197" i="20"/>
  <c r="O197" i="20"/>
  <c r="N197" i="20"/>
  <c r="M197" i="20"/>
  <c r="L197" i="20"/>
  <c r="K197" i="20"/>
  <c r="J197" i="20"/>
  <c r="I197" i="20"/>
  <c r="H197" i="20"/>
  <c r="G197" i="20"/>
  <c r="F197" i="20"/>
  <c r="E197" i="20"/>
  <c r="D197" i="20"/>
  <c r="C197" i="20"/>
  <c r="T196" i="20"/>
  <c r="S196" i="20"/>
  <c r="R196" i="20"/>
  <c r="Q196" i="20"/>
  <c r="P196" i="20"/>
  <c r="O196" i="20"/>
  <c r="N196" i="20"/>
  <c r="M196" i="20"/>
  <c r="L196" i="20"/>
  <c r="K196" i="20"/>
  <c r="J196" i="20"/>
  <c r="I196" i="20"/>
  <c r="H196" i="20"/>
  <c r="G196" i="20"/>
  <c r="F196" i="20"/>
  <c r="E196" i="20"/>
  <c r="D196" i="20"/>
  <c r="C196" i="20"/>
  <c r="T195" i="20"/>
  <c r="S195" i="20"/>
  <c r="R195" i="20"/>
  <c r="Q195" i="20"/>
  <c r="P195" i="20"/>
  <c r="O195" i="20"/>
  <c r="N195" i="20"/>
  <c r="M195" i="20"/>
  <c r="L195" i="20"/>
  <c r="K195" i="20"/>
  <c r="J195" i="20"/>
  <c r="I195" i="20"/>
  <c r="H195" i="20"/>
  <c r="G195" i="20"/>
  <c r="F195" i="20"/>
  <c r="E195" i="20"/>
  <c r="D195" i="20"/>
  <c r="C195" i="20"/>
  <c r="T194" i="20"/>
  <c r="S194" i="20"/>
  <c r="R194" i="20"/>
  <c r="Q194" i="20"/>
  <c r="P194" i="20"/>
  <c r="O194" i="20"/>
  <c r="N194" i="20"/>
  <c r="M194" i="20"/>
  <c r="L194" i="20"/>
  <c r="K194" i="20"/>
  <c r="J194" i="20"/>
  <c r="I194" i="20"/>
  <c r="H194" i="20"/>
  <c r="G194" i="20"/>
  <c r="F194" i="20"/>
  <c r="E194" i="20"/>
  <c r="D194" i="20"/>
  <c r="C194" i="20"/>
  <c r="T193" i="20"/>
  <c r="S193" i="20"/>
  <c r="R193" i="20"/>
  <c r="Q193" i="20"/>
  <c r="P193" i="20"/>
  <c r="O193" i="20"/>
  <c r="N193" i="20"/>
  <c r="M193" i="20"/>
  <c r="L193" i="20"/>
  <c r="K193" i="20"/>
  <c r="J193" i="20"/>
  <c r="I193" i="20"/>
  <c r="H193" i="20"/>
  <c r="G193" i="20"/>
  <c r="F193" i="20"/>
  <c r="E193" i="20"/>
  <c r="D193" i="20"/>
  <c r="C193" i="20"/>
  <c r="T192" i="20"/>
  <c r="S192" i="20"/>
  <c r="R192" i="20"/>
  <c r="Q192" i="20"/>
  <c r="P192" i="20"/>
  <c r="O192" i="20"/>
  <c r="N192" i="20"/>
  <c r="M192" i="20"/>
  <c r="L192" i="20"/>
  <c r="K192" i="20"/>
  <c r="J192" i="20"/>
  <c r="I192" i="20"/>
  <c r="H192" i="20"/>
  <c r="G192" i="20"/>
  <c r="F192" i="20"/>
  <c r="E192" i="20"/>
  <c r="D192" i="20"/>
  <c r="C192" i="20"/>
  <c r="T191" i="20"/>
  <c r="S191" i="20"/>
  <c r="R191" i="20"/>
  <c r="Q191" i="20"/>
  <c r="P191" i="20"/>
  <c r="O191" i="20"/>
  <c r="N191" i="20"/>
  <c r="M191" i="20"/>
  <c r="L191" i="20"/>
  <c r="K191" i="20"/>
  <c r="J191" i="20"/>
  <c r="I191" i="20"/>
  <c r="H191" i="20"/>
  <c r="G191" i="20"/>
  <c r="F191" i="20"/>
  <c r="E191" i="20"/>
  <c r="D191" i="20"/>
  <c r="C191" i="20"/>
  <c r="T190" i="20"/>
  <c r="S190" i="20"/>
  <c r="R190" i="20"/>
  <c r="Q190" i="20"/>
  <c r="P190" i="20"/>
  <c r="O190" i="20"/>
  <c r="N190" i="20"/>
  <c r="M190" i="20"/>
  <c r="L190" i="20"/>
  <c r="K190" i="20"/>
  <c r="J190" i="20"/>
  <c r="I190" i="20"/>
  <c r="H190" i="20"/>
  <c r="G190" i="20"/>
  <c r="F190" i="20"/>
  <c r="E190" i="20"/>
  <c r="D190" i="20"/>
  <c r="C190" i="20"/>
  <c r="T189" i="20"/>
  <c r="S189" i="20"/>
  <c r="R189" i="20"/>
  <c r="Q189" i="20"/>
  <c r="P189" i="20"/>
  <c r="O189" i="20"/>
  <c r="N189" i="20"/>
  <c r="M189" i="20"/>
  <c r="L189" i="20"/>
  <c r="K189" i="20"/>
  <c r="J189" i="20"/>
  <c r="I189" i="20"/>
  <c r="H189" i="20"/>
  <c r="G189" i="20"/>
  <c r="F189" i="20"/>
  <c r="E189" i="20"/>
  <c r="D189" i="20"/>
  <c r="C189" i="20"/>
  <c r="T188" i="20"/>
  <c r="S188" i="20"/>
  <c r="R188" i="20"/>
  <c r="Q188" i="20"/>
  <c r="P188" i="20"/>
  <c r="O188" i="20"/>
  <c r="N188" i="20"/>
  <c r="M188" i="20"/>
  <c r="L188" i="20"/>
  <c r="K188" i="20"/>
  <c r="J188" i="20"/>
  <c r="I188" i="20"/>
  <c r="H188" i="20"/>
  <c r="G188" i="20"/>
  <c r="F188" i="20"/>
  <c r="E188" i="20"/>
  <c r="D188" i="20"/>
  <c r="C188" i="20"/>
  <c r="T187" i="20"/>
  <c r="S187" i="20"/>
  <c r="R187" i="20"/>
  <c r="Q187" i="20"/>
  <c r="P187" i="20"/>
  <c r="O187" i="20"/>
  <c r="N187" i="20"/>
  <c r="M187" i="20"/>
  <c r="L187" i="20"/>
  <c r="K187" i="20"/>
  <c r="J187" i="20"/>
  <c r="I187" i="20"/>
  <c r="H187" i="20"/>
  <c r="G187" i="20"/>
  <c r="F187" i="20"/>
  <c r="E187" i="20"/>
  <c r="D187" i="20"/>
  <c r="C187" i="20"/>
  <c r="I182" i="20"/>
  <c r="G182" i="20"/>
  <c r="E182" i="20"/>
  <c r="C182" i="20"/>
  <c r="I181" i="20"/>
  <c r="G181" i="20"/>
  <c r="E181" i="20"/>
  <c r="C181" i="20"/>
  <c r="I180" i="20"/>
  <c r="G180" i="20"/>
  <c r="E180" i="20"/>
  <c r="C180" i="20"/>
  <c r="I179" i="20"/>
  <c r="G179" i="20"/>
  <c r="E179" i="20"/>
  <c r="C179" i="20"/>
  <c r="I178" i="20"/>
  <c r="G178" i="20"/>
  <c r="E178" i="20"/>
  <c r="C178" i="20"/>
  <c r="I173" i="20"/>
  <c r="G173" i="20"/>
  <c r="E173" i="20"/>
  <c r="C173" i="20"/>
  <c r="I172" i="20"/>
  <c r="G172" i="20"/>
  <c r="E172" i="20"/>
  <c r="C172" i="20"/>
  <c r="I171" i="20"/>
  <c r="G171" i="20"/>
  <c r="E171" i="20"/>
  <c r="C171" i="20"/>
  <c r="I170" i="20"/>
  <c r="G170" i="20"/>
  <c r="E170" i="20"/>
  <c r="C170" i="20"/>
  <c r="I169" i="20"/>
  <c r="G169" i="20"/>
  <c r="E169" i="20"/>
  <c r="C169" i="20"/>
  <c r="I168" i="20"/>
  <c r="G168" i="20"/>
  <c r="E168" i="20"/>
  <c r="C168" i="20"/>
  <c r="I167" i="20"/>
  <c r="G167" i="20"/>
  <c r="E167" i="20"/>
  <c r="C167" i="20"/>
  <c r="I166" i="20"/>
  <c r="G166" i="20"/>
  <c r="E166" i="20"/>
  <c r="C166" i="20"/>
  <c r="I165" i="20"/>
  <c r="G165" i="20"/>
  <c r="E165" i="20"/>
  <c r="C165" i="20"/>
  <c r="I164" i="20"/>
  <c r="G164" i="20"/>
  <c r="E164" i="20"/>
  <c r="C164" i="20"/>
  <c r="I163" i="20"/>
  <c r="G163" i="20"/>
  <c r="E163" i="20"/>
  <c r="C163" i="20"/>
  <c r="I162" i="20"/>
  <c r="G162" i="20"/>
  <c r="E162" i="20"/>
  <c r="C162" i="20"/>
  <c r="I161" i="20"/>
  <c r="G161" i="20"/>
  <c r="E161" i="20"/>
  <c r="C161" i="20"/>
  <c r="I160" i="20"/>
  <c r="G160" i="20"/>
  <c r="E160" i="20"/>
  <c r="C160" i="20"/>
  <c r="I159" i="20"/>
  <c r="G159" i="20"/>
  <c r="E159" i="20"/>
  <c r="C159" i="20"/>
  <c r="I158" i="20"/>
  <c r="G158" i="20"/>
  <c r="E158" i="20"/>
  <c r="C158" i="20"/>
  <c r="I157" i="20"/>
  <c r="G157" i="20"/>
  <c r="E157" i="20"/>
  <c r="C157" i="20"/>
  <c r="I156" i="20"/>
  <c r="G156" i="20"/>
  <c r="E156" i="20"/>
  <c r="C156" i="20"/>
  <c r="I155" i="20"/>
  <c r="G155" i="20"/>
  <c r="E155" i="20"/>
  <c r="C155" i="20"/>
  <c r="I154" i="20"/>
  <c r="G154" i="20"/>
  <c r="E154" i="20"/>
  <c r="C154" i="20"/>
  <c r="I153" i="20"/>
  <c r="G153" i="20"/>
  <c r="E153" i="20"/>
  <c r="C153" i="20"/>
  <c r="I148" i="20"/>
  <c r="G148" i="20"/>
  <c r="E148" i="20"/>
  <c r="C148" i="20"/>
  <c r="I147" i="20"/>
  <c r="G147" i="20"/>
  <c r="E147" i="20"/>
  <c r="C147" i="20"/>
  <c r="I146" i="20"/>
  <c r="G146" i="20"/>
  <c r="E146" i="20"/>
  <c r="C146" i="20"/>
  <c r="I145" i="20"/>
  <c r="G145" i="20"/>
  <c r="E145" i="20"/>
  <c r="C145" i="20"/>
  <c r="I144" i="20"/>
  <c r="G144" i="20"/>
  <c r="E144" i="20"/>
  <c r="C144" i="20"/>
  <c r="I143" i="20"/>
  <c r="G143" i="20"/>
  <c r="E143" i="20"/>
  <c r="C143" i="20"/>
  <c r="I142" i="20"/>
  <c r="G142" i="20"/>
  <c r="E142" i="20"/>
  <c r="C142" i="20"/>
  <c r="I141" i="20"/>
  <c r="G141" i="20"/>
  <c r="E141" i="20"/>
  <c r="C141" i="20"/>
  <c r="I140" i="20"/>
  <c r="G140" i="20"/>
  <c r="E140" i="20"/>
  <c r="C140" i="20"/>
  <c r="I139" i="20"/>
  <c r="G139" i="20"/>
  <c r="E139" i="20"/>
  <c r="C139" i="20"/>
  <c r="I138" i="20"/>
  <c r="G138" i="20"/>
  <c r="E138" i="20"/>
  <c r="C138" i="20"/>
  <c r="A133" i="20"/>
  <c r="A132" i="20"/>
  <c r="A130" i="20"/>
  <c r="A129" i="20"/>
  <c r="I127" i="20"/>
  <c r="G127" i="20"/>
  <c r="E127" i="20"/>
  <c r="C127" i="20"/>
  <c r="I126" i="20"/>
  <c r="G126" i="20"/>
  <c r="E126" i="20"/>
  <c r="C126" i="20"/>
  <c r="I125" i="20"/>
  <c r="G125" i="20"/>
  <c r="E125" i="20"/>
  <c r="C125" i="20"/>
  <c r="I124" i="20"/>
  <c r="G124" i="20"/>
  <c r="E124" i="20"/>
  <c r="C124" i="20"/>
  <c r="I123" i="20"/>
  <c r="G123" i="20"/>
  <c r="E123" i="20"/>
  <c r="C123" i="20"/>
  <c r="I122" i="20"/>
  <c r="G122" i="20"/>
  <c r="E122" i="20"/>
  <c r="C122" i="20"/>
  <c r="I121" i="20"/>
  <c r="G121" i="20"/>
  <c r="E121" i="20"/>
  <c r="C121" i="20"/>
  <c r="I120" i="20"/>
  <c r="G120" i="20"/>
  <c r="E120" i="20"/>
  <c r="C120" i="20"/>
  <c r="I119" i="20"/>
  <c r="G119" i="20"/>
  <c r="E119" i="20"/>
  <c r="C119" i="20"/>
  <c r="I118" i="20"/>
  <c r="G118" i="20"/>
  <c r="E118" i="20"/>
  <c r="C118" i="20"/>
  <c r="I117" i="20"/>
  <c r="G117" i="20"/>
  <c r="E117" i="20"/>
  <c r="C117" i="20"/>
  <c r="I116" i="20"/>
  <c r="G116" i="20"/>
  <c r="E116" i="20"/>
  <c r="C116" i="20"/>
  <c r="I115" i="20"/>
  <c r="G115" i="20"/>
  <c r="E115" i="20"/>
  <c r="C115" i="20"/>
  <c r="I114" i="20"/>
  <c r="G114" i="20"/>
  <c r="E114" i="20"/>
  <c r="C114" i="20"/>
  <c r="I113" i="20"/>
  <c r="G113" i="20"/>
  <c r="E113" i="20"/>
  <c r="C113" i="20"/>
  <c r="I112" i="20"/>
  <c r="G112" i="20"/>
  <c r="E112" i="20"/>
  <c r="C112" i="20"/>
  <c r="I111" i="20"/>
  <c r="G111" i="20"/>
  <c r="E111" i="20"/>
  <c r="C111" i="20"/>
  <c r="I106" i="20"/>
  <c r="G106" i="20"/>
  <c r="E106" i="20"/>
  <c r="C106" i="20"/>
  <c r="I105" i="20"/>
  <c r="G105" i="20"/>
  <c r="E105" i="20"/>
  <c r="C105" i="20"/>
  <c r="I104" i="20"/>
  <c r="G104" i="20"/>
  <c r="E104" i="20"/>
  <c r="C104" i="20"/>
  <c r="I103" i="20"/>
  <c r="G103" i="20"/>
  <c r="E103" i="20"/>
  <c r="C103" i="20"/>
  <c r="I102" i="20"/>
  <c r="G102" i="20"/>
  <c r="E102" i="20"/>
  <c r="C102" i="20"/>
  <c r="I101" i="20"/>
  <c r="G101" i="20"/>
  <c r="E101" i="20"/>
  <c r="C101" i="20"/>
  <c r="I100" i="20"/>
  <c r="G100" i="20"/>
  <c r="E100" i="20"/>
  <c r="C100" i="20"/>
  <c r="I99" i="20"/>
  <c r="G99" i="20"/>
  <c r="E99" i="20"/>
  <c r="C99" i="20"/>
  <c r="I98" i="20"/>
  <c r="G98" i="20"/>
  <c r="E98" i="20"/>
  <c r="C98" i="20"/>
  <c r="I93" i="20"/>
  <c r="G93" i="20"/>
  <c r="E93" i="20"/>
  <c r="C93" i="20"/>
  <c r="I92" i="20"/>
  <c r="G92" i="20"/>
  <c r="E92" i="20"/>
  <c r="C92" i="20"/>
  <c r="I91" i="20"/>
  <c r="G91" i="20"/>
  <c r="E91" i="20"/>
  <c r="C91" i="20"/>
  <c r="I86" i="20"/>
  <c r="G86" i="20"/>
  <c r="E86" i="20"/>
  <c r="C86" i="20"/>
  <c r="I85" i="20"/>
  <c r="G85" i="20"/>
  <c r="E85" i="20"/>
  <c r="C85" i="20"/>
  <c r="I84" i="20"/>
  <c r="G84" i="20"/>
  <c r="E84" i="20"/>
  <c r="C84" i="20"/>
  <c r="I79" i="20"/>
  <c r="G79" i="20"/>
  <c r="E79" i="20"/>
  <c r="C79" i="20"/>
  <c r="I78" i="20"/>
  <c r="G78" i="20"/>
  <c r="E78" i="20"/>
  <c r="C78" i="20"/>
  <c r="I77" i="20"/>
  <c r="G77" i="20"/>
  <c r="E77" i="20"/>
  <c r="C77" i="20"/>
  <c r="A247" i="19"/>
  <c r="A246" i="19"/>
  <c r="A245" i="19"/>
  <c r="A244" i="19"/>
  <c r="A243" i="19"/>
  <c r="A242" i="19"/>
  <c r="A241" i="19"/>
  <c r="A240" i="19"/>
  <c r="A239" i="19"/>
  <c r="A238" i="19"/>
  <c r="A237" i="19"/>
  <c r="A236" i="19"/>
  <c r="A235" i="19"/>
  <c r="A234" i="19"/>
  <c r="A233" i="19"/>
  <c r="A232" i="19"/>
  <c r="A231" i="19"/>
  <c r="A230" i="19"/>
  <c r="A229" i="19"/>
  <c r="A228" i="19"/>
  <c r="A227" i="19"/>
  <c r="A226" i="19"/>
  <c r="D222" i="19"/>
  <c r="B222" i="19"/>
  <c r="D221" i="19"/>
  <c r="B221" i="19"/>
  <c r="D220" i="19"/>
  <c r="B220" i="19"/>
  <c r="E219" i="19"/>
  <c r="D219" i="19"/>
  <c r="C219" i="19"/>
  <c r="B219" i="19"/>
  <c r="D218" i="19"/>
  <c r="B218" i="19"/>
  <c r="E217" i="19"/>
  <c r="D217" i="19"/>
  <c r="C217" i="19"/>
  <c r="B217" i="19"/>
  <c r="D216" i="19"/>
  <c r="B216" i="19"/>
  <c r="D214" i="19"/>
  <c r="B214" i="19"/>
  <c r="D213" i="19"/>
  <c r="B213" i="19"/>
  <c r="D212" i="19"/>
  <c r="B212" i="19"/>
  <c r="D211" i="19"/>
  <c r="B211" i="19"/>
  <c r="D210" i="19"/>
  <c r="B210" i="19"/>
  <c r="D208" i="19"/>
  <c r="B208" i="19"/>
  <c r="D204" i="19"/>
  <c r="B204" i="19"/>
  <c r="A204" i="19"/>
  <c r="D198" i="19"/>
  <c r="D197" i="19"/>
  <c r="D196" i="19"/>
  <c r="D191" i="19"/>
  <c r="D188" i="19"/>
  <c r="D187" i="19"/>
  <c r="D186" i="19"/>
  <c r="D185" i="19"/>
  <c r="D182" i="19"/>
  <c r="D180" i="19"/>
  <c r="D175" i="19"/>
  <c r="D174" i="19"/>
  <c r="D169" i="19"/>
  <c r="D167" i="19"/>
  <c r="D166" i="19"/>
  <c r="D165" i="19"/>
  <c r="D164" i="19"/>
  <c r="D163" i="19"/>
  <c r="G162" i="19"/>
  <c r="D162" i="19"/>
  <c r="G161" i="19"/>
  <c r="D161" i="19"/>
  <c r="G160" i="19"/>
  <c r="G159" i="19"/>
  <c r="D159" i="19"/>
  <c r="D157" i="19"/>
  <c r="A17" i="19"/>
  <c r="A13" i="19"/>
  <c r="A9" i="19"/>
  <c r="A5" i="19"/>
  <c r="E51" i="19"/>
  <c r="D51" i="19"/>
  <c r="E50" i="19"/>
  <c r="D50" i="19"/>
  <c r="E49" i="19"/>
  <c r="D49" i="19"/>
  <c r="D47" i="19"/>
  <c r="A23" i="19"/>
  <c r="A21" i="19"/>
  <c r="A71" i="20"/>
  <c r="A70" i="20"/>
  <c r="A69" i="20"/>
  <c r="A68" i="20"/>
  <c r="A67" i="20"/>
  <c r="A66" i="20"/>
  <c r="I64" i="20"/>
  <c r="G64" i="20"/>
  <c r="E64" i="20"/>
  <c r="C64" i="20"/>
  <c r="I63" i="20"/>
  <c r="G63" i="20"/>
  <c r="E63" i="20"/>
  <c r="C63" i="20"/>
  <c r="I62" i="20"/>
  <c r="G62" i="20"/>
  <c r="E62" i="20"/>
  <c r="C62" i="20"/>
  <c r="I61" i="20"/>
  <c r="G61" i="20"/>
  <c r="E61" i="20"/>
  <c r="C61" i="20"/>
  <c r="I60" i="20"/>
  <c r="G60" i="20"/>
  <c r="E60" i="20"/>
  <c r="C60" i="20"/>
  <c r="I59" i="20"/>
  <c r="G59" i="20"/>
  <c r="E59" i="20"/>
  <c r="C59" i="20"/>
  <c r="I58" i="20"/>
  <c r="G58" i="20"/>
  <c r="E58" i="20"/>
  <c r="C58" i="20"/>
  <c r="I57" i="20"/>
  <c r="G57" i="20"/>
  <c r="E57" i="20"/>
  <c r="C57" i="20"/>
  <c r="I52" i="20"/>
  <c r="G52" i="20"/>
  <c r="E52" i="20"/>
  <c r="C52" i="20"/>
  <c r="I51" i="20"/>
  <c r="G51" i="20"/>
  <c r="E51" i="20"/>
  <c r="C51" i="20"/>
  <c r="I50" i="20"/>
  <c r="G50" i="20"/>
  <c r="E50" i="20"/>
  <c r="C50" i="20"/>
  <c r="I49" i="20"/>
  <c r="G49" i="20"/>
  <c r="E49" i="20"/>
  <c r="C49" i="20"/>
  <c r="I48" i="20"/>
  <c r="G48" i="20"/>
  <c r="E48" i="20"/>
  <c r="C48" i="20"/>
  <c r="I47" i="20"/>
  <c r="G47" i="20"/>
  <c r="E47" i="20"/>
  <c r="C47" i="20"/>
  <c r="I46" i="20"/>
  <c r="G46" i="20"/>
  <c r="E46" i="20"/>
  <c r="C46" i="20"/>
  <c r="I45" i="20"/>
  <c r="G45" i="20"/>
  <c r="E45" i="20"/>
  <c r="C45" i="20"/>
  <c r="I44" i="20"/>
  <c r="G44" i="20"/>
  <c r="E44" i="20"/>
  <c r="C44" i="20"/>
  <c r="I43" i="20"/>
  <c r="G43" i="20"/>
  <c r="E43" i="20"/>
  <c r="C43" i="20"/>
  <c r="I42" i="20"/>
  <c r="G42" i="20"/>
  <c r="E42" i="20"/>
  <c r="C42" i="20"/>
  <c r="I41" i="20"/>
  <c r="G41" i="20"/>
  <c r="E41" i="20"/>
  <c r="C41" i="20"/>
  <c r="I40" i="20"/>
  <c r="G40" i="20"/>
  <c r="E40" i="20"/>
  <c r="C40" i="20"/>
  <c r="I39" i="20"/>
  <c r="G39" i="20"/>
  <c r="E39" i="20"/>
  <c r="C39" i="20"/>
  <c r="I34" i="20"/>
  <c r="G34" i="20"/>
  <c r="E34" i="20"/>
  <c r="C34" i="20"/>
  <c r="I33" i="20"/>
  <c r="G33" i="20"/>
  <c r="E33" i="20"/>
  <c r="C33" i="20"/>
  <c r="I32" i="20"/>
  <c r="G32" i="20"/>
  <c r="E32" i="20"/>
  <c r="C32" i="20"/>
  <c r="I31" i="20"/>
  <c r="G31" i="20"/>
  <c r="E31" i="20"/>
  <c r="C31" i="20"/>
  <c r="I30" i="20"/>
  <c r="G30" i="20"/>
  <c r="E30" i="20"/>
  <c r="C30" i="20"/>
  <c r="I29" i="20"/>
  <c r="G29" i="20"/>
  <c r="E29" i="20"/>
  <c r="C29" i="20"/>
  <c r="C21" i="20"/>
  <c r="C20" i="20"/>
  <c r="C19" i="20"/>
  <c r="C18" i="20"/>
  <c r="C17" i="20"/>
  <c r="C16" i="20"/>
  <c r="C15" i="20"/>
  <c r="C14" i="20"/>
  <c r="C12" i="20"/>
  <c r="C11" i="20"/>
  <c r="C10" i="20"/>
  <c r="C9" i="20"/>
  <c r="C8" i="20"/>
  <c r="C7" i="20"/>
  <c r="C3" i="19"/>
  <c r="C2" i="19"/>
  <c r="C277" i="9"/>
  <c r="C161" i="9"/>
  <c r="C174" i="9"/>
  <c r="C173" i="9"/>
  <c r="C172" i="9"/>
  <c r="C171" i="9"/>
  <c r="C170" i="9"/>
  <c r="C66" i="8"/>
  <c r="D99" i="8"/>
  <c r="C99" i="8"/>
  <c r="D98" i="8"/>
  <c r="C98" i="8"/>
  <c r="D97" i="8"/>
  <c r="C97" i="8"/>
  <c r="D96" i="8"/>
  <c r="C96" i="8"/>
  <c r="D95" i="8"/>
  <c r="C95" i="8"/>
  <c r="D94" i="8"/>
  <c r="C94" i="8"/>
  <c r="D93" i="8"/>
  <c r="C93" i="8"/>
  <c r="D45" i="19" l="1"/>
  <c r="D44" i="19"/>
  <c r="D43" i="19"/>
  <c r="D42" i="19"/>
  <c r="D41" i="19"/>
  <c r="D40" i="19"/>
  <c r="D37" i="19"/>
  <c r="D36" i="19"/>
  <c r="D35" i="19"/>
  <c r="D34" i="19"/>
  <c r="D33" i="19"/>
  <c r="D32" i="19"/>
  <c r="D31" i="19"/>
  <c r="D30" i="19"/>
  <c r="C86" i="18" l="1"/>
  <c r="C85" i="18"/>
  <c r="C84" i="18"/>
  <c r="C83" i="18"/>
  <c r="C17" i="8" l="1"/>
  <c r="G84" i="18" l="1"/>
  <c r="G86" i="18"/>
  <c r="G85" i="18"/>
  <c r="G83" i="18"/>
  <c r="G82" i="18" l="1"/>
  <c r="E3" i="20" l="1"/>
  <c r="E2" i="20"/>
  <c r="C165" i="8" l="1"/>
  <c r="D166" i="8" l="1"/>
  <c r="D128" i="8"/>
  <c r="D127" i="8"/>
  <c r="D126" i="8"/>
  <c r="D125" i="8"/>
  <c r="D124" i="8"/>
  <c r="D123" i="8"/>
  <c r="D122" i="8"/>
  <c r="D121" i="8"/>
  <c r="D120" i="8"/>
  <c r="D119" i="8"/>
  <c r="D118" i="8"/>
  <c r="D117" i="8"/>
  <c r="D116" i="8"/>
  <c r="D114" i="8"/>
  <c r="D113" i="8"/>
  <c r="D112" i="8"/>
  <c r="C238" i="9" l="1"/>
  <c r="F171" i="9"/>
  <c r="F172" i="9"/>
  <c r="F173" i="9"/>
  <c r="F174" i="9"/>
  <c r="F170" i="9"/>
  <c r="F162" i="9"/>
  <c r="F161" i="9"/>
  <c r="F160" i="9"/>
  <c r="F152"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164" i="8" l="1"/>
  <c r="C153" i="8"/>
  <c r="C145" i="8"/>
  <c r="C142" i="8"/>
  <c r="C139" i="8"/>
  <c r="C138" i="8"/>
  <c r="C89" i="8"/>
  <c r="D89" i="8" s="1"/>
  <c r="G10" i="5"/>
  <c r="G9" i="5"/>
  <c r="D46" i="8"/>
  <c r="F45" i="8"/>
  <c r="C39" i="8"/>
  <c r="G227" i="8" l="1"/>
  <c r="G226" i="8"/>
  <c r="G225" i="8"/>
  <c r="G224" i="8"/>
  <c r="G223" i="8"/>
  <c r="G222" i="8"/>
  <c r="G221" i="8"/>
  <c r="G219" i="8"/>
  <c r="G218" i="8"/>
  <c r="G217" i="8"/>
  <c r="D300" i="8"/>
  <c r="D290" i="8"/>
  <c r="D292" i="8"/>
  <c r="D293" i="8"/>
  <c r="C292" i="8"/>
  <c r="F292" i="8"/>
  <c r="C300" i="8"/>
  <c r="C290" i="8"/>
  <c r="C293" i="8"/>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27" i="9"/>
  <c r="G228" i="9" s="1"/>
  <c r="C227" i="9"/>
  <c r="F219" i="9" s="1"/>
  <c r="F77" i="9"/>
  <c r="D77" i="9"/>
  <c r="C77" i="9"/>
  <c r="F73" i="9"/>
  <c r="D73" i="9"/>
  <c r="C73" i="9"/>
  <c r="F44" i="9"/>
  <c r="D44" i="9"/>
  <c r="C44" i="9"/>
  <c r="C299" i="8"/>
  <c r="C298" i="8"/>
  <c r="C297" i="8"/>
  <c r="C296" i="8"/>
  <c r="C295" i="8"/>
  <c r="C294" i="8"/>
  <c r="C291" i="8"/>
  <c r="C289" i="8"/>
  <c r="C220" i="8"/>
  <c r="C208" i="8"/>
  <c r="F198" i="8" s="1"/>
  <c r="C167" i="8"/>
  <c r="D165" i="8" s="1"/>
  <c r="D167" i="8" s="1"/>
  <c r="G165" i="8" s="1"/>
  <c r="C155" i="8"/>
  <c r="D100" i="8"/>
  <c r="C100" i="8"/>
  <c r="D77" i="8"/>
  <c r="G80" i="8" s="1"/>
  <c r="G166" i="8" l="1"/>
  <c r="G164" i="8"/>
  <c r="F147" i="8"/>
  <c r="D141" i="8"/>
  <c r="D155" i="8" s="1"/>
  <c r="G147" i="8" s="1"/>
  <c r="G126" i="11"/>
  <c r="G134" i="11"/>
  <c r="G136" i="11"/>
  <c r="G124" i="11"/>
  <c r="F153" i="11"/>
  <c r="G171" i="11"/>
  <c r="F303" i="9"/>
  <c r="F299" i="9"/>
  <c r="G120" i="11"/>
  <c r="G128" i="11"/>
  <c r="G138" i="11"/>
  <c r="G122" i="11"/>
  <c r="G130" i="11"/>
  <c r="G142" i="11"/>
  <c r="F149" i="8"/>
  <c r="F153" i="8"/>
  <c r="F150" i="8"/>
  <c r="F154" i="8"/>
  <c r="F151" i="8"/>
  <c r="F148" i="8"/>
  <c r="F152"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57" i="8"/>
  <c r="G144" i="8"/>
  <c r="G140" i="8"/>
  <c r="G99" i="8"/>
  <c r="G95" i="8"/>
  <c r="G98" i="8"/>
  <c r="G94" i="8"/>
  <c r="G97" i="8"/>
  <c r="G93" i="8"/>
  <c r="G96" i="8"/>
  <c r="F93" i="8"/>
  <c r="F179" i="8"/>
  <c r="F149" i="10"/>
  <c r="G25" i="10"/>
  <c r="G28" i="10"/>
  <c r="G32" i="10"/>
  <c r="F33" i="10"/>
  <c r="G24" i="10"/>
  <c r="F29" i="10"/>
  <c r="G33" i="10"/>
  <c r="F25" i="10"/>
  <c r="G29" i="10"/>
  <c r="G36" i="10"/>
  <c r="F193" i="8"/>
  <c r="F197" i="8"/>
  <c r="F201" i="8"/>
  <c r="F205" i="8"/>
  <c r="F210" i="8"/>
  <c r="F214" i="8"/>
  <c r="F194" i="8"/>
  <c r="F202" i="8"/>
  <c r="F206" i="8"/>
  <c r="F211" i="8"/>
  <c r="F215" i="8"/>
  <c r="F196" i="8"/>
  <c r="F204" i="8"/>
  <c r="F213" i="8"/>
  <c r="F199" i="8"/>
  <c r="F200" i="8"/>
  <c r="F209" i="8"/>
  <c r="F195" i="8"/>
  <c r="F203" i="8"/>
  <c r="F212" i="8"/>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78" i="8"/>
  <c r="F150" i="10"/>
  <c r="F154" i="10"/>
  <c r="G219" i="9"/>
  <c r="G305" i="9"/>
  <c r="F22" i="10"/>
  <c r="F24" i="10"/>
  <c r="F26" i="10"/>
  <c r="F28" i="10"/>
  <c r="F30" i="10"/>
  <c r="F32" i="10"/>
  <c r="F34" i="10"/>
  <c r="F151" i="10"/>
  <c r="F157" i="10"/>
  <c r="F158" i="10"/>
  <c r="F153" i="10"/>
  <c r="G223" i="9"/>
  <c r="G291" i="9"/>
  <c r="G301" i="9"/>
  <c r="G309" i="9"/>
  <c r="F322" i="9"/>
  <c r="F342" i="9"/>
  <c r="G225" i="9"/>
  <c r="G295" i="9"/>
  <c r="G303" i="9"/>
  <c r="G311" i="9"/>
  <c r="G324" i="9"/>
  <c r="G342" i="9"/>
  <c r="G232" i="9"/>
  <c r="F344" i="9"/>
  <c r="G346" i="9"/>
  <c r="F291" i="9"/>
  <c r="F324" i="9"/>
  <c r="F348" i="9"/>
  <c r="F355" i="9"/>
  <c r="F320" i="9"/>
  <c r="F329" i="9"/>
  <c r="G293" i="9"/>
  <c r="G299" i="9"/>
  <c r="F307" i="9"/>
  <c r="G320" i="9"/>
  <c r="F326" i="9"/>
  <c r="F346"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1" i="8" l="1"/>
  <c r="G145" i="8"/>
  <c r="G148" i="8"/>
  <c r="G146" i="8"/>
  <c r="G156" i="8"/>
  <c r="G159" i="8"/>
  <c r="G158" i="8"/>
  <c r="G161" i="8"/>
  <c r="G160" i="8"/>
  <c r="G138" i="8"/>
  <c r="G139" i="8"/>
  <c r="G142" i="8"/>
  <c r="G143" i="8"/>
  <c r="G151" i="8"/>
  <c r="G153" i="8"/>
  <c r="G167" i="8"/>
  <c r="G154" i="8"/>
  <c r="G150" i="8"/>
  <c r="G149" i="8"/>
  <c r="G152" i="8"/>
  <c r="G144" i="11"/>
  <c r="F167" i="8"/>
  <c r="F152" i="10"/>
  <c r="F155" i="8"/>
  <c r="F100" i="8"/>
  <c r="F208" i="8"/>
  <c r="F42" i="10"/>
  <c r="G37" i="10"/>
  <c r="F144" i="11"/>
  <c r="G157" i="11"/>
  <c r="F179" i="11"/>
  <c r="F157" i="11"/>
  <c r="G179" i="11"/>
  <c r="G100" i="8"/>
  <c r="F37" i="10"/>
  <c r="G315" i="9"/>
  <c r="G328" i="9"/>
  <c r="G227" i="9"/>
  <c r="F315" i="9"/>
  <c r="F328" i="9"/>
  <c r="G350" i="9"/>
  <c r="F350" i="9"/>
  <c r="F227" i="9"/>
  <c r="G77" i="8"/>
  <c r="G155" i="8" l="1"/>
  <c r="C38" i="8" l="1"/>
  <c r="C12" i="9"/>
  <c r="C15" i="9" s="1"/>
  <c r="C115" i="8"/>
  <c r="C53" i="8"/>
  <c r="C58" i="8" s="1"/>
  <c r="C248" i="9"/>
  <c r="C247" i="9"/>
  <c r="C246" i="9"/>
  <c r="D248" i="9"/>
  <c r="D247" i="9"/>
  <c r="D246" i="9"/>
  <c r="F55" i="8" l="1"/>
  <c r="F53" i="8"/>
  <c r="F54" i="8"/>
  <c r="F56" i="8"/>
  <c r="F57" i="8"/>
  <c r="D115" i="8"/>
  <c r="D129" i="8" s="1"/>
  <c r="C129" i="8"/>
  <c r="F13" i="9"/>
  <c r="F12" i="9"/>
  <c r="F14" i="9"/>
  <c r="F227" i="8"/>
  <c r="F223" i="8"/>
  <c r="F218" i="8"/>
  <c r="F226" i="8"/>
  <c r="F222" i="8"/>
  <c r="F217" i="8"/>
  <c r="F225" i="8"/>
  <c r="F221" i="8"/>
  <c r="F219" i="8"/>
  <c r="F224" i="8"/>
  <c r="D45" i="8"/>
  <c r="F58" i="8" l="1"/>
  <c r="F220" i="8"/>
  <c r="F120" i="8"/>
  <c r="F117" i="8"/>
  <c r="F123" i="8"/>
  <c r="F118" i="8"/>
  <c r="F115" i="8"/>
  <c r="F119" i="8"/>
  <c r="F127" i="8"/>
  <c r="F116" i="8"/>
  <c r="F113" i="8"/>
  <c r="F121" i="8"/>
  <c r="F114" i="8"/>
  <c r="F112" i="8"/>
  <c r="F126" i="8"/>
  <c r="F130" i="8"/>
  <c r="F128" i="8"/>
  <c r="F124" i="8"/>
  <c r="F125" i="8"/>
  <c r="F122" i="8"/>
  <c r="G130" i="8"/>
  <c r="G118" i="8"/>
  <c r="G116" i="8"/>
  <c r="G114" i="8"/>
  <c r="G112" i="8"/>
  <c r="G123" i="8"/>
  <c r="G126" i="8"/>
  <c r="G124" i="8"/>
  <c r="G120" i="8"/>
  <c r="G122" i="8"/>
  <c r="G119" i="8"/>
  <c r="G127" i="8"/>
  <c r="G117" i="8"/>
  <c r="G115" i="8"/>
  <c r="G121" i="8"/>
  <c r="G113" i="8"/>
  <c r="G128" i="8"/>
  <c r="G125" i="8"/>
  <c r="F15" i="9"/>
  <c r="G129" i="8" l="1"/>
  <c r="F129" i="8"/>
  <c r="C200" i="9" l="1"/>
  <c r="D200" i="9"/>
  <c r="C245" i="9" l="1"/>
  <c r="C244" i="9"/>
  <c r="C242" i="9"/>
  <c r="C241" i="9"/>
  <c r="D244" i="9"/>
  <c r="D243" i="9"/>
  <c r="D242" i="9"/>
  <c r="D245" i="9" l="1"/>
  <c r="C243" i="9"/>
  <c r="C249" i="9" s="1"/>
  <c r="D241" i="9"/>
  <c r="D249" i="9" s="1"/>
  <c r="F245" i="9" l="1"/>
  <c r="F247" i="9"/>
  <c r="F243" i="9"/>
  <c r="F248" i="9"/>
  <c r="F241" i="9"/>
  <c r="F246" i="9"/>
  <c r="F244" i="9"/>
  <c r="F242" i="9"/>
  <c r="G247" i="9"/>
  <c r="G246" i="9"/>
  <c r="G248" i="9"/>
  <c r="G245" i="9"/>
  <c r="G244" i="9"/>
  <c r="G243" i="9"/>
  <c r="G241" i="9"/>
  <c r="G242" i="9"/>
  <c r="F249" i="9" l="1"/>
  <c r="G249" i="9"/>
  <c r="C73" i="8" l="1"/>
  <c r="C72" i="8"/>
  <c r="C71" i="8"/>
  <c r="C70" i="8"/>
  <c r="C197" i="9"/>
  <c r="C198" i="9"/>
  <c r="C196" i="9"/>
  <c r="C194" i="9"/>
  <c r="C192" i="9"/>
  <c r="C190" i="9"/>
  <c r="C75" i="8" l="1"/>
  <c r="C199" i="9"/>
  <c r="C191" i="9"/>
  <c r="C195" i="9"/>
  <c r="C74" i="8"/>
  <c r="C77" i="8" s="1"/>
  <c r="C193" i="9"/>
  <c r="D197" i="9"/>
  <c r="D195" i="9"/>
  <c r="D194" i="9"/>
  <c r="D191" i="9"/>
  <c r="D190" i="9"/>
  <c r="C76" i="18"/>
  <c r="C214" i="9" l="1"/>
  <c r="F190" i="9" s="1"/>
  <c r="D192" i="9"/>
  <c r="D193" i="9"/>
  <c r="D199" i="9"/>
  <c r="F206" i="9"/>
  <c r="F204" i="9"/>
  <c r="F195" i="9"/>
  <c r="F198" i="9"/>
  <c r="F74" i="8"/>
  <c r="F71" i="8"/>
  <c r="F70" i="8"/>
  <c r="F75" i="8"/>
  <c r="F72" i="8"/>
  <c r="F76" i="8"/>
  <c r="F73" i="8"/>
  <c r="D198" i="9"/>
  <c r="D196" i="9"/>
  <c r="D214" i="9" s="1"/>
  <c r="F191" i="9" l="1"/>
  <c r="F211" i="9"/>
  <c r="F199" i="9"/>
  <c r="F207" i="9"/>
  <c r="F203" i="9"/>
  <c r="F192" i="9"/>
  <c r="F214" i="9" s="1"/>
  <c r="F193" i="9"/>
  <c r="F200" i="9"/>
  <c r="F208" i="9"/>
  <c r="F197" i="9"/>
  <c r="F201" i="9"/>
  <c r="F196" i="9"/>
  <c r="F209" i="9"/>
  <c r="F213" i="9"/>
  <c r="F212" i="9"/>
  <c r="F194" i="9"/>
  <c r="F210" i="9"/>
  <c r="F205" i="9"/>
  <c r="F202" i="9"/>
  <c r="G208" i="9"/>
  <c r="G192" i="9"/>
  <c r="G197" i="9"/>
  <c r="G206" i="9"/>
  <c r="G190" i="9"/>
  <c r="G193" i="9"/>
  <c r="G213" i="9"/>
  <c r="G204" i="9"/>
  <c r="G207" i="9"/>
  <c r="G209" i="9"/>
  <c r="G202" i="9"/>
  <c r="G201" i="9"/>
  <c r="G194" i="9"/>
  <c r="G199" i="9"/>
  <c r="G200" i="9"/>
  <c r="G195" i="9"/>
  <c r="G191" i="9"/>
  <c r="G198" i="9"/>
  <c r="G211" i="9"/>
  <c r="G212" i="9"/>
  <c r="G196" i="9"/>
  <c r="G205" i="9"/>
  <c r="G210" i="9"/>
  <c r="G203" i="9"/>
  <c r="F77" i="8"/>
  <c r="C75" i="18"/>
  <c r="C187" i="9"/>
  <c r="G214" i="9" l="1"/>
  <c r="D187" i="9"/>
  <c r="C28" i="9"/>
  <c r="F28" i="9" s="1"/>
  <c r="C107" i="9" l="1"/>
  <c r="F107" i="9" s="1"/>
  <c r="C99" i="9"/>
  <c r="F99" i="9" s="1"/>
  <c r="C104" i="9"/>
  <c r="F104" i="9" s="1"/>
  <c r="C100" i="9"/>
  <c r="F100" i="9" s="1"/>
  <c r="C111" i="9"/>
  <c r="F111" i="9" s="1"/>
  <c r="C103" i="9"/>
  <c r="F103" i="9" s="1"/>
  <c r="C102" i="9"/>
  <c r="F102" i="9" s="1"/>
  <c r="C109" i="9"/>
  <c r="F109" i="9" s="1"/>
  <c r="C101" i="9"/>
  <c r="F101" i="9" s="1"/>
  <c r="C106" i="9"/>
  <c r="F106" i="9" s="1"/>
  <c r="C108" i="9"/>
  <c r="F108" i="9" s="1"/>
  <c r="C105" i="9"/>
  <c r="F105" i="9" s="1"/>
  <c r="C110" i="9"/>
  <c r="F110" i="9" s="1"/>
  <c r="C262" i="9" l="1"/>
  <c r="C260" i="9" l="1"/>
  <c r="C180" i="9" l="1"/>
  <c r="F180" i="9" s="1"/>
  <c r="C151" i="9" l="1"/>
  <c r="F151" i="9" s="1"/>
  <c r="C150" i="9"/>
  <c r="F150" i="9" s="1"/>
  <c r="C36" i="9" l="1"/>
  <c r="F36" i="9" s="1"/>
</calcChain>
</file>

<file path=xl/sharedStrings.xml><?xml version="1.0" encoding="utf-8"?>
<sst xmlns="http://schemas.openxmlformats.org/spreadsheetml/2006/main" count="3307" uniqueCount="2076">
  <si>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</si>
  <si>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</si>
  <si>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</si>
  <si>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</si>
  <si>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</si>
  <si>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</si>
  <si>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</si>
  <si>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</si>
  <si>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</si>
  <si>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</si>
  <si>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</si>
  <si>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</si>
  <si>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</si>
  <si>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</si>
  <si>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</si>
  <si>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</si>
  <si>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</si>
  <si>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</si>
  <si>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</si>
  <si>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</si>
  <si>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</si>
  <si>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</si>
  <si>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</si>
  <si>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</si>
  <si>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</si>
  <si>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</si>
  <si>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</si>
  <si>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</si>
  <si>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</si>
  <si>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</si>
  <si>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</si>
  <si>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</si>
  <si>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</si>
  <si>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</si>
  <si>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</si>
  <si>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</si>
  <si>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</si>
  <si>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</si>
  <si>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</si>
  <si>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</si>
  <si>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</si>
  <si>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</si>
  <si>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</si>
  <si>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</si>
  <si>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</si>
  <si>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</si>
  <si>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</si>
  <si>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</si>
  <si>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</si>
  <si>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</si>
  <si>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</si>
  <si>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</si>
  <si>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</si>
  <si>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</si>
  <si>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</si>
  <si>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</si>
  <si>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</si>
  <si>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</si>
  <si>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</si>
  <si>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</si>
  <si>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</si>
  <si>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</si>
  <si>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</si>
  <si>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</si>
  <si>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</si>
  <si>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</si>
  <si>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</si>
  <si>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</si>
  <si>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</si>
  <si>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</si>
  <si>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</si>
  <si>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</si>
  <si>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</si>
  <si>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</si>
  <si>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</si>
  <si>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</si>
  <si>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</si>
  <si>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</si>
  <si>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</si>
  <si>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</si>
  <si>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</si>
  <si>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</si>
  <si>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</si>
  <si>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</si>
  <si>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</si>
  <si>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</si>
  <si>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</si>
  <si>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</si>
  <si>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</si>
  <si>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</si>
  <si>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</si>
  <si>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</si>
  <si>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</si>
  <si>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</si>
  <si>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</si>
  <si>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</si>
  <si>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</si>
  <si>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</si>
  <si>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</si>
  <si>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</si>
  <si>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</si>
  <si>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</si>
  <si>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</si>
  <si>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</si>
  <si>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</si>
  <si>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</si>
  <si>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</si>
  <si>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</si>
  <si>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</si>
  <si>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</si>
  <si>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</si>
  <si>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</si>
  <si>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</si>
  <si>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</si>
  <si>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</si>
  <si>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</si>
  <si>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</si>
  <si>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</si>
  <si>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</si>
  <si>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</si>
  <si>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</si>
  <si>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</si>
  <si>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</si>
  <si>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</si>
  <si>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</si>
  <si>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</si>
  <si>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</si>
  <si>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</si>
  <si>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</si>
  <si>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</si>
  <si>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</si>
  <si>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</si>
  <si>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</si>
  <si>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</si>
  <si>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</si>
  <si>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</si>
  <si>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</si>
  <si>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</si>
  <si>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</si>
  <si>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</si>
  <si>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</si>
  <si>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</si>
  <si>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</si>
  <si>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</si>
  <si>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</si>
  <si>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</si>
  <si>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</si>
  <si>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</si>
  <si>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</si>
  <si>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</si>
  <si>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</si>
  <si>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</si>
  <si>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</si>
  <si>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</si>
  <si>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</si>
  <si>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</si>
  <si>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</si>
  <si>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</si>
  <si>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</si>
  <si>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</si>
  <si>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</si>
  <si>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</si>
  <si>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</si>
  <si>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</si>
  <si>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</si>
  <si>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</si>
  <si>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</si>
  <si>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</si>
  <si>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</si>
  <si>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</si>
  <si>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</si>
  <si>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</si>
  <si>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</si>
  <si>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</si>
  <si>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</si>
  <si>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</si>
  <si>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</si>
  <si>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</si>
  <si>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</si>
  <si>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</si>
  <si>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</si>
  <si>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</si>
  <si>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</si>
  <si>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</si>
  <si>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</si>
  <si>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</si>
  <si>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</si>
  <si>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</si>
  <si>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</si>
  <si>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</si>
  <si>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</si>
  <si>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</si>
  <si>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</si>
  <si>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</si>
  <si>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</si>
  <si>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</si>
  <si>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</si>
  <si>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</si>
  <si>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</si>
  <si>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</si>
  <si>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</si>
  <si>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</si>
  <si>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</si>
  <si>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</si>
  <si>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</si>
  <si>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</si>
  <si>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</si>
  <si>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</si>
  <si>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</si>
  <si>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</si>
  <si>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</si>
  <si>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</si>
  <si>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</si>
  <si>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</si>
  <si>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</si>
  <si>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</si>
  <si>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</si>
  <si>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</si>
  <si>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</si>
  <si>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</si>
  <si>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</si>
  <si>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</si>
  <si>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</si>
  <si>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</si>
  <si>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</si>
  <si>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</si>
  <si>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</si>
  <si>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</si>
  <si>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</si>
  <si>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</si>
  <si>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</si>
  <si>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</si>
  <si>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</si>
  <si>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</si>
  <si>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</si>
  <si>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</si>
  <si>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</si>
  <si>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</si>
  <si>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</si>
  <si>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</si>
  <si>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</si>
  <si>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</si>
  <si>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</si>
  <si>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</si>
  <si>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</si>
  <si>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</si>
  <si>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</si>
  <si>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</si>
  <si>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</si>
  <si>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</si>
  <si>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</si>
  <si>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</si>
  <si>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</si>
  <si>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</si>
  <si>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</si>
  <si>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</si>
  <si>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</si>
  <si>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</si>
  <si>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</si>
  <si>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</si>
  <si>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</si>
  <si>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</si>
  <si>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</si>
  <si>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</si>
  <si>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</si>
  <si>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</si>
  <si>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</si>
  <si>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</si>
  <si>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</si>
  <si>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</si>
  <si>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</si>
  <si>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</si>
  <si>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</si>
  <si>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</si>
  <si>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</si>
  <si>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</si>
  <si>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</si>
  <si>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</si>
  <si>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</si>
  <si>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</si>
  <si>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</si>
  <si>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</si>
  <si>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</si>
  <si>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</si>
  <si>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</si>
  <si>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</si>
  <si>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</si>
  <si>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</si>
  <si>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</si>
  <si>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</si>
  <si>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</si>
  <si>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</si>
  <si>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</si>
  <si>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</si>
  <si>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</si>
  <si>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</si>
  <si>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</si>
  <si>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</si>
  <si>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</si>
  <si>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</si>
  <si>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</si>
  <si>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</si>
  <si>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</si>
  <si>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</si>
  <si>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</si>
  <si>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</si>
  <si>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</si>
  <si>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</si>
  <si>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</si>
  <si>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</si>
  <si>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</si>
  <si>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</si>
  <si>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</si>
  <si>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</si>
  <si>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</si>
  <si>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</si>
  <si>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</si>
  <si>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</si>
  <si>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</si>
  <si>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</si>
  <si>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</si>
  <si>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</si>
  <si>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</si>
  <si>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</si>
  <si>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</si>
  <si>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</si>
  <si>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</si>
  <si>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</si>
  <si>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</si>
  <si>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</si>
  <si>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</si>
  <si>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</si>
  <si>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</si>
  <si>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</si>
  <si>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</si>
  <si>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</si>
  <si>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</si>
  <si>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</si>
  <si>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</si>
  <si>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</si>
  <si>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</si>
  <si>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</si>
  <si>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</si>
  <si>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</si>
  <si>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</si>
  <si>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</si>
  <si>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</si>
  <si>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</si>
  <si>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</si>
  <si>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</si>
  <si>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</si>
  <si>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</si>
  <si>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</si>
  <si>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</si>
  <si>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</si>
  <si>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</si>
  <si>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</si>
  <si>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</si>
  <si>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</si>
  <si>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</si>
  <si>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</si>
  <si>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</si>
  <si>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</si>
  <si>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</si>
  <si>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</si>
  <si>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</si>
  <si>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</si>
  <si>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</si>
  <si>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</si>
  <si>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</si>
  <si>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</si>
  <si>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</si>
  <si>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</si>
  <si>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</si>
  <si>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</si>
  <si>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</si>
  <si>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</si>
  <si>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</si>
  <si>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</si>
  <si>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</si>
  <si>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</si>
  <si>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</si>
  <si>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</si>
  <si>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</si>
  <si>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</si>
  <si>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</si>
  <si>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</si>
  <si>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</si>
  <si>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</si>
  <si>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</si>
  <si>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</si>
  <si>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</si>
  <si>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</si>
  <si>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</si>
  <si>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</si>
  <si>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</si>
  <si>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</si>
  <si>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</si>
  <si>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</si>
  <si>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</si>
  <si>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</si>
  <si>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</si>
  <si>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</si>
  <si>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</si>
  <si>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</si>
  <si>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</si>
  <si>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</si>
  <si>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</si>
  <si>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</si>
  <si>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</si>
  <si>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</si>
  <si>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</si>
  <si>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</si>
  <si>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</si>
  <si>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</si>
  <si>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</si>
  <si>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</si>
  <si>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</si>
  <si>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</si>
  <si>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</si>
  <si>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</si>
  <si>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</si>
  <si>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</si>
  <si>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</si>
  <si>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</si>
  <si>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</si>
  <si>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</si>
  <si>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</si>
  <si>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</si>
  <si>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</si>
  <si>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</si>
  <si>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</si>
  <si>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</si>
  <si>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</si>
  <si>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</si>
  <si>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</si>
  <si>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</si>
  <si>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</si>
  <si>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</si>
  <si>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</si>
  <si>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</si>
  <si>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</si>
  <si>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</si>
  <si>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</si>
  <si>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</si>
  <si>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</si>
  <si>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</si>
  <si>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</si>
  <si>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</si>
  <si>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</si>
  <si>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</si>
  <si>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</si>
  <si>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</si>
  <si>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</si>
  <si>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</si>
  <si>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</si>
  <si>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</si>
  <si>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</si>
  <si>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</si>
  <si>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</si>
  <si>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</si>
  <si>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</si>
  <si>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</si>
  <si>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</si>
  <si>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</si>
  <si>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</si>
  <si>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</si>
  <si>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</si>
  <si>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</si>
  <si>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</si>
  <si>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</si>
  <si>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</si>
  <si>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</si>
  <si>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</si>
  <si>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</si>
  <si>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</si>
  <si>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</si>
  <si>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</si>
  <si>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</si>
  <si>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</si>
  <si>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</si>
  <si>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</si>
  <si>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</si>
  <si>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</si>
  <si>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</si>
  <si>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</si>
  <si>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</si>
  <si>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</si>
  <si>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</si>
  <si>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</si>
  <si>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</si>
  <si>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</si>
  <si>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</si>
  <si>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</si>
  <si>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</si>
  <si>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</si>
  <si>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</si>
  <si>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</si>
  <si>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</si>
  <si>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</si>
  <si>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</si>
  <si>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</si>
  <si>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</si>
  <si>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</si>
  <si>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</si>
  <si>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</si>
  <si>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</si>
  <si>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</si>
  <si>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</si>
  <si>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</si>
  <si>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</si>
  <si>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</si>
  <si>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</si>
  <si>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</si>
  <si>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</si>
  <si>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</si>
  <si>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</si>
  <si>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</si>
  <si>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</si>
  <si>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</si>
  <si>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</si>
  <si>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</si>
  <si>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</si>
  <si>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</si>
  <si>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</si>
  <si>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</si>
  <si>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</si>
  <si>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</si>
  <si>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</si>
  <si>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</si>
  <si>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</si>
  <si>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</si>
  <si>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</si>
  <si>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</si>
  <si>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</si>
  <si>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</si>
  <si>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</si>
  <si>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</si>
  <si>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</si>
  <si>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</si>
  <si>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</si>
  <si>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</si>
  <si>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</si>
  <si>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</si>
  <si>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</si>
  <si>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</si>
  <si>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</si>
  <si>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</si>
  <si>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</si>
  <si>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</si>
  <si>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</si>
  <si>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</si>
  <si>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</si>
  <si>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</si>
  <si>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</si>
  <si>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</si>
  <si>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</si>
  <si>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</si>
  <si>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</si>
  <si>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</si>
  <si>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</si>
  <si>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</si>
  <si>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</si>
  <si>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</si>
  <si>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</si>
  <si>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</si>
  <si>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</si>
  <si>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</si>
  <si>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</si>
  <si>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</si>
  <si>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</si>
  <si>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</si>
  <si>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</si>
  <si>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</si>
  <si>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</si>
  <si>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</si>
  <si>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</si>
  <si>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</si>
  <si>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</si>
  <si>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</si>
  <si>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</si>
  <si>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</si>
  <si>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</si>
  <si>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</si>
  <si>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</si>
  <si>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</si>
  <si>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</si>
  <si>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</si>
  <si>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</si>
  <si>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</si>
  <si>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</si>
  <si>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</si>
  <si>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</si>
  <si>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</si>
  <si>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</si>
  <si>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</si>
  <si>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</si>
  <si>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</si>
  <si>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</si>
  <si>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</si>
  <si>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</si>
  <si>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</si>
  <si>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</si>
  <si>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</si>
  <si>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</si>
  <si>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</si>
  <si>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</si>
  <si>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</si>
  <si>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</si>
  <si>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</si>
  <si>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</si>
  <si>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</si>
  <si>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</si>
  <si>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</si>
  <si>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</si>
  <si>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</si>
  <si>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</si>
  <si>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</si>
  <si>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</si>
  <si>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</si>
  <si>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</si>
  <si>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</si>
  <si>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</si>
  <si>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</si>
  <si>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</si>
  <si>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</si>
  <si>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</si>
  <si>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</si>
  <si>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</si>
  <si>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</si>
  <si>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</si>
  <si>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</si>
  <si>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</si>
  <si>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</si>
  <si>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</si>
  <si>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</si>
  <si>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</si>
  <si>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</si>
  <si>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</si>
  <si>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</si>
  <si>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</si>
  <si>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</si>
  <si>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</si>
  <si>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</si>
  <si>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</si>
  <si>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</si>
  <si>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</si>
  <si>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</si>
  <si>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</si>
  <si>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</si>
  <si>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</si>
  <si>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</si>
  <si>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</si>
  <si>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</si>
  <si>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</si>
  <si>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</si>
  <si>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</si>
  <si>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</si>
  <si>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</si>
  <si>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</si>
  <si>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</si>
  <si>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</si>
  <si>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</si>
  <si>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</si>
  <si>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</si>
  <si>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</si>
  <si>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</si>
  <si>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</si>
  <si>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</si>
  <si>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</si>
  <si>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</si>
  <si>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</si>
  <si>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</si>
  <si>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</si>
  <si>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</si>
  <si>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</si>
  <si>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</si>
  <si>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</si>
  <si>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</si>
  <si>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</si>
  <si>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</si>
  <si>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</si>
  <si>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</si>
  <si>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</si>
  <si>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</si>
  <si>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</si>
  <si>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</si>
  <si>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</si>
  <si>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</si>
  <si>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</si>
  <si>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</si>
  <si>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</si>
  <si>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</si>
  <si>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</si>
  <si>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</si>
  <si>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</si>
  <si>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</si>
  <si>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</si>
  <si>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</si>
  <si>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</si>
  <si>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</si>
  <si>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</si>
  <si>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</si>
  <si>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</si>
  <si>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</si>
  <si>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</si>
  <si>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</si>
  <si>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</si>
  <si>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</si>
  <si>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</si>
  <si>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</si>
  <si>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</si>
  <si>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</si>
  <si>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</si>
  <si>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</si>
  <si>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</si>
  <si>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</si>
  <si>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</si>
  <si>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</si>
  <si>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</si>
  <si>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</si>
  <si>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</si>
  <si>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</si>
  <si>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</si>
  <si>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</si>
  <si>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</si>
  <si>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</si>
  <si>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</si>
  <si>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</si>
  <si>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</si>
  <si>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</si>
  <si>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</si>
  <si>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</si>
  <si>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</si>
  <si>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</si>
  <si>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</si>
  <si>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</si>
  <si>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</si>
  <si>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</si>
  <si>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</si>
  <si>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</si>
  <si>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</si>
  <si>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</si>
  <si>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</si>
  <si>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</si>
  <si>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</si>
  <si>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</si>
  <si>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</si>
  <si>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</si>
  <si>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</si>
  <si>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</si>
  <si>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</si>
  <si>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</si>
  <si>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</si>
  <si>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</si>
  <si>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</si>
  <si>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</si>
  <si>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</si>
  <si>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</si>
  <si>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</si>
  <si>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</si>
  <si>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</si>
  <si>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</si>
  <si>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</si>
  <si>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</si>
  <si>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</si>
  <si>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</si>
  <si>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</si>
  <si>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</si>
  <si>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</si>
  <si>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</si>
  <si>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</si>
  <si>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</si>
  <si>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</si>
  <si>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</si>
  <si>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</si>
  <si>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</si>
  <si>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</si>
  <si>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</si>
  <si>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</si>
  <si>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</si>
  <si>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</si>
  <si>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</si>
  <si>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</si>
  <si>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</si>
  <si>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</si>
  <si>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</si>
  <si>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</si>
  <si>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</si>
  <si>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</si>
  <si>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</si>
  <si>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</si>
  <si>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</si>
  <si>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</si>
  <si>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</si>
  <si>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</si>
  <si>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</si>
  <si>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</si>
  <si>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</si>
  <si>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</si>
  <si>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</si>
  <si>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</si>
  <si>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</si>
  <si>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</si>
  <si>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</si>
  <si>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</si>
  <si>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</si>
  <si>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</si>
  <si>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</si>
  <si>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</si>
  <si>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</si>
  <si>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</si>
  <si>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</si>
  <si>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</si>
  <si>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</si>
  <si>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</si>
  <si>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</si>
  <si>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</si>
  <si>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</si>
  <si>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</si>
  <si>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</si>
  <si>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</si>
  <si>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</si>
  <si>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</si>
  <si>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</si>
  <si>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</si>
  <si>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</si>
  <si>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</si>
  <si>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</si>
  <si>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</si>
  <si>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</si>
  <si>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</si>
  <si>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</si>
  <si>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</si>
  <si>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</si>
  <si>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</si>
  <si>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</si>
  <si>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</si>
  <si>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</si>
  <si>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</si>
  <si>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</si>
  <si>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</si>
  <si>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</si>
  <si>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</si>
  <si>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</si>
  <si>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</si>
  <si>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</si>
  <si>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</si>
  <si>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</si>
  <si>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</si>
  <si>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</si>
  <si>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</si>
  <si>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</si>
  <si>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</si>
  <si>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</si>
  <si>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</si>
  <si>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</si>
  <si>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</si>
  <si>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</si>
  <si>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</si>
  <si>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</si>
  <si>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</si>
  <si>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</si>
  <si>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</si>
  <si>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</si>
  <si>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</si>
  <si>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</si>
  <si>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</si>
  <si>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</si>
  <si>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</si>
  <si>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</si>
  <si>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</si>
  <si>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</si>
  <si>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</si>
  <si>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</si>
  <si>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</si>
  <si>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</si>
  <si>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</si>
  <si>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</si>
  <si>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</si>
  <si>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</si>
  <si>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</si>
  <si>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</si>
  <si>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</si>
  <si>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</si>
  <si>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</si>
  <si>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</si>
  <si>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</si>
  <si>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</si>
  <si>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</si>
  <si>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</si>
  <si>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</si>
  <si>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</si>
  <si>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</si>
  <si>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</si>
  <si>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</si>
  <si>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</si>
  <si>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</si>
  <si>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</si>
  <si>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</si>
  <si>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</si>
  <si>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</si>
  <si>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</si>
  <si>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</si>
  <si>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</si>
  <si>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</si>
  <si>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</si>
  <si>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</si>
  <si>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</si>
  <si>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</si>
  <si>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</si>
  <si>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</si>
  <si>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</si>
  <si>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</si>
  <si>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</si>
  <si>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</si>
  <si>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</si>
  <si>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</si>
  <si>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</si>
  <si>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</si>
  <si>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</si>
  <si>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</si>
  <si>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</si>
  <si>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</si>
  <si>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</si>
  <si>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</si>
  <si>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</si>
  <si>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</si>
  <si>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</si>
  <si>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</si>
  <si>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</si>
  <si>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</si>
  <si>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</si>
  <si>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</si>
  <si>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</si>
  <si>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</si>
  <si>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</si>
  <si>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</si>
  <si>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</si>
  <si>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</si>
  <si>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</si>
  <si>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</si>
  <si>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</si>
  <si>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</si>
  <si>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</si>
  <si>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</si>
  <si>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</si>
  <si>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</si>
  <si>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</si>
  <si>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</si>
  <si>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</si>
  <si>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</si>
  <si>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</si>
  <si>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</si>
  <si>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</si>
  <si>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</si>
  <si>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</si>
  <si>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</si>
  <si>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</si>
  <si>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</si>
  <si>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</si>
  <si>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</si>
  <si>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</si>
  <si>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</si>
  <si>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</si>
  <si>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</si>
  <si>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</si>
  <si>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</si>
  <si>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</si>
  <si>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</si>
  <si>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</si>
  <si>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</si>
  <si>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</si>
  <si>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</si>
  <si>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</si>
  <si>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</si>
  <si>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</si>
  <si>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</si>
  <si>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</si>
  <si>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</si>
  <si>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</si>
  <si>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</si>
  <si>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</si>
  <si>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</si>
  <si>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</si>
  <si>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</si>
  <si>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</si>
  <si>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</si>
  <si>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</si>
  <si>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</si>
  <si>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</si>
  <si>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</si>
  <si>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</si>
  <si>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</si>
  <si>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</si>
  <si>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</si>
  <si>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</si>
  <si>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</si>
  <si>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</si>
  <si>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</si>
  <si>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</si>
  <si>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</si>
  <si>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</si>
  <si>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</si>
  <si>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</si>
  <si>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</si>
  <si>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</si>
  <si>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</si>
  <si>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</si>
  <si>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</si>
  <si>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</si>
  <si>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</si>
  <si>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</si>
  <si>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</si>
  <si>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</si>
  <si>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</si>
  <si>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</si>
  <si>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</si>
  <si>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</si>
  <si>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</si>
  <si>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</si>
  <si>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</si>
  <si>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</si>
  <si>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</si>
  <si>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</si>
  <si>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</si>
  <si>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</si>
  <si>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</si>
  <si>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</si>
  <si>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</si>
  <si>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</si>
  <si>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</si>
  <si>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</si>
  <si>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</si>
  <si>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</si>
  <si>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</si>
  <si>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</si>
  <si>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</si>
  <si>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</si>
  <si>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</si>
  <si>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</si>
  <si>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</si>
  <si>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</si>
  <si>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</si>
  <si>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</si>
  <si>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</si>
  <si>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</si>
  <si>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</si>
  <si>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</si>
  <si>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</si>
  <si>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</si>
  <si>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</si>
  <si>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</si>
  <si>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</si>
  <si>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</si>
  <si>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</si>
  <si>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</si>
  <si>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</si>
  <si>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</si>
  <si>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</si>
  <si>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</si>
  <si>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</si>
  <si>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</si>
  <si>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</si>
  <si>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</si>
  <si>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</si>
  <si>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</si>
  <si>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</si>
  <si>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</si>
  <si>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</si>
  <si>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</si>
  <si>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</si>
  <si>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</si>
  <si>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</si>
  <si>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</si>
  <si>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</si>
  <si>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</si>
  <si>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</si>
  <si>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</si>
  <si>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</si>
  <si>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</si>
  <si>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</si>
  <si>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</si>
  <si>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</si>
  <si>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</si>
  <si>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</si>
  <si>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</si>
  <si>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</si>
  <si>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</si>
  <si>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</si>
  <si>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</si>
  <si>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</si>
  <si>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</si>
  <si>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</si>
  <si>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</si>
  <si>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</si>
  <si>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</si>
  <si>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</si>
  <si>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</si>
  <si>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</si>
  <si>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</si>
  <si>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</si>
  <si>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</si>
  <si>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</si>
  <si>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</si>
  <si>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</si>
  <si>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</si>
  <si>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</si>
  <si>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</si>
  <si>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</si>
  <si>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</si>
  <si>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</si>
  <si>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</si>
  <si>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</si>
  <si>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</si>
  <si>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</si>
  <si>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</si>
  <si>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</si>
  <si>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</si>
  <si>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</si>
  <si>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</si>
  <si>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</si>
  <si>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</si>
  <si>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</si>
  <si>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</si>
  <si>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</si>
  <si>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</si>
  <si>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</si>
  <si>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</si>
  <si>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</si>
  <si>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</si>
  <si>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</si>
  <si>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</si>
  <si>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</si>
  <si>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</si>
  <si>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</si>
  <si>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</si>
  <si>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</si>
  <si>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</si>
  <si>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</si>
  <si>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</si>
  <si>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</si>
  <si>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</si>
  <si>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</si>
  <si>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</si>
  <si>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</si>
  <si>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</si>
  <si>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</si>
  <si>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</si>
  <si>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</si>
  <si>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</si>
  <si>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</si>
  <si>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</si>
  <si>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</si>
  <si>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</si>
  <si>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</si>
  <si>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</si>
  <si>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</si>
  <si>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</si>
  <si>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</si>
  <si>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</si>
  <si>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</si>
  <si>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</si>
  <si>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</si>
  <si>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</si>
  <si>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</si>
  <si>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</si>
  <si>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</si>
  <si>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</si>
  <si>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</si>
  <si>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</si>
  <si>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</si>
  <si>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</si>
  <si>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</si>
  <si>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</si>
  <si>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</si>
  <si>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</si>
  <si>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</si>
  <si>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</si>
  <si>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</si>
  <si>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</si>
  <si>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</si>
  <si>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</si>
  <si>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</si>
  <si>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</si>
  <si>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</si>
  <si>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</si>
  <si>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</si>
  <si>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</si>
  <si>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</si>
  <si>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</si>
  <si>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</si>
  <si>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</si>
  <si>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</si>
  <si>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</si>
  <si>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</si>
  <si>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</si>
  <si>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</si>
  <si>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</si>
  <si>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</si>
  <si>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</si>
  <si>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</si>
  <si>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</si>
  <si>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</si>
  <si>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</si>
  <si>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</si>
  <si>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</si>
  <si>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</si>
  <si>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</si>
  <si>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</si>
  <si>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</si>
  <si>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</si>
  <si>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</si>
  <si>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</si>
  <si>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</si>
  <si>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</si>
  <si>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</si>
  <si>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</si>
  <si>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</si>
  <si>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</si>
  <si>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</si>
  <si>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</si>
  <si>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</si>
  <si>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</si>
  <si>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</si>
  <si>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</si>
  <si>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</si>
  <si>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</si>
  <si>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</si>
  <si>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</si>
  <si>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</si>
  <si>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</si>
  <si>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</si>
  <si>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</si>
  <si>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</si>
  <si>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</si>
  <si>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</si>
  <si>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</si>
  <si>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</si>
  <si>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</si>
  <si>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</si>
  <si>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</si>
  <si>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</si>
  <si>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</si>
  <si>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</si>
  <si>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</si>
  <si>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</si>
  <si>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</si>
  <si>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</si>
  <si>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</si>
  <si>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</si>
  <si>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</si>
  <si>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</si>
  <si>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</si>
  <si>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</si>
  <si>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</si>
  <si>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</si>
  <si>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</si>
  <si>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</si>
  <si>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</si>
  <si>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</si>
  <si>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</si>
  <si>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</si>
  <si>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</si>
  <si>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</si>
  <si>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</si>
  <si>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</si>
  <si>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</si>
  <si>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</si>
  <si>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</si>
  <si>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</si>
  <si>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</si>
  <si>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</si>
  <si>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</si>
  <si>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</si>
  <si>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</si>
  <si>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</si>
  <si>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</si>
  <si>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</si>
  <si>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</si>
  <si>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</si>
  <si>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</si>
  <si>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</si>
  <si>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</si>
  <si>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</si>
  <si>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</si>
  <si>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</si>
  <si>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</si>
  <si>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</si>
  <si>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</si>
  <si>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</si>
  <si>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</si>
  <si>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</si>
  <si>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</si>
  <si>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</si>
  <si>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</si>
  <si>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</si>
  <si>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</si>
  <si>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</si>
  <si>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</si>
  <si>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</si>
  <si>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</si>
  <si>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</si>
  <si>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</si>
  <si>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</si>
  <si>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</si>
  <si>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</si>
  <si>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</si>
  <si>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</si>
  <si>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</si>
  <si>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</si>
  <si>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</si>
  <si>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</si>
  <si>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</si>
  <si>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</si>
  <si>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</si>
  <si>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</si>
  <si>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</si>
  <si>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</si>
  <si>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</si>
  <si>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</si>
  <si>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</si>
  <si>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</si>
  <si>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</si>
  <si>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</si>
  <si>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</si>
  <si>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</si>
  <si>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</si>
  <si>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</si>
  <si>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</si>
  <si>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</si>
  <si>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</si>
  <si>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</si>
  <si>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</si>
  <si>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</si>
  <si>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</si>
  <si>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</si>
  <si>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</si>
  <si>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</si>
  <si>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</si>
  <si>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</si>
  <si>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</si>
  <si>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</si>
  <si>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</si>
  <si>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</si>
  <si>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</si>
  <si>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</si>
  <si>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</si>
  <si>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</si>
  <si>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</si>
  <si>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</si>
  <si>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</si>
  <si>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</si>
  <si>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</si>
  <si>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</si>
  <si>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</si>
  <si>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</si>
  <si>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</si>
  <si>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</si>
  <si>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</si>
  <si>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</si>
  <si>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</si>
  <si>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</si>
  <si>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</si>
  <si>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</si>
  <si>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</si>
  <si>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</si>
  <si>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</si>
  <si>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</si>
  <si>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</si>
  <si>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</si>
  <si>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</si>
  <si>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</si>
  <si>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</si>
  <si>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</si>
  <si>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</si>
  <si>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</si>
  <si>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</si>
  <si>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</si>
  <si>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</si>
  <si>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</si>
  <si>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</si>
  <si>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</si>
  <si>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</si>
  <si>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</si>
  <si>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</si>
  <si>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</si>
  <si>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</si>
  <si>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</si>
  <si>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</si>
  <si>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</si>
  <si>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</si>
  <si>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</si>
  <si>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</si>
  <si>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</si>
  <si>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</si>
  <si>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</si>
  <si>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</si>
  <si>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</si>
  <si>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</si>
  <si>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</si>
  <si>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</si>
  <si>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</si>
  <si>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</si>
  <si>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</si>
  <si>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</si>
  <si>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</si>
  <si>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</si>
  <si>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</si>
  <si>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</si>
  <si>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</si>
  <si>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</si>
  <si>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</si>
  <si>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</si>
  <si>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</si>
  <si>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</si>
  <si>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</si>
  <si>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</si>
  <si>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</si>
  <si>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</si>
  <si>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</si>
  <si>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</si>
  <si>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</si>
  <si>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</si>
  <si>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</si>
  <si>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</si>
  <si>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</si>
  <si>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</si>
  <si>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</si>
  <si>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</si>
  <si>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</si>
  <si>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</si>
  <si>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</si>
  <si>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</si>
  <si>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</si>
  <si>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</si>
  <si>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</si>
  <si>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</si>
  <si>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</si>
  <si>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</si>
  <si>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</si>
  <si>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</si>
  <si>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</si>
  <si>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</si>
  <si>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</si>
  <si>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</si>
  <si>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</si>
  <si>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</si>
  <si>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</si>
  <si>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</si>
  <si>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</si>
  <si>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</si>
  <si>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</si>
  <si>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</si>
  <si>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</si>
  <si>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</si>
  <si>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</si>
  <si>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</si>
  <si>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</si>
  <si>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</si>
  <si>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</si>
  <si>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</si>
  <si>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</si>
  <si>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</si>
  <si>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</si>
  <si>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</si>
  <si>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</si>
  <si>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</si>
  <si>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</si>
  <si>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</si>
  <si>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</si>
  <si>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</si>
  <si>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</si>
  <si>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</si>
  <si>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</si>
  <si>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</si>
  <si>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</si>
  <si>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</si>
  <si>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</si>
  <si>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</si>
  <si>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</si>
  <si>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</si>
  <si>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</si>
  <si>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</si>
  <si>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</si>
  <si>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</si>
  <si>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</si>
  <si>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</si>
  <si>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</si>
  <si>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</si>
  <si>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</si>
  <si>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</si>
  <si>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</si>
  <si>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</si>
  <si>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</si>
  <si>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</si>
  <si>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</si>
  <si>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</si>
  <si>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</si>
  <si>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</si>
  <si>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</si>
  <si>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</si>
  <si>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</si>
  <si>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</si>
  <si>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</si>
  <si>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</si>
  <si>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</si>
  <si>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</si>
  <si>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</si>
  <si>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</si>
  <si>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</si>
  <si>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</si>
  <si>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</si>
  <si>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</si>
  <si>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</si>
  <si>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</si>
  <si>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</si>
  <si>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</si>
  <si>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</si>
  <si>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</si>
  <si>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</si>
  <si>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</si>
  <si>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</si>
  <si>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</si>
  <si>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</si>
  <si>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</si>
  <si>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</si>
  <si>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</si>
  <si>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</si>
  <si>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</si>
  <si>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</si>
  <si>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</si>
  <si>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</si>
  <si>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</si>
  <si>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</si>
  <si>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</si>
  <si>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</si>
  <si>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</si>
  <si>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</si>
  <si>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</si>
  <si>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</si>
  <si>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</si>
  <si>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</si>
  <si>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</si>
  <si>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</si>
  <si>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</si>
  <si>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</si>
  <si>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</si>
  <si>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</si>
  <si>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</si>
  <si>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</si>
  <si>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</si>
  <si>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</si>
  <si>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</si>
  <si>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</si>
  <si>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</si>
  <si>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</si>
  <si>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</si>
  <si>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</si>
  <si>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</si>
  <si>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</si>
  <si>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</si>
  <si>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</si>
  <si>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</si>
  <si>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</si>
  <si>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</si>
  <si>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</si>
  <si>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</si>
  <si>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</si>
  <si>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</si>
  <si>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</si>
  <si>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</si>
  <si>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</si>
  <si>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</si>
  <si>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</si>
  <si>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</si>
  <si>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</si>
  <si>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</si>
  <si>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</si>
  <si>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</si>
  <si>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</si>
  <si>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</si>
  <si>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</si>
  <si>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</si>
  <si>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</si>
  <si>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</si>
  <si>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</si>
  <si>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</si>
  <si>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</si>
  <si>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</si>
  <si>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</si>
  <si>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</si>
  <si>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</si>
  <si>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</si>
  <si>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</si>
  <si>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</si>
  <si>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</si>
  <si>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</si>
  <si>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</si>
  <si>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</si>
  <si>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</si>
  <si>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</si>
  <si>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</si>
  <si>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</si>
  <si>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</si>
  <si>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</si>
  <si>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</si>
  <si>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</si>
  <si>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</si>
  <si>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</si>
  <si>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</si>
  <si>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</si>
  <si>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</si>
  <si>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</si>
  <si>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</si>
  <si>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</si>
  <si>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</si>
  <si>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</si>
  <si>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</si>
  <si>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</si>
  <si>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</si>
  <si>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</si>
  <si>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</si>
  <si>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</si>
  <si>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</si>
  <si>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</si>
  <si>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</si>
  <si>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</si>
  <si>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</si>
  <si>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</si>
  <si>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</si>
  <si>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</si>
  <si>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</si>
  <si>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</si>
  <si>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</si>
  <si>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</si>
  <si>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</si>
  <si>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</si>
  <si>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</si>
  <si>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</si>
  <si>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</si>
  <si>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</si>
  <si>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</si>
  <si>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</si>
  <si>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</si>
  <si>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</si>
  <si>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</si>
  <si>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</si>
  <si>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</si>
  <si>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</si>
  <si>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</si>
  <si>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</si>
  <si>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</si>
  <si>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</si>
  <si>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</si>
  <si>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</si>
  <si>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</si>
  <si>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</si>
  <si>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</si>
  <si>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</si>
  <si>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</si>
  <si>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</si>
  <si>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</si>
  <si>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Scotiabank Global Registered Covered Bond Program Monthly Investor Report</t>
  </si>
  <si>
    <t>Calculation Date:</t>
  </si>
  <si>
    <t>Distribution Date:</t>
  </si>
  <si>
    <t>Total Outstanding under the Global Registered Covered Bond Program</t>
  </si>
  <si>
    <r>
      <t>OSFI Covered Bond Ratio</t>
    </r>
    <r>
      <rPr>
        <b/>
        <vertAlign val="superscript"/>
        <sz val="11"/>
        <color indexed="8"/>
        <rFont val="Arial"/>
        <family val="2"/>
      </rPr>
      <t>(2)</t>
    </r>
  </si>
  <si>
    <t>Series Ratings</t>
  </si>
  <si>
    <t>Moody's</t>
  </si>
  <si>
    <t>Fitch</t>
  </si>
  <si>
    <t>DBRS</t>
  </si>
  <si>
    <t>Aaa</t>
  </si>
  <si>
    <t>AAA</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</si>
  <si>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</si>
  <si>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</si>
  <si>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</si>
  <si>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</si>
  <si>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</si>
  <si>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</si>
  <si>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</si>
  <si>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</si>
  <si>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</si>
  <si>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</si>
  <si>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</si>
  <si>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</si>
  <si>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</si>
  <si>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</si>
  <si>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Supplementary Information (continued)</t>
  </si>
  <si>
    <t>S&amp;P</t>
  </si>
  <si>
    <r>
      <t>Scotiabank's Credit Ratings</t>
    </r>
    <r>
      <rPr>
        <b/>
        <vertAlign val="superscript"/>
        <sz val="11"/>
        <rFont val="Arial"/>
        <family val="2"/>
      </rPr>
      <t>(1)</t>
    </r>
  </si>
  <si>
    <t>Senior Debt</t>
  </si>
  <si>
    <t>Aa2</t>
  </si>
  <si>
    <t>AA-</t>
  </si>
  <si>
    <t>AA</t>
  </si>
  <si>
    <t>A+</t>
  </si>
  <si>
    <t>Subordinated Debt that does not contain NVCC(2) provisions</t>
  </si>
  <si>
    <t>Baa1</t>
  </si>
  <si>
    <t>A (high)</t>
  </si>
  <si>
    <t>A-</t>
  </si>
  <si>
    <t>Subordinated Debt that contains NVCC(2) provisions</t>
  </si>
  <si>
    <t>N/A</t>
  </si>
  <si>
    <t>A (low)</t>
  </si>
  <si>
    <t>BBB+</t>
  </si>
  <si>
    <t>Short-Term Debt</t>
  </si>
  <si>
    <t>P-1</t>
  </si>
  <si>
    <t>F1+</t>
  </si>
  <si>
    <t>R-1 (high)</t>
  </si>
  <si>
    <t>A-1</t>
  </si>
  <si>
    <t>Rating Outlook</t>
  </si>
  <si>
    <t>Stable</t>
  </si>
  <si>
    <t>Counterparty Risk Assessment</t>
  </si>
  <si>
    <t>P-1(cr) / Aa3(cr)</t>
  </si>
  <si>
    <t xml:space="preserve">N/A </t>
  </si>
  <si>
    <t>Applicable Ratings of Standby Account Bank and Standby GDA Provider</t>
  </si>
  <si>
    <t>Short-Term Debt / Senior Debt</t>
  </si>
  <si>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</si>
  <si>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</si>
  <si>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</si>
  <si>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</si>
  <si>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</si>
  <si>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</si>
  <si>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(Scotiabank)</t>
  </si>
  <si>
    <t>F1 and A</t>
  </si>
  <si>
    <t>R-1 (low) / A</t>
  </si>
  <si>
    <t>Standby Account Bank / Standby GDA Provider (CIBC)</t>
  </si>
  <si>
    <t xml:space="preserve">R-1 (low) / A </t>
  </si>
  <si>
    <t>Cash Manager (Scotiabank)</t>
  </si>
  <si>
    <t>P-2 (cr)</t>
  </si>
  <si>
    <t xml:space="preserve">F2 </t>
  </si>
  <si>
    <t>BBB (low)</t>
  </si>
  <si>
    <t>Servicer (Scotiabank)</t>
  </si>
  <si>
    <t>Baa3 (cr)</t>
  </si>
  <si>
    <t>F2 / BBB+</t>
  </si>
  <si>
    <t>Interest Rate Swap Provider (Scotiabank)</t>
  </si>
  <si>
    <t>P-2 (cr) / A3 (cr)</t>
  </si>
  <si>
    <t xml:space="preserve">R-2 (middle) / BBB </t>
  </si>
  <si>
    <t>Covered Bond Swap Provider (Scotiabank)</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</si>
  <si>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</si>
  <si>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</si>
  <si>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</si>
  <si>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</si>
  <si>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</si>
  <si>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</si>
  <si>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</si>
  <si>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</si>
  <si>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</si>
  <si>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</si>
  <si>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</si>
  <si>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</si>
  <si>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</si>
  <si>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</si>
  <si>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</si>
  <si>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</si>
  <si>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</si>
  <si>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</si>
  <si>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</si>
  <si>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</si>
  <si>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</si>
  <si>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</si>
  <si>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</si>
  <si>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</si>
  <si>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</si>
  <si>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</si>
  <si>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</si>
  <si>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</si>
  <si>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</si>
  <si>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</si>
  <si>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</si>
  <si>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</si>
  <si>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</si>
  <si>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</si>
  <si>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</si>
  <si>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</si>
  <si>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</si>
  <si>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</si>
  <si>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</si>
  <si>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</si>
  <si>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</si>
  <si>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</si>
  <si>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</si>
  <si>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</si>
  <si>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</si>
  <si>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</si>
  <si>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</si>
  <si>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</si>
  <si>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</si>
  <si>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</si>
  <si>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</si>
  <si>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</si>
  <si>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</si>
  <si>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</si>
  <si>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</si>
  <si>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</si>
  <si>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</si>
  <si>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</si>
  <si>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</si>
  <si>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</si>
  <si>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</si>
  <si>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</si>
  <si>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</si>
  <si>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</si>
  <si>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</si>
  <si>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</si>
  <si>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</si>
  <si>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</si>
  <si>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</si>
  <si>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</si>
  <si>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</si>
  <si>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</si>
  <si>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</si>
  <si>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</si>
  <si>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</si>
  <si>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</si>
  <si>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</si>
  <si>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</si>
  <si>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</si>
  <si>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</si>
  <si>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(9)</t>
    </r>
  </si>
  <si>
    <t>Net Inflows/(Outflows)</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</si>
  <si>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</si>
  <si>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</si>
  <si>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</si>
  <si>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</si>
  <si>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</si>
  <si>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</si>
  <si>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</si>
  <si>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</si>
  <si>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</si>
  <si>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</si>
  <si>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</si>
  <si>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</si>
  <si>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</si>
  <si>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</si>
  <si>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</si>
  <si>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</si>
  <si>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</si>
  <si>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</si>
  <si>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</si>
  <si>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</si>
  <si>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</si>
  <si>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</si>
  <si>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</si>
  <si>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</si>
  <si>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</si>
  <si>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</si>
  <si>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</si>
  <si>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</si>
  <si>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</si>
  <si>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</si>
  <si>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</si>
  <si>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</si>
  <si>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</si>
  <si>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</si>
  <si>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</si>
  <si>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</si>
  <si>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</si>
  <si>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</si>
  <si>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</si>
  <si>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</si>
  <si>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</si>
  <si>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</si>
  <si>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</si>
  <si>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</si>
  <si>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</si>
  <si>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</si>
  <si>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</si>
  <si>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</si>
  <si>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</si>
  <si>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</si>
  <si>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</si>
  <si>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Rate Type</t>
  </si>
  <si>
    <t>Fixed</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</si>
  <si>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</si>
  <si>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</si>
  <si>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</si>
  <si>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</si>
  <si>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</si>
  <si>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</si>
  <si>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</si>
  <si>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</si>
  <si>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</si>
  <si>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</si>
  <si>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</si>
  <si>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</si>
  <si>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</si>
  <si>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</si>
  <si>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</si>
  <si>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</si>
  <si>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</si>
  <si>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</si>
  <si>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</si>
  <si>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</si>
  <si>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</si>
  <si>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</si>
  <si>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</si>
  <si>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</si>
  <si>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</si>
  <si>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</si>
  <si>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</si>
  <si>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</si>
  <si>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</si>
  <si>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</si>
  <si>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</si>
  <si>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</si>
  <si>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</si>
  <si>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</si>
  <si>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</si>
  <si>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</si>
  <si>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</si>
  <si>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</si>
  <si>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</si>
  <si>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</si>
  <si>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</si>
  <si>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</si>
  <si>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</si>
  <si>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</si>
  <si>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</si>
  <si>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</si>
  <si>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</si>
  <si>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</si>
  <si>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</si>
  <si>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</si>
  <si>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</si>
  <si>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</si>
  <si>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</si>
  <si>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</si>
  <si>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</si>
  <si>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</si>
  <si>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</si>
  <si>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</si>
  <si>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</si>
  <si>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</si>
  <si>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</si>
  <si>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</si>
  <si>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</si>
  <si>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</si>
  <si>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</si>
  <si>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</si>
  <si>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</si>
  <si>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</si>
  <si>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</si>
  <si>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</si>
  <si>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</si>
  <si>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</si>
  <si>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</si>
  <si>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</si>
  <si>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</si>
  <si>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</si>
  <si>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</si>
  <si>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</si>
  <si>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</si>
  <si>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t>100.01 and Above</t>
  </si>
  <si>
    <r>
      <t>Percentage Total</t>
    </r>
    <r>
      <rPr>
        <b/>
        <vertAlign val="superscript"/>
        <sz val="11"/>
        <rFont val="Calibri"/>
        <family val="2"/>
        <scheme val="minor"/>
      </rPr>
      <t>(4)</t>
    </r>
  </si>
  <si>
    <t>All</t>
  </si>
  <si>
    <t>Newfoundland</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</si>
  <si>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</si>
  <si>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</si>
  <si>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</si>
  <si>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</si>
  <si>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Percentage Total</t>
  </si>
  <si>
    <t>&lt;=599</t>
  </si>
  <si>
    <t>600-650</t>
  </si>
  <si>
    <t>651-700</t>
  </si>
  <si>
    <t>701-750</t>
  </si>
  <si>
    <t>751-800</t>
  </si>
  <si>
    <t>&gt;800</t>
  </si>
  <si>
    <t xml:space="preserve">Reporting Date: </t>
  </si>
  <si>
    <t xml:space="preserve">Cut-off Date: </t>
  </si>
  <si>
    <t>Worksheet D1. NTT</t>
  </si>
  <si>
    <t>Worksheet D2. NTT Pool</t>
  </si>
  <si>
    <t>https://www.scotiabank.com/ca/en/about/investors-shareholders/funding-programs/scotiabank-global-registered-covered-bond-program.html</t>
  </si>
  <si>
    <t>https://www.coveredbondlabel.com/issuer/143/</t>
  </si>
  <si>
    <t>N</t>
  </si>
  <si>
    <t xml:space="preserve">ND1 </t>
  </si>
  <si>
    <t>Intra-group</t>
  </si>
  <si>
    <t>Bank of Nova Scotia</t>
  </si>
  <si>
    <t xml:space="preserve">The Bank of Nova Scotia, London Branch and for the US, The Bank of Nova Scotia-New York Agency and for Australia, BTS Institutional services Australia Limited </t>
  </si>
  <si>
    <t>99,999 and below</t>
  </si>
  <si>
    <t>100,000 - 199,999</t>
  </si>
  <si>
    <t>200,000 - 299,999</t>
  </si>
  <si>
    <t>300,000 - 399,999</t>
  </si>
  <si>
    <t>400,000 - 499,999</t>
  </si>
  <si>
    <t>500,000 - 599,999</t>
  </si>
  <si>
    <t>600,000 - 699,999</t>
  </si>
  <si>
    <t>700,000 - 799,999</t>
  </si>
  <si>
    <t>800,000 - 899,999</t>
  </si>
  <si>
    <t>900,000 - 999,999</t>
  </si>
  <si>
    <t>1,000,000 and above</t>
  </si>
  <si>
    <t xml:space="preserve">This level of collateralization (expressed as a percentage) is calculated as A/B-1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requirement.  </t>
  </si>
  <si>
    <t>CMHC requires that the cover pool assets available to collateralize covered bonds must exceed 103% of the Canadian dollar equivalent of principal amount of covered bonds outstanding under the program.   As such, the cover pool's OC must exceed 3%.</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</si>
  <si>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</si>
  <si>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</si>
  <si>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</si>
  <si>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</si>
  <si>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</si>
  <si>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</si>
  <si>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</si>
  <si>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</si>
  <si>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</si>
  <si>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</si>
  <si>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</si>
  <si>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See Valuation Test below.</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</si>
  <si>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</si>
  <si>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</si>
  <si>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</si>
  <si>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</si>
  <si>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</si>
  <si>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</si>
  <si>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L3I9ZG2KFGXZ61BMYR72</t>
  </si>
  <si>
    <t>2IGI19DL77OX0HC3ZE78</t>
  </si>
  <si>
    <t>549300FOILUVZ0QCR072</t>
  </si>
  <si>
    <t>549300G1CEVDWVMRLW77</t>
  </si>
  <si>
    <t>5493009I4UGMKRIMYV83</t>
  </si>
  <si>
    <t>Series</t>
  </si>
  <si>
    <t>Initial Principal Amount</t>
  </si>
  <si>
    <t>Exchange Rate</t>
  </si>
  <si>
    <t>CAD Equivalent</t>
  </si>
  <si>
    <t xml:space="preserve"> Maturity Date </t>
  </si>
  <si>
    <t>Coupon Rate</t>
  </si>
  <si>
    <r>
      <t>SERIES CBL3 - 7 Year Fixed</t>
    </r>
    <r>
      <rPr>
        <vertAlign val="superscript"/>
        <sz val="11"/>
        <color indexed="8"/>
        <rFont val="Arial"/>
        <family val="2"/>
      </rPr>
      <t>(1)</t>
    </r>
  </si>
  <si>
    <r>
      <t>SERIES CBL7 - 5 Year Fixed</t>
    </r>
    <r>
      <rPr>
        <vertAlign val="superscript"/>
        <sz val="11"/>
        <color indexed="8"/>
        <rFont val="Arial"/>
        <family val="2"/>
      </rPr>
      <t>(1)</t>
    </r>
  </si>
  <si>
    <r>
      <t>SERIES CBL8 - 5 Year Fixed</t>
    </r>
    <r>
      <rPr>
        <vertAlign val="superscript"/>
        <sz val="11"/>
        <color indexed="8"/>
        <rFont val="Arial"/>
        <family val="2"/>
      </rPr>
      <t>(1)</t>
    </r>
  </si>
  <si>
    <r>
      <t>SERIES CBL10 - 20 Year Fixed</t>
    </r>
    <r>
      <rPr>
        <vertAlign val="superscript"/>
        <sz val="11"/>
        <color indexed="8"/>
        <rFont val="Arial"/>
        <family val="2"/>
      </rPr>
      <t>(1)</t>
    </r>
  </si>
  <si>
    <r>
      <t>SERIES CBL13 - 7 Year Fixed</t>
    </r>
    <r>
      <rPr>
        <vertAlign val="superscript"/>
        <sz val="11"/>
        <color indexed="8"/>
        <rFont val="Arial"/>
        <family val="2"/>
      </rPr>
      <t xml:space="preserve">(1) </t>
    </r>
  </si>
  <si>
    <r>
      <t>SERIES CBL14 - 5 Year Fixed</t>
    </r>
    <r>
      <rPr>
        <vertAlign val="superscript"/>
        <sz val="11"/>
        <color indexed="8"/>
        <rFont val="Arial"/>
        <family val="2"/>
      </rPr>
      <t>(1)</t>
    </r>
  </si>
  <si>
    <r>
      <t>SERIES CBL15 - 5 Year Fixed</t>
    </r>
    <r>
      <rPr>
        <vertAlign val="superscript"/>
        <sz val="11"/>
        <color indexed="8"/>
        <rFont val="Arial"/>
        <family val="2"/>
      </rPr>
      <t>(1)</t>
    </r>
  </si>
  <si>
    <r>
      <t>SERIES CBL16 - 5 Year Fixed</t>
    </r>
    <r>
      <rPr>
        <vertAlign val="superscript"/>
        <sz val="11"/>
        <color indexed="8"/>
        <rFont val="Arial"/>
        <family val="2"/>
      </rPr>
      <t>(1)</t>
    </r>
  </si>
  <si>
    <r>
      <t>SERIES CBL17 - 5 Year Floating</t>
    </r>
    <r>
      <rPr>
        <vertAlign val="superscript"/>
        <sz val="11"/>
        <color indexed="8"/>
        <rFont val="Arial"/>
        <family val="2"/>
      </rPr>
      <t>(1)</t>
    </r>
  </si>
  <si>
    <t>3 Mth GBP LIBOR + 0.38%</t>
  </si>
  <si>
    <t>Float</t>
  </si>
  <si>
    <r>
      <t>SERIES CBL18 - 5 Year Fixed</t>
    </r>
    <r>
      <rPr>
        <vertAlign val="superscript"/>
        <sz val="11"/>
        <color indexed="8"/>
        <rFont val="Arial"/>
        <family val="2"/>
      </rPr>
      <t xml:space="preserve">(1) </t>
    </r>
  </si>
  <si>
    <r>
      <t>SERIES CBL19 - 5 Year Floating</t>
    </r>
    <r>
      <rPr>
        <vertAlign val="superscript"/>
        <sz val="11"/>
        <color indexed="8"/>
        <rFont val="Arial"/>
        <family val="2"/>
      </rPr>
      <t xml:space="preserve">(1) </t>
    </r>
  </si>
  <si>
    <t>3 Mth GBP LIBOR + 0.23%</t>
  </si>
  <si>
    <r>
      <t>SERIES CBL20 - 7 Year Fixed</t>
    </r>
    <r>
      <rPr>
        <vertAlign val="superscript"/>
        <sz val="11"/>
        <color indexed="8"/>
        <rFont val="Arial"/>
        <family val="2"/>
      </rPr>
      <t xml:space="preserve">(1) </t>
    </r>
  </si>
  <si>
    <r>
      <t>SERIES CBL21 - 4.5 Year Fixed</t>
    </r>
    <r>
      <rPr>
        <vertAlign val="superscript"/>
        <sz val="11"/>
        <color indexed="8"/>
        <rFont val="Arial"/>
        <family val="2"/>
      </rPr>
      <t xml:space="preserve">(1) </t>
    </r>
  </si>
  <si>
    <r>
      <t>SERIES CBL22 - 5 Year Fixed</t>
    </r>
    <r>
      <rPr>
        <vertAlign val="superscript"/>
        <sz val="11"/>
        <color indexed="8"/>
        <rFont val="Arial"/>
        <family val="2"/>
      </rPr>
      <t xml:space="preserve">(1) </t>
    </r>
  </si>
  <si>
    <r>
      <t>SERIES CBL23 - 7 Year Fixed</t>
    </r>
    <r>
      <rPr>
        <vertAlign val="superscript"/>
        <sz val="11"/>
        <color indexed="8"/>
        <rFont val="Arial"/>
        <family val="2"/>
      </rPr>
      <t xml:space="preserve">(1) </t>
    </r>
  </si>
  <si>
    <r>
      <t>SERIES CBL24 - 5 Year Fixed</t>
    </r>
    <r>
      <rPr>
        <vertAlign val="superscript"/>
        <sz val="11"/>
        <color indexed="8"/>
        <rFont val="Arial"/>
        <family val="2"/>
      </rPr>
      <t xml:space="preserve">(1) </t>
    </r>
  </si>
  <si>
    <r>
      <t>SERIES CBL25 - 7 Year Fixed</t>
    </r>
    <r>
      <rPr>
        <vertAlign val="superscript"/>
        <sz val="11"/>
        <color indexed="8"/>
        <rFont val="Arial"/>
        <family val="2"/>
      </rPr>
      <t xml:space="preserve">(1) </t>
    </r>
  </si>
  <si>
    <r>
      <t>SERIES CBL26 - 5 Year Fixed</t>
    </r>
    <r>
      <rPr>
        <vertAlign val="superscript"/>
        <sz val="11"/>
        <color indexed="8"/>
        <rFont val="Arial"/>
        <family val="2"/>
      </rPr>
      <t xml:space="preserve">(1) </t>
    </r>
  </si>
  <si>
    <r>
      <t>SERIES CBL28 - 2 Year Fixed</t>
    </r>
    <r>
      <rPr>
        <vertAlign val="superscript"/>
        <sz val="11"/>
        <color indexed="8"/>
        <rFont val="Arial"/>
        <family val="2"/>
      </rPr>
      <t xml:space="preserve">(1) </t>
    </r>
  </si>
  <si>
    <r>
      <t>SERIES CBL29 - 3 Year Floating</t>
    </r>
    <r>
      <rPr>
        <vertAlign val="superscript"/>
        <sz val="11"/>
        <color indexed="8"/>
        <rFont val="Arial"/>
        <family val="2"/>
      </rPr>
      <t xml:space="preserve">(1) </t>
    </r>
  </si>
  <si>
    <t>3 Mth BA + 1.65%</t>
  </si>
  <si>
    <r>
      <t>SERIES CBL30 - 3 Year Fixed</t>
    </r>
    <r>
      <rPr>
        <vertAlign val="superscript"/>
        <sz val="11"/>
        <color indexed="8"/>
        <rFont val="Arial"/>
        <family val="2"/>
      </rPr>
      <t xml:space="preserve">(1) </t>
    </r>
  </si>
  <si>
    <r>
      <t>OSFI Covered Bond Ratio Limit</t>
    </r>
    <r>
      <rPr>
        <b/>
        <vertAlign val="superscript"/>
        <sz val="11"/>
        <color indexed="8"/>
        <rFont val="Arial"/>
        <family val="2"/>
      </rPr>
      <t>(3)</t>
    </r>
  </si>
  <si>
    <t>CBL3</t>
  </si>
  <si>
    <t>CBL7</t>
  </si>
  <si>
    <t>CBL8</t>
  </si>
  <si>
    <t>CBL10</t>
  </si>
  <si>
    <t>CBL13</t>
  </si>
  <si>
    <t>CBL14</t>
  </si>
  <si>
    <t>CBL15</t>
  </si>
  <si>
    <t>CBL16</t>
  </si>
  <si>
    <t>CBL17</t>
  </si>
  <si>
    <t>CBL18</t>
  </si>
  <si>
    <t>CBL19</t>
  </si>
  <si>
    <t>CBL20</t>
  </si>
  <si>
    <t>CBL21</t>
  </si>
  <si>
    <t>CBL22</t>
  </si>
  <si>
    <t>CBL23</t>
  </si>
  <si>
    <t>CBL24</t>
  </si>
  <si>
    <t>CBL25</t>
  </si>
  <si>
    <t>CBL26</t>
  </si>
  <si>
    <t>CBL28</t>
  </si>
  <si>
    <t>CBL29</t>
  </si>
  <si>
    <t>CBL30</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</si>
  <si>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</si>
  <si>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1"/>
        <rFont val="Arial"/>
        <family val="2"/>
      </rPr>
      <t>(2)</t>
    </r>
    <r>
      <rPr>
        <sz val="11"/>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January 31, 2020.</t>
    </r>
  </si>
  <si>
    <r>
      <rPr>
        <vertAlign val="superscript"/>
        <sz val="11"/>
        <rFont val="Arial"/>
        <family val="2"/>
      </rPr>
      <t xml:space="preserve">(3) </t>
    </r>
    <r>
      <rPr>
        <sz val="11"/>
        <rFont val="Arial"/>
        <family val="2"/>
      </rPr>
      <t xml:space="preserve">On 27 March 2020, OSFI advised Federally Regulated Deposit Taking Institutions (“DTIs”) that due to the current exceptional circumstances relating to COVID-19, OSFI will permit DTIs, which include the Issuer, to temporarily exceed the current OSFI covered bond limit in order to allow these institutions to pledge covered bonds as collateral to the Bank of Canada. During the period of temporary relief, total assets pledged for covered bonds must not exceed 10% of the DTI’s on-balance sheet assets, including instruments issued to the market and those pledged to the Bank of Canada. The maximum amount of total assets pledged for covered bonds relating to third-party market instruments remains limited to 5.5%.  </t>
    </r>
  </si>
  <si>
    <t>The Bank of Nova Scotia, London Branch; for USD, The Bank of Nova Scotia-New York Agency; for AUD, BTA Institutional Services Australia Limited; for CHF,  Credit Suisse AG</t>
  </si>
  <si>
    <t>Negative</t>
  </si>
  <si>
    <r>
      <rPr>
        <vertAlign val="superscript"/>
        <sz val="11"/>
        <rFont val="Arial"/>
        <family val="2"/>
      </rPr>
      <t>(2)</t>
    </r>
    <r>
      <rPr>
        <sz val="11"/>
        <rFont val="Arial"/>
        <family val="2"/>
      </rPr>
      <t xml:space="preserve"> Non-viability contingent capital (NVCC)</t>
    </r>
  </si>
  <si>
    <r>
      <rPr>
        <vertAlign val="superscript"/>
        <sz val="11"/>
        <rFont val="Arial"/>
        <family val="2"/>
      </rPr>
      <t xml:space="preserve">(4)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</si>
  <si>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rPr>
        <vertAlign val="superscript"/>
        <sz val="11"/>
        <rFont val="Arial"/>
        <family val="2"/>
      </rPr>
      <t>(3)</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</si>
  <si>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(1) </t>
    </r>
    <r>
      <rPr>
        <sz val="11"/>
        <rFont val="Arial"/>
        <family val="2"/>
      </rPr>
      <t>Subordinated Debt and Counterparty Risk Assessment ratings are not the subject of any ratings related actions or requirements under The Bank of Nova Scotia Global Registered Covered Bond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</si>
</sst>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quot;$&quot;#,##0_);[Red]\(&quot;$&quot;#,##0\)"/>
    <numFmt numFmtId="165" formatCode="&quot;$&quot;#,##0.00_);[Red]\(&quot;$&quot;#,##0.00\)"/>
    <numFmt numFmtId="166" formatCode="_(&quot;$&quot;* #,##0.00_);_(&quot;$&quot;* \(#,##0.00\);_(&quot;$&quot;* &quot;-&quot;??_);_(@_)"/>
    <numFmt numFmtId="167" formatCode="_(* #,##0.00_);_(* \(#,##0.00\);_(* &quot;-&quot;??_);_(@_)"/>
    <numFmt numFmtId="168" formatCode="_ * #,##0.00_ ;_ * \-#,##0.00_ ;_ * &quot;-&quot;??_ ;_ @_ "/>
    <numFmt numFmtId="169" formatCode="0.0%"/>
    <numFmt numFmtId="170" formatCode="#,##0.0"/>
    <numFmt numFmtId="171" formatCode="0.0"/>
    <numFmt numFmtId="172" formatCode="[$USD]\ #,##0;[Red][$USD]\ #,##0"/>
    <numFmt numFmtId="173" formatCode="#,##0.00000_);[Red]\(#,##0.00000\)"/>
    <numFmt numFmtId="174" formatCode="[$-409]mmmm\ d\,\ yyyy;@"/>
    <numFmt numFmtId="175" formatCode="0.000%"/>
    <numFmt numFmtId="176" formatCode="[$EUR]\ #,##0;[Red][$EUR]\ #,##0"/>
    <numFmt numFmtId="177" formatCode="[$AUD]\ #,##0;[Red][$AUD]\ #,##0"/>
    <numFmt numFmtId="178" formatCode="[$GBP]\ #,##0;[Red][$GBP]\ #,##0"/>
    <numFmt numFmtId="179" formatCode="[$CHF]\ #,##0;[Red][$CHF]\ #,##0"/>
    <numFmt numFmtId="180" formatCode="_(* #,##0_);_(* \(#,##0\);_(* &quot;-&quot;??_);_(@_)"/>
    <numFmt numFmtId="181" formatCode="#,##0.00000"/>
    <numFmt numFmtId="182" formatCode="[$-409]dd\-mmm\-yy;@"/>
    <numFmt numFmtId="183" formatCode="0.0000000000"/>
    <numFmt numFmtId="184" formatCode="_(&quot;$&quot;* #,##0_);_(&quot;$&quot;* \(#,##0\);_(&quot;$&quot;* &quot;-&quot;??_);_(@_)"/>
    <numFmt numFmtId="185" formatCode="&quot;$&quot;#,##0"/>
    <numFmt numFmtId="186" formatCode="0_);\(0\)"/>
    <numFmt numFmtId="187" formatCode="#,##0,,"/>
    <numFmt numFmtId="188" formatCode="#,##0,"/>
    <numFmt numFmtId="189" formatCode="[$CAD]\ #,##0;[Red][$CAD]\ #,##0"/>
  </numFmts>
  <fonts count="11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8"/>
      <color theme="3"/>
      <name val="Cambria"/>
      <family val="2"/>
      <scheme val="major"/>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1"/>
      <color indexed="8"/>
      <name val="Arial"/>
      <family val="2"/>
    </font>
    <font>
      <b/>
      <vertAlign val="superscrip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30"/>
      <name val="Arial"/>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rgb="FF000000"/>
      <name val="Calibri"/>
      <family val="2"/>
      <scheme val="minor"/>
    </font>
    <font>
      <vertAlign val="superscript"/>
      <sz val="11"/>
      <color theme="1"/>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b/>
      <vertAlign val="superscript"/>
      <sz val="11"/>
      <color theme="1"/>
      <name val="Calibri"/>
      <family val="2"/>
      <scheme val="minor"/>
    </font>
    <font>
      <b/>
      <vertAlign val="superscript"/>
      <sz val="11"/>
      <name val="Calibri"/>
      <family val="2"/>
      <scheme val="minor"/>
    </font>
    <font>
      <vertAlign val="superscript"/>
      <sz val="11"/>
      <color theme="1"/>
      <name val="Arial"/>
      <family val="2"/>
    </font>
    <font>
      <sz val="9"/>
      <color theme="0"/>
      <name val="Calibri"/>
      <family val="2"/>
      <scheme val="minor"/>
    </font>
    <font>
      <sz val="10"/>
      <color theme="0"/>
      <name val="Calibri"/>
      <family val="2"/>
      <scheme val="minor"/>
    </font>
    <font>
      <vertAlign val="superscript"/>
      <sz val="11"/>
      <color indexed="8"/>
      <name val="Arial"/>
      <family val="2"/>
    </font>
    <font>
      <vertAlign val="superscript"/>
      <sz val="11"/>
      <name val="Arial"/>
      <family val="2"/>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3308">
    <xf numFmtId="0" fontId="0" fillId="0" borderId="0"/>
    <xf numFmtId="9" fontId="4" fillId="0" borderId="0" applyFont="0" applyFill="0" applyBorder="0" applyAlignment="0" applyProtection="0"/>
    <xf numFmtId="0" fontId="14" fillId="0" borderId="0" applyNumberFormat="0" applyFill="0" applyBorder="0" applyAlignment="0" applyProtection="0"/>
    <xf numFmtId="168"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7" fontId="4" fillId="0" borderId="0" applyFont="0" applyFill="0" applyBorder="0" applyAlignment="0" applyProtection="0"/>
    <xf numFmtId="166" fontId="4" fillId="0" borderId="0" applyFont="0" applyFill="0" applyBorder="0" applyAlignment="0" applyProtection="0"/>
    <xf numFmtId="0" fontId="24" fillId="0" borderId="0"/>
    <xf numFmtId="9"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68" fillId="40"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68" fillId="41"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68" fillId="42"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68" fillId="43"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68" fillId="44"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68" fillId="45"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68" fillId="4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68" fillId="47"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68" fillId="48"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73" fillId="25" borderId="0" applyNumberFormat="0" applyBorder="0" applyAlignment="0" applyProtection="0"/>
    <xf numFmtId="0" fontId="68" fillId="43"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68" fillId="46"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68" fillId="49"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4" fillId="50" borderId="0" applyNumberFormat="0" applyBorder="0" applyAlignment="0" applyProtection="0"/>
    <xf numFmtId="0" fontId="75" fillId="18" borderId="0" applyNumberFormat="0" applyBorder="0" applyAlignment="0" applyProtection="0"/>
    <xf numFmtId="0" fontId="74" fillId="47" borderId="0" applyNumberFormat="0" applyBorder="0" applyAlignment="0" applyProtection="0"/>
    <xf numFmtId="0" fontId="75" fillId="22" borderId="0" applyNumberFormat="0" applyBorder="0" applyAlignment="0" applyProtection="0"/>
    <xf numFmtId="0" fontId="74" fillId="48" borderId="0" applyNumberFormat="0" applyBorder="0" applyAlignment="0" applyProtection="0"/>
    <xf numFmtId="0" fontId="75" fillId="26" borderId="0" applyNumberFormat="0" applyBorder="0" applyAlignment="0" applyProtection="0"/>
    <xf numFmtId="0" fontId="74" fillId="51" borderId="0" applyNumberFormat="0" applyBorder="0" applyAlignment="0" applyProtection="0"/>
    <xf numFmtId="0" fontId="75" fillId="30" borderId="0" applyNumberFormat="0" applyBorder="0" applyAlignment="0" applyProtection="0"/>
    <xf numFmtId="0" fontId="74" fillId="52" borderId="0" applyNumberFormat="0" applyBorder="0" applyAlignment="0" applyProtection="0"/>
    <xf numFmtId="0" fontId="75" fillId="34" borderId="0" applyNumberFormat="0" applyBorder="0" applyAlignment="0" applyProtection="0"/>
    <xf numFmtId="0" fontId="74" fillId="53" borderId="0" applyNumberFormat="0" applyBorder="0" applyAlignment="0" applyProtection="0"/>
    <xf numFmtId="0" fontId="75" fillId="38" borderId="0" applyNumberFormat="0" applyBorder="0" applyAlignment="0" applyProtection="0"/>
    <xf numFmtId="0" fontId="74" fillId="54" borderId="0" applyNumberFormat="0" applyBorder="0" applyAlignment="0" applyProtection="0"/>
    <xf numFmtId="0" fontId="75" fillId="15" borderId="0" applyNumberFormat="0" applyBorder="0" applyAlignment="0" applyProtection="0"/>
    <xf numFmtId="0" fontId="74" fillId="55" borderId="0" applyNumberFormat="0" applyBorder="0" applyAlignment="0" applyProtection="0"/>
    <xf numFmtId="0" fontId="75" fillId="19" borderId="0" applyNumberFormat="0" applyBorder="0" applyAlignment="0" applyProtection="0"/>
    <xf numFmtId="0" fontId="74" fillId="56" borderId="0" applyNumberFormat="0" applyBorder="0" applyAlignment="0" applyProtection="0"/>
    <xf numFmtId="0" fontId="75" fillId="23" borderId="0" applyNumberFormat="0" applyBorder="0" applyAlignment="0" applyProtection="0"/>
    <xf numFmtId="0" fontId="74" fillId="51" borderId="0" applyNumberFormat="0" applyBorder="0" applyAlignment="0" applyProtection="0"/>
    <xf numFmtId="0" fontId="75" fillId="27" borderId="0" applyNumberFormat="0" applyBorder="0" applyAlignment="0" applyProtection="0"/>
    <xf numFmtId="0" fontId="74" fillId="52" borderId="0" applyNumberFormat="0" applyBorder="0" applyAlignment="0" applyProtection="0"/>
    <xf numFmtId="0" fontId="75" fillId="31" borderId="0" applyNumberFormat="0" applyBorder="0" applyAlignment="0" applyProtection="0"/>
    <xf numFmtId="0" fontId="74" fillId="57" borderId="0" applyNumberFormat="0" applyBorder="0" applyAlignment="0" applyProtection="0"/>
    <xf numFmtId="0" fontId="75" fillId="35" borderId="0" applyNumberFormat="0" applyBorder="0" applyAlignment="0" applyProtection="0"/>
    <xf numFmtId="0" fontId="76" fillId="41" borderId="0" applyNumberFormat="0" applyBorder="0" applyAlignment="0" applyProtection="0"/>
    <xf numFmtId="0" fontId="77" fillId="9" borderId="0" applyNumberFormat="0" applyBorder="0" applyAlignment="0" applyProtection="0"/>
    <xf numFmtId="0" fontId="78" fillId="58" borderId="28" applyNumberFormat="0" applyAlignment="0" applyProtection="0"/>
    <xf numFmtId="0" fontId="79" fillId="12" borderId="19" applyNumberFormat="0" applyAlignment="0" applyProtection="0"/>
    <xf numFmtId="0" fontId="80" fillId="59" borderId="29" applyNumberFormat="0" applyAlignment="0" applyProtection="0"/>
    <xf numFmtId="0" fontId="81" fillId="13" borderId="22" applyNumberFormat="0" applyAlignment="0" applyProtection="0"/>
    <xf numFmtId="167" fontId="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68"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42" borderId="0" applyNumberFormat="0" applyBorder="0" applyAlignment="0" applyProtection="0"/>
    <xf numFmtId="0" fontId="85" fillId="8" borderId="0" applyNumberFormat="0" applyBorder="0" applyAlignment="0" applyProtection="0"/>
    <xf numFmtId="0" fontId="86" fillId="0" borderId="30" applyNumberFormat="0" applyFill="0" applyAlignment="0" applyProtection="0"/>
    <xf numFmtId="0" fontId="87" fillId="0" borderId="16" applyNumberFormat="0" applyFill="0" applyAlignment="0" applyProtection="0"/>
    <xf numFmtId="0" fontId="88" fillId="0" borderId="31" applyNumberFormat="0" applyFill="0" applyAlignment="0" applyProtection="0"/>
    <xf numFmtId="0" fontId="89" fillId="0" borderId="17" applyNumberFormat="0" applyFill="0" applyAlignment="0" applyProtection="0"/>
    <xf numFmtId="0" fontId="90" fillId="0" borderId="32" applyNumberFormat="0" applyFill="0" applyAlignment="0" applyProtection="0"/>
    <xf numFmtId="0" fontId="91" fillId="0" borderId="18"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14"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45" borderId="28" applyNumberFormat="0" applyAlignment="0" applyProtection="0"/>
    <xf numFmtId="0" fontId="94" fillId="11" borderId="19" applyNumberFormat="0" applyAlignment="0" applyProtection="0"/>
    <xf numFmtId="0" fontId="95" fillId="0" borderId="33" applyNumberFormat="0" applyFill="0" applyAlignment="0" applyProtection="0"/>
    <xf numFmtId="0" fontId="96" fillId="0" borderId="21" applyNumberFormat="0" applyFill="0" applyAlignment="0" applyProtection="0"/>
    <xf numFmtId="0" fontId="97" fillId="60" borderId="0" applyNumberFormat="0" applyBorder="0" applyAlignment="0" applyProtection="0"/>
    <xf numFmtId="0" fontId="98" fillId="10" borderId="0" applyNumberFormat="0" applyBorder="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4" fillId="0" borderId="0"/>
    <xf numFmtId="0" fontId="24" fillId="0" borderId="0"/>
    <xf numFmtId="0"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68" fillId="61" borderId="34"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73" fillId="14" borderId="23" applyNumberFormat="0" applyFont="0" applyAlignment="0" applyProtection="0"/>
    <xf numFmtId="0" fontId="68" fillId="14" borderId="23" applyNumberFormat="0" applyFont="0" applyAlignment="0" applyProtection="0"/>
    <xf numFmtId="0" fontId="99" fillId="58" borderId="35" applyNumberFormat="0" applyAlignment="0" applyProtection="0"/>
    <xf numFmtId="0" fontId="100" fillId="12" borderId="20"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0" fontId="101" fillId="0" borderId="0" applyNumberFormat="0" applyFill="0" applyBorder="0" applyAlignment="0" applyProtection="0"/>
    <xf numFmtId="0" fontId="43" fillId="0" borderId="0" applyNumberFormat="0" applyFill="0" applyBorder="0" applyAlignment="0" applyProtection="0"/>
    <xf numFmtId="0" fontId="102" fillId="0" borderId="36" applyNumberFormat="0" applyFill="0" applyAlignment="0" applyProtection="0"/>
    <xf numFmtId="0" fontId="103" fillId="0" borderId="24"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cellStyleXfs>
  <cellXfs count="5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9" fontId="28"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169" fontId="0"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lignment horizontal="center" vertical="center" wrapText="1"/>
    </xf>
    <xf numFmtId="169" fontId="19" fillId="6" borderId="0" xfId="1" applyNumberFormat="1" applyFont="1" applyFill="1" applyBorder="1" applyAlignment="1">
      <alignment horizontal="center" vertical="center" wrapText="1"/>
    </xf>
    <xf numFmtId="169"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7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70" fontId="2" fillId="0" borderId="0" xfId="0" quotePrefix="1" applyNumberFormat="1" applyFont="1" applyFill="1" applyBorder="1" applyAlignment="1">
      <alignment horizontal="center" vertical="center" wrapText="1"/>
    </xf>
    <xf numFmtId="170" fontId="22"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9" fontId="17" fillId="6" borderId="0" xfId="1" applyNumberFormat="1" applyFont="1" applyFill="1" applyBorder="1" applyAlignment="1">
      <alignment horizontal="center" vertical="center" wrapText="1"/>
    </xf>
    <xf numFmtId="169" fontId="2" fillId="0" borderId="0" xfId="0" quotePrefix="1" applyNumberFormat="1" applyFont="1" applyFill="1" applyBorder="1" applyAlignment="1">
      <alignment horizontal="center" vertical="center" wrapText="1"/>
    </xf>
    <xf numFmtId="169" fontId="2" fillId="0" borderId="0" xfId="1" quotePrefix="1" applyNumberFormat="1" applyFont="1" applyFill="1" applyBorder="1" applyAlignment="1">
      <alignment horizontal="center" vertical="center" wrapText="1"/>
    </xf>
    <xf numFmtId="169" fontId="0" fillId="0" borderId="0" xfId="1" quotePrefix="1" applyNumberFormat="1" applyFont="1" applyFill="1" applyBorder="1" applyAlignment="1">
      <alignment horizontal="center" vertical="center" wrapText="1"/>
    </xf>
    <xf numFmtId="170" fontId="0" fillId="0" borderId="0" xfId="0" applyNumberFormat="1" applyFont="1" applyFill="1" applyBorder="1" applyAlignment="1">
      <alignment horizontal="center" vertical="center" wrapText="1"/>
    </xf>
    <xf numFmtId="170" fontId="20" fillId="0" borderId="0" xfId="0" quotePrefix="1" applyNumberFormat="1" applyFont="1" applyFill="1" applyBorder="1" applyAlignment="1">
      <alignment horizontal="right" vertical="center" wrapText="1"/>
    </xf>
    <xf numFmtId="171" fontId="19" fillId="0" borderId="0" xfId="0" applyNumberFormat="1" applyFont="1" applyFill="1" applyBorder="1" applyAlignment="1">
      <alignment horizontal="center" vertical="center" wrapText="1"/>
    </xf>
    <xf numFmtId="169" fontId="3" fillId="0" borderId="0" xfId="0" quotePrefix="1"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xf>
    <xf numFmtId="170" fontId="2" fillId="0" borderId="0" xfId="0" applyNumberFormat="1" applyFont="1" applyFill="1" applyBorder="1" applyAlignment="1" applyProtection="1">
      <alignment horizontal="center" vertical="center" wrapText="1"/>
    </xf>
    <xf numFmtId="170" fontId="2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9" fontId="2" fillId="0" borderId="0" xfId="1" quotePrefix="1" applyNumberFormat="1" applyFont="1" applyFill="1" applyBorder="1" applyAlignment="1" applyProtection="1">
      <alignment horizontal="center" vertical="center" wrapText="1"/>
    </xf>
    <xf numFmtId="170" fontId="2" fillId="0" borderId="0" xfId="0" quotePrefix="1" applyNumberFormat="1" applyFont="1" applyFill="1" applyBorder="1" applyAlignment="1" applyProtection="1">
      <alignment horizontal="center" vertical="center" wrapText="1"/>
    </xf>
    <xf numFmtId="169" fontId="22" fillId="0" borderId="0" xfId="1" applyNumberFormat="1" applyFont="1" applyFill="1" applyBorder="1" applyAlignment="1" applyProtection="1">
      <alignment horizontal="center" vertical="center" wrapText="1"/>
    </xf>
    <xf numFmtId="0" fontId="44" fillId="0" borderId="0" xfId="4" applyFont="1" applyAlignment="1"/>
    <xf numFmtId="49" fontId="45" fillId="0" borderId="0" xfId="4" applyNumberFormat="1" applyFont="1" applyAlignment="1"/>
    <xf numFmtId="0" fontId="44" fillId="0" borderId="0" xfId="4" applyFont="1"/>
    <xf numFmtId="0" fontId="44" fillId="0" borderId="0" xfId="4" applyFont="1" applyFill="1"/>
    <xf numFmtId="49" fontId="45" fillId="0" borderId="0" xfId="4" applyNumberFormat="1" applyFont="1" applyAlignment="1">
      <alignment horizontal="left"/>
    </xf>
    <xf numFmtId="14" fontId="46" fillId="0" borderId="0" xfId="0" applyNumberFormat="1" applyFont="1"/>
    <xf numFmtId="0" fontId="45" fillId="0" borderId="0" xfId="4" applyNumberFormat="1" applyFont="1" applyAlignment="1">
      <alignment horizontal="left" wrapText="1"/>
    </xf>
    <xf numFmtId="0" fontId="45" fillId="0" borderId="0" xfId="4" applyNumberFormat="1" applyFont="1" applyAlignment="1">
      <alignment wrapText="1"/>
    </xf>
    <xf numFmtId="0" fontId="48" fillId="39" borderId="0" xfId="0" applyFont="1" applyFill="1"/>
    <xf numFmtId="0" fontId="49" fillId="39" borderId="0" xfId="0" applyFont="1" applyFill="1"/>
    <xf numFmtId="0" fontId="44" fillId="0" borderId="0" xfId="4" applyFont="1" applyAlignment="1">
      <alignment horizontal="center"/>
    </xf>
    <xf numFmtId="49" fontId="50" fillId="0" borderId="0" xfId="4" applyNumberFormat="1" applyFont="1" applyBorder="1" applyAlignment="1">
      <alignment horizontal="left"/>
    </xf>
    <xf numFmtId="49" fontId="50" fillId="0" borderId="0" xfId="4" applyNumberFormat="1" applyFont="1" applyAlignment="1">
      <alignment horizontal="center"/>
    </xf>
    <xf numFmtId="49" fontId="45" fillId="0" borderId="0" xfId="4" applyNumberFormat="1" applyFont="1" applyAlignment="1">
      <alignment horizontal="center"/>
    </xf>
    <xf numFmtId="49" fontId="51" fillId="0" borderId="0" xfId="4" applyNumberFormat="1" applyFont="1" applyBorder="1" applyAlignment="1">
      <alignment horizontal="left"/>
    </xf>
    <xf numFmtId="49" fontId="51" fillId="0" borderId="0" xfId="4" applyNumberFormat="1" applyFont="1" applyBorder="1" applyAlignment="1">
      <alignment horizontal="center"/>
    </xf>
    <xf numFmtId="49" fontId="52" fillId="0" borderId="0" xfId="11" applyNumberFormat="1" applyFont="1" applyAlignment="1"/>
    <xf numFmtId="173" fontId="52" fillId="0" borderId="0" xfId="11" applyNumberFormat="1" applyFont="1" applyAlignment="1">
      <alignment horizontal="center"/>
    </xf>
    <xf numFmtId="164" fontId="52" fillId="0" borderId="0" xfId="11" applyNumberFormat="1" applyFont="1" applyAlignment="1">
      <alignment horizontal="center"/>
    </xf>
    <xf numFmtId="175" fontId="52" fillId="0" borderId="0" xfId="12" applyNumberFormat="1" applyFont="1" applyAlignment="1">
      <alignment horizontal="center"/>
    </xf>
    <xf numFmtId="176" fontId="52" fillId="0" borderId="0" xfId="11" applyNumberFormat="1" applyFont="1" applyAlignment="1">
      <alignment horizontal="right"/>
    </xf>
    <xf numFmtId="172" fontId="52" fillId="0" borderId="0" xfId="4" applyNumberFormat="1" applyFont="1" applyAlignment="1">
      <alignment horizontal="right"/>
    </xf>
    <xf numFmtId="49" fontId="52" fillId="0" borderId="0" xfId="4" applyNumberFormat="1" applyFont="1" applyAlignment="1"/>
    <xf numFmtId="178" fontId="52" fillId="0" borderId="0" xfId="11" applyNumberFormat="1" applyFont="1" applyAlignment="1">
      <alignment horizontal="right" vertical="center"/>
    </xf>
    <xf numFmtId="179" fontId="52" fillId="0" borderId="0" xfId="11" applyNumberFormat="1" applyFont="1" applyAlignment="1">
      <alignment horizontal="right"/>
    </xf>
    <xf numFmtId="172" fontId="52" fillId="0" borderId="0" xfId="4" applyNumberFormat="1" applyFont="1" applyAlignment="1">
      <alignment horizontal="center"/>
    </xf>
    <xf numFmtId="164" fontId="52" fillId="0" borderId="25" xfId="4" applyNumberFormat="1" applyFont="1" applyBorder="1" applyAlignment="1">
      <alignment horizontal="center"/>
    </xf>
    <xf numFmtId="10" fontId="52" fillId="0" borderId="0" xfId="12" applyNumberFormat="1" applyFont="1" applyAlignment="1">
      <alignment horizontal="center"/>
    </xf>
    <xf numFmtId="164" fontId="50" fillId="0" borderId="26" xfId="1" applyNumberFormat="1" applyFont="1" applyBorder="1" applyAlignment="1">
      <alignment horizontal="center"/>
    </xf>
    <xf numFmtId="176" fontId="44" fillId="0" borderId="0" xfId="4" applyNumberFormat="1" applyFont="1"/>
    <xf numFmtId="49" fontId="50" fillId="0" borderId="0" xfId="4" applyNumberFormat="1" applyFont="1" applyAlignment="1"/>
    <xf numFmtId="164" fontId="52" fillId="0" borderId="0" xfId="11" applyNumberFormat="1" applyFont="1" applyBorder="1" applyAlignment="1">
      <alignment horizontal="center"/>
    </xf>
    <xf numFmtId="2" fontId="52" fillId="0" borderId="0" xfId="12" applyNumberFormat="1" applyFont="1" applyAlignment="1">
      <alignment horizontal="center"/>
    </xf>
    <xf numFmtId="49" fontId="44" fillId="0" borderId="0" xfId="4" applyNumberFormat="1" applyFont="1" applyFill="1"/>
    <xf numFmtId="49" fontId="44" fillId="0" borderId="0" xfId="4" applyNumberFormat="1" applyFont="1" applyFill="1" applyAlignment="1">
      <alignment horizontal="center" wrapText="1"/>
    </xf>
    <xf numFmtId="49" fontId="52" fillId="0" borderId="0" xfId="4" applyNumberFormat="1" applyFont="1" applyAlignment="1">
      <alignment horizontal="center"/>
    </xf>
    <xf numFmtId="49" fontId="44" fillId="0" borderId="0" xfId="4" applyNumberFormat="1" applyFont="1" applyAlignment="1"/>
    <xf numFmtId="49" fontId="44" fillId="0" borderId="0" xfId="4" applyNumberFormat="1" applyFont="1" applyAlignment="1">
      <alignment horizontal="center"/>
    </xf>
    <xf numFmtId="0" fontId="44" fillId="0" borderId="0" xfId="4" quotePrefix="1" applyFont="1" applyAlignment="1"/>
    <xf numFmtId="0" fontId="55" fillId="39" borderId="0" xfId="0" applyFont="1" applyFill="1"/>
    <xf numFmtId="0" fontId="54" fillId="0" borderId="0" xfId="4" applyFont="1" applyAlignment="1">
      <alignment horizontal="center"/>
    </xf>
    <xf numFmtId="0" fontId="54" fillId="0" borderId="0" xfId="4" applyFont="1" applyAlignment="1"/>
    <xf numFmtId="49" fontId="52" fillId="0" borderId="0" xfId="4" applyNumberFormat="1" applyFont="1" applyFill="1" applyAlignment="1"/>
    <xf numFmtId="49" fontId="52" fillId="0" borderId="0" xfId="4" applyNumberFormat="1" applyFont="1" applyFill="1" applyAlignment="1">
      <alignment horizontal="center"/>
    </xf>
    <xf numFmtId="0" fontId="55" fillId="39" borderId="0" xfId="0" applyFont="1" applyFill="1" applyAlignment="1">
      <alignment horizontal="center"/>
    </xf>
    <xf numFmtId="0" fontId="49" fillId="39" borderId="0" xfId="0" applyFont="1" applyFill="1" applyAlignment="1">
      <alignment horizontal="center"/>
    </xf>
    <xf numFmtId="0" fontId="49" fillId="0" borderId="0" xfId="0" applyFont="1" applyFill="1"/>
    <xf numFmtId="0" fontId="49" fillId="0" borderId="0" xfId="0" applyFont="1" applyFill="1" applyAlignment="1">
      <alignment horizontal="center"/>
    </xf>
    <xf numFmtId="49" fontId="44" fillId="0" borderId="0" xfId="11" applyNumberFormat="1" applyFont="1" applyAlignment="1">
      <alignment horizontal="center"/>
    </xf>
    <xf numFmtId="49" fontId="57" fillId="0" borderId="0" xfId="4" applyNumberFormat="1" applyFont="1" applyAlignment="1"/>
    <xf numFmtId="0" fontId="24" fillId="0" borderId="0" xfId="4" applyFont="1" applyAlignment="1">
      <alignment horizontal="center"/>
    </xf>
    <xf numFmtId="0" fontId="59" fillId="0" borderId="0" xfId="0" applyFont="1" applyFill="1"/>
    <xf numFmtId="0" fontId="44" fillId="0" borderId="0" xfId="0" applyFont="1" applyFill="1"/>
    <xf numFmtId="0" fontId="44" fillId="0" borderId="0" xfId="11" applyFont="1" applyAlignment="1"/>
    <xf numFmtId="177" fontId="44" fillId="0" borderId="0" xfId="11" applyNumberFormat="1" applyFont="1" applyBorder="1" applyAlignment="1">
      <alignment horizontal="center" wrapText="1"/>
    </xf>
    <xf numFmtId="49" fontId="44" fillId="0" borderId="0" xfId="11" applyNumberFormat="1" applyFont="1" applyBorder="1" applyAlignment="1">
      <alignment horizontal="center" wrapText="1"/>
    </xf>
    <xf numFmtId="174" fontId="44" fillId="0" borderId="0" xfId="11" applyNumberFormat="1" applyFont="1" applyBorder="1" applyAlignment="1">
      <alignment horizontal="center" wrapText="1"/>
    </xf>
    <xf numFmtId="0" fontId="44" fillId="0" borderId="0" xfId="11" applyFont="1" applyAlignment="1">
      <alignment horizontal="center" wrapText="1"/>
    </xf>
    <xf numFmtId="164" fontId="44" fillId="0" borderId="0" xfId="11" applyNumberFormat="1" applyFont="1" applyAlignment="1">
      <alignment horizontal="center" wrapText="1"/>
    </xf>
    <xf numFmtId="0" fontId="44" fillId="0" borderId="0" xfId="11" applyFont="1" applyAlignment="1">
      <alignment horizontal="center"/>
    </xf>
    <xf numFmtId="0" fontId="44" fillId="0" borderId="0" xfId="0" applyFont="1"/>
    <xf numFmtId="0" fontId="44" fillId="0" borderId="0" xfId="11" applyFont="1"/>
    <xf numFmtId="0" fontId="45" fillId="0" borderId="0" xfId="4" applyFont="1" applyAlignment="1"/>
    <xf numFmtId="0" fontId="44" fillId="0" borderId="0" xfId="4" applyFont="1" applyAlignment="1">
      <alignment wrapText="1"/>
    </xf>
    <xf numFmtId="0" fontId="44" fillId="0" borderId="0" xfId="11" applyFont="1" applyAlignment="1">
      <alignment horizontal="center" vertical="center"/>
    </xf>
    <xf numFmtId="0" fontId="45" fillId="0" borderId="0" xfId="4" applyFont="1" applyAlignment="1">
      <alignment horizontal="left"/>
    </xf>
    <xf numFmtId="0" fontId="45" fillId="0" borderId="0" xfId="4" applyFont="1" applyAlignment="1">
      <alignment horizontal="left" wrapText="1"/>
    </xf>
    <xf numFmtId="0" fontId="44" fillId="0" borderId="0" xfId="4" applyFont="1" applyAlignment="1">
      <alignment vertical="top" wrapText="1"/>
    </xf>
    <xf numFmtId="172" fontId="44" fillId="0" borderId="0" xfId="11" applyNumberFormat="1" applyFont="1" applyBorder="1" applyAlignment="1">
      <alignment horizontal="center" vertical="center" wrapText="1"/>
    </xf>
    <xf numFmtId="164" fontId="44" fillId="0" borderId="0" xfId="11" applyNumberFormat="1" applyFont="1" applyBorder="1" applyAlignment="1">
      <alignment horizontal="center" vertical="center" wrapText="1"/>
    </xf>
    <xf numFmtId="174" fontId="44" fillId="0" borderId="0" xfId="11" applyNumberFormat="1" applyFont="1" applyBorder="1" applyAlignment="1">
      <alignment horizontal="center" vertical="center" wrapText="1"/>
    </xf>
    <xf numFmtId="172" fontId="44" fillId="0" borderId="0" xfId="11" applyNumberFormat="1" applyFont="1" applyBorder="1" applyAlignment="1">
      <alignment horizontal="center" wrapText="1"/>
    </xf>
    <xf numFmtId="164" fontId="44" fillId="0" borderId="0" xfId="11" applyNumberFormat="1" applyFont="1" applyBorder="1" applyAlignment="1">
      <alignment horizontal="center" wrapText="1"/>
    </xf>
    <xf numFmtId="0" fontId="44" fillId="0" borderId="0" xfId="11" applyFont="1" applyBorder="1" applyAlignment="1">
      <alignment horizontal="center" wrapText="1"/>
    </xf>
    <xf numFmtId="0" fontId="49" fillId="0" borderId="0" xfId="0" applyFont="1" applyAlignment="1">
      <alignment horizontal="center" vertical="center"/>
    </xf>
    <xf numFmtId="49" fontId="45" fillId="0" borderId="0" xfId="4" applyNumberFormat="1" applyFont="1" applyBorder="1" applyAlignment="1">
      <alignment horizontal="left"/>
    </xf>
    <xf numFmtId="0" fontId="44" fillId="0" borderId="0" xfId="4" applyFont="1" applyBorder="1" applyAlignment="1">
      <alignment horizontal="center"/>
    </xf>
    <xf numFmtId="0" fontId="44" fillId="0" borderId="0" xfId="4" applyFont="1" applyBorder="1"/>
    <xf numFmtId="0" fontId="59" fillId="39" borderId="0" xfId="0" applyFont="1" applyFill="1" applyAlignment="1">
      <alignment horizontal="center"/>
    </xf>
    <xf numFmtId="0" fontId="44" fillId="39" borderId="0" xfId="0" applyFont="1" applyFill="1"/>
    <xf numFmtId="49" fontId="44" fillId="0" borderId="0" xfId="4" applyNumberFormat="1" applyFont="1" applyBorder="1" applyAlignment="1"/>
    <xf numFmtId="49" fontId="44" fillId="0" borderId="0" xfId="4" applyNumberFormat="1" applyFont="1" applyBorder="1" applyAlignment="1">
      <alignment horizontal="center"/>
    </xf>
    <xf numFmtId="0" fontId="49" fillId="0" borderId="0" xfId="11" applyFont="1" applyAlignment="1"/>
    <xf numFmtId="0" fontId="44" fillId="0" borderId="0" xfId="11" applyFont="1" applyAlignment="1">
      <alignment horizontal="left"/>
    </xf>
    <xf numFmtId="0" fontId="44" fillId="0" borderId="0" xfId="11" applyFont="1" applyAlignment="1">
      <alignment horizontal="left" wrapText="1"/>
    </xf>
    <xf numFmtId="0" fontId="44" fillId="0" borderId="0" xfId="11" applyFont="1" applyAlignment="1">
      <alignment horizontal="left" vertical="top"/>
    </xf>
    <xf numFmtId="0" fontId="44" fillId="0" borderId="0" xfId="11" applyFont="1" applyAlignment="1">
      <alignment horizontal="left" vertical="top" wrapText="1"/>
    </xf>
    <xf numFmtId="0" fontId="15" fillId="39" borderId="0" xfId="0" applyFont="1" applyFill="1"/>
    <xf numFmtId="0" fontId="0" fillId="39" borderId="0" xfId="0" applyFill="1"/>
    <xf numFmtId="49" fontId="19" fillId="0" borderId="0" xfId="4" applyNumberFormat="1" applyFont="1" applyAlignment="1"/>
    <xf numFmtId="0" fontId="2" fillId="0" borderId="0" xfId="4" applyFont="1" applyAlignment="1"/>
    <xf numFmtId="0" fontId="2" fillId="0" borderId="0" xfId="4" applyFont="1" applyFill="1"/>
    <xf numFmtId="0" fontId="2" fillId="0" borderId="0" xfId="4" applyFont="1"/>
    <xf numFmtId="180" fontId="2" fillId="0" borderId="0" xfId="13" applyNumberFormat="1" applyFont="1" applyAlignment="1"/>
    <xf numFmtId="164" fontId="19" fillId="0" borderId="0" xfId="14" applyNumberFormat="1" applyFont="1" applyAlignment="1"/>
    <xf numFmtId="180" fontId="2" fillId="0" borderId="0" xfId="14" applyNumberFormat="1" applyFont="1" applyAlignment="1"/>
    <xf numFmtId="49" fontId="2" fillId="0" borderId="0" xfId="4" applyNumberFormat="1" applyFont="1" applyAlignment="1"/>
    <xf numFmtId="3" fontId="61" fillId="0" borderId="0" xfId="0" applyNumberFormat="1" applyFont="1"/>
    <xf numFmtId="4" fontId="61" fillId="0" borderId="0" xfId="0" applyNumberFormat="1" applyFont="1"/>
    <xf numFmtId="0" fontId="2" fillId="0" borderId="0" xfId="4" applyFont="1" applyAlignment="1">
      <alignment horizontal="center"/>
    </xf>
    <xf numFmtId="180" fontId="24"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49" fontId="2" fillId="0" borderId="0" xfId="4" applyNumberFormat="1" applyFont="1" applyFill="1" applyAlignment="1"/>
    <xf numFmtId="180" fontId="2" fillId="0" borderId="0" xfId="13" applyNumberFormat="1" applyFont="1" applyFill="1" applyAlignment="1"/>
    <xf numFmtId="169" fontId="24" fillId="0" borderId="0" xfId="1" applyNumberFormat="1" applyFont="1"/>
    <xf numFmtId="167" fontId="2" fillId="0" borderId="0" xfId="14" applyNumberFormat="1" applyFont="1" applyAlignment="1"/>
    <xf numFmtId="3" fontId="19" fillId="0" borderId="26" xfId="14" applyNumberFormat="1" applyFont="1" applyBorder="1" applyAlignment="1"/>
    <xf numFmtId="167" fontId="19" fillId="0" borderId="0" xfId="14" applyNumberFormat="1" applyFont="1" applyBorder="1" applyAlignment="1"/>
    <xf numFmtId="175" fontId="2" fillId="0" borderId="0" xfId="1" applyNumberFormat="1" applyFont="1"/>
    <xf numFmtId="180" fontId="19" fillId="0" borderId="0" xfId="13" applyNumberFormat="1" applyFont="1" applyAlignment="1"/>
    <xf numFmtId="0" fontId="57" fillId="0" borderId="27" xfId="0" applyNumberFormat="1" applyFont="1" applyBorder="1" applyAlignment="1">
      <alignment horizontal="center"/>
    </xf>
    <xf numFmtId="0" fontId="57" fillId="0" borderId="0" xfId="0" applyNumberFormat="1" applyFont="1" applyBorder="1" applyAlignment="1">
      <alignment horizontal="center"/>
    </xf>
    <xf numFmtId="180" fontId="3" fillId="0" borderId="0" xfId="13" applyNumberFormat="1" applyFont="1" applyFill="1" applyAlignment="1"/>
    <xf numFmtId="0" fontId="63" fillId="0" borderId="0" xfId="0" applyNumberFormat="1" applyFont="1" applyFill="1" applyBorder="1" applyAlignment="1">
      <alignment horizontal="center"/>
    </xf>
    <xf numFmtId="0" fontId="4" fillId="0" borderId="0" xfId="4" applyFont="1" applyFill="1"/>
    <xf numFmtId="0" fontId="4" fillId="0" borderId="0" xfId="0" applyFont="1" applyFill="1"/>
    <xf numFmtId="49" fontId="19" fillId="0" borderId="0" xfId="4" applyNumberFormat="1" applyFont="1" applyFill="1" applyAlignment="1"/>
    <xf numFmtId="180" fontId="19" fillId="0" borderId="0" xfId="13" applyNumberFormat="1" applyFont="1" applyFill="1" applyAlignment="1"/>
    <xf numFmtId="0" fontId="57" fillId="0" borderId="0" xfId="0" applyNumberFormat="1" applyFont="1" applyFill="1" applyBorder="1" applyAlignment="1">
      <alignment horizontal="center"/>
    </xf>
    <xf numFmtId="169" fontId="24" fillId="0" borderId="0" xfId="0" applyNumberFormat="1" applyFont="1" applyFill="1" applyBorder="1" applyAlignment="1">
      <alignment horizontal="center"/>
    </xf>
    <xf numFmtId="165" fontId="2" fillId="0" borderId="0" xfId="4" applyNumberFormat="1" applyFont="1" applyFill="1"/>
    <xf numFmtId="181" fontId="2" fillId="0" borderId="0" xfId="4" applyNumberFormat="1" applyFont="1" applyFill="1"/>
    <xf numFmtId="49" fontId="65" fillId="0" borderId="0" xfId="4" applyNumberFormat="1" applyFont="1" applyBorder="1" applyAlignment="1">
      <alignment horizontal="left"/>
    </xf>
    <xf numFmtId="0" fontId="2" fillId="0" borderId="0" xfId="4" applyFont="1" applyBorder="1" applyAlignment="1"/>
    <xf numFmtId="167" fontId="2" fillId="0" borderId="0" xfId="4" applyNumberFormat="1" applyFont="1" applyBorder="1" applyAlignment="1">
      <alignment horizontal="left" indent="4"/>
    </xf>
    <xf numFmtId="0" fontId="2" fillId="0" borderId="0" xfId="4" applyFont="1" applyBorder="1"/>
    <xf numFmtId="0" fontId="2" fillId="0" borderId="0" xfId="4" applyFont="1" applyFill="1" applyBorder="1"/>
    <xf numFmtId="180" fontId="19" fillId="0" borderId="0" xfId="4" applyNumberFormat="1" applyFont="1" applyBorder="1" applyAlignment="1"/>
    <xf numFmtId="180" fontId="19" fillId="0" borderId="0" xfId="9" applyNumberFormat="1" applyFont="1" applyAlignment="1"/>
    <xf numFmtId="180" fontId="2" fillId="0" borderId="0" xfId="9" applyNumberFormat="1" applyFont="1" applyBorder="1" applyAlignment="1">
      <alignment horizontal="left" indent="4"/>
    </xf>
    <xf numFmtId="49" fontId="66" fillId="0" borderId="0" xfId="4" applyNumberFormat="1" applyFont="1" applyBorder="1" applyAlignment="1">
      <alignment horizontal="left"/>
    </xf>
    <xf numFmtId="180" fontId="24" fillId="0" borderId="0" xfId="9" applyNumberFormat="1" applyFont="1"/>
    <xf numFmtId="167" fontId="24" fillId="0" borderId="0" xfId="0" applyNumberFormat="1" applyFont="1"/>
    <xf numFmtId="0" fontId="2" fillId="0" borderId="0" xfId="11" applyFont="1" applyAlignment="1">
      <alignment horizontal="center"/>
    </xf>
    <xf numFmtId="180" fontId="2" fillId="0" borderId="0" xfId="9" applyNumberFormat="1" applyFont="1" applyFill="1"/>
    <xf numFmtId="49" fontId="66" fillId="0" borderId="0" xfId="4" applyNumberFormat="1" applyFont="1" applyBorder="1" applyAlignment="1">
      <alignment horizontal="left" indent="4"/>
    </xf>
    <xf numFmtId="0" fontId="2" fillId="0" borderId="0" xfId="4" applyFont="1" applyBorder="1" applyAlignment="1">
      <alignment horizontal="left" indent="4"/>
    </xf>
    <xf numFmtId="180" fontId="2" fillId="0" borderId="0" xfId="9" applyNumberFormat="1" applyFont="1" applyBorder="1" applyAlignment="1"/>
    <xf numFmtId="167" fontId="2" fillId="0" borderId="0" xfId="4" applyNumberFormat="1" applyFont="1" applyBorder="1" applyAlignment="1"/>
    <xf numFmtId="0" fontId="2" fillId="0" borderId="0" xfId="4" applyFont="1" applyBorder="1" applyAlignment="1">
      <alignment horizontal="center"/>
    </xf>
    <xf numFmtId="180" fontId="2" fillId="0" borderId="0" xfId="9" applyNumberFormat="1" applyFont="1" applyAlignment="1"/>
    <xf numFmtId="167" fontId="2" fillId="0" borderId="0" xfId="9" applyFont="1" applyBorder="1" applyAlignment="1">
      <alignment horizontal="center"/>
    </xf>
    <xf numFmtId="167" fontId="2" fillId="0" borderId="0" xfId="9" applyFont="1" applyAlignment="1"/>
    <xf numFmtId="3" fontId="2" fillId="0" borderId="0" xfId="4" applyNumberFormat="1" applyFont="1" applyBorder="1" applyAlignment="1"/>
    <xf numFmtId="167" fontId="2" fillId="0" borderId="0" xfId="4" applyNumberFormat="1" applyFont="1" applyBorder="1" applyAlignment="1">
      <alignment horizontal="center"/>
    </xf>
    <xf numFmtId="180" fontId="2" fillId="0" borderId="26"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4" fillId="0" borderId="0" xfId="0" applyNumberFormat="1" applyFont="1"/>
    <xf numFmtId="180" fontId="24" fillId="0" borderId="25" xfId="9" applyNumberFormat="1" applyFont="1" applyBorder="1"/>
    <xf numFmtId="180" fontId="24" fillId="0" borderId="26" xfId="9" applyNumberFormat="1" applyFont="1" applyBorder="1"/>
    <xf numFmtId="0" fontId="19" fillId="0" borderId="0" xfId="4" applyFont="1" applyBorder="1"/>
    <xf numFmtId="167" fontId="19" fillId="0" borderId="0" xfId="11" applyNumberFormat="1" applyFont="1" applyBorder="1" applyAlignment="1"/>
    <xf numFmtId="0" fontId="15" fillId="0" borderId="0" xfId="0" applyFont="1" applyFill="1"/>
    <xf numFmtId="0" fontId="18" fillId="0" borderId="0" xfId="4" applyFont="1" applyAlignment="1"/>
    <xf numFmtId="0" fontId="18" fillId="0" borderId="0" xfId="4" applyFont="1" applyAlignment="1">
      <alignment horizontal="center"/>
    </xf>
    <xf numFmtId="0" fontId="69" fillId="0" borderId="0" xfId="4" applyFont="1" applyAlignment="1"/>
    <xf numFmtId="174" fontId="2" fillId="0" borderId="0" xfId="4" applyNumberFormat="1" applyFont="1" applyAlignment="1">
      <alignment horizontal="left"/>
    </xf>
    <xf numFmtId="167" fontId="2" fillId="0" borderId="0" xfId="9" applyFont="1" applyAlignment="1">
      <alignment horizontal="center"/>
    </xf>
    <xf numFmtId="167" fontId="2" fillId="0" borderId="0" xfId="9" applyFont="1" applyAlignment="1">
      <alignment horizontal="right"/>
    </xf>
    <xf numFmtId="0" fontId="5" fillId="0" borderId="0" xfId="0" applyFont="1" applyFill="1"/>
    <xf numFmtId="0" fontId="24" fillId="0" borderId="0" xfId="4" applyFont="1" applyAlignment="1"/>
    <xf numFmtId="182" fontId="57" fillId="0" borderId="25" xfId="4" quotePrefix="1" applyNumberFormat="1" applyFont="1" applyBorder="1" applyAlignment="1">
      <alignment horizontal="right"/>
    </xf>
    <xf numFmtId="182" fontId="57" fillId="0" borderId="0" xfId="4" quotePrefix="1" applyNumberFormat="1" applyFont="1" applyBorder="1" applyAlignment="1">
      <alignment horizontal="right"/>
    </xf>
    <xf numFmtId="0" fontId="24" fillId="0" borderId="0" xfId="4" applyFont="1"/>
    <xf numFmtId="0" fontId="24" fillId="0" borderId="0" xfId="4" applyFont="1" applyBorder="1" applyAlignment="1"/>
    <xf numFmtId="167" fontId="24" fillId="0" borderId="0" xfId="4" applyNumberFormat="1" applyFont="1" applyAlignment="1"/>
    <xf numFmtId="167" fontId="24" fillId="0" borderId="0" xfId="4" applyNumberFormat="1" applyFont="1" applyBorder="1" applyAlignment="1"/>
    <xf numFmtId="167" fontId="24" fillId="0" borderId="0" xfId="4" applyNumberFormat="1" applyFont="1"/>
    <xf numFmtId="167" fontId="24" fillId="0" borderId="0" xfId="9" applyFont="1"/>
    <xf numFmtId="167" fontId="24" fillId="0" borderId="0" xfId="9" applyNumberFormat="1" applyFont="1" applyBorder="1" applyAlignment="1"/>
    <xf numFmtId="167" fontId="24" fillId="0" borderId="0" xfId="9" applyNumberFormat="1" applyFont="1" applyAlignment="1"/>
    <xf numFmtId="167" fontId="70" fillId="0" borderId="0" xfId="4" applyNumberFormat="1" applyFont="1" applyBorder="1" applyAlignment="1"/>
    <xf numFmtId="167" fontId="71" fillId="0" borderId="0" xfId="4" quotePrefix="1" applyNumberFormat="1" applyFont="1" applyAlignment="1"/>
    <xf numFmtId="167" fontId="70" fillId="0" borderId="0" xfId="4" applyNumberFormat="1" applyFont="1" applyAlignment="1"/>
    <xf numFmtId="0" fontId="2" fillId="0" borderId="0" xfId="4" applyFont="1" applyAlignment="1">
      <alignment horizontal="left" wrapText="1"/>
    </xf>
    <xf numFmtId="167" fontId="71" fillId="0" borderId="0" xfId="4" quotePrefix="1" applyNumberFormat="1" applyFont="1" applyBorder="1" applyAlignment="1"/>
    <xf numFmtId="167" fontId="71" fillId="0" borderId="0" xfId="4" quotePrefix="1" applyNumberFormat="1" applyFont="1" applyBorder="1"/>
    <xf numFmtId="167" fontId="70" fillId="0" borderId="0" xfId="4" applyNumberFormat="1" applyFont="1" applyBorder="1"/>
    <xf numFmtId="167" fontId="70" fillId="0" borderId="0" xfId="4" applyNumberFormat="1" applyFont="1"/>
    <xf numFmtId="167" fontId="24" fillId="0" borderId="0" xfId="4" applyNumberFormat="1" applyFont="1" applyBorder="1"/>
    <xf numFmtId="167" fontId="24" fillId="0" borderId="26" xfId="4" applyNumberFormat="1" applyFont="1" applyBorder="1" applyAlignment="1"/>
    <xf numFmtId="180" fontId="24" fillId="0" borderId="0" xfId="4" applyNumberFormat="1" applyFont="1"/>
    <xf numFmtId="183" fontId="24" fillId="0" borderId="0" xfId="4" applyNumberFormat="1" applyFont="1" applyAlignment="1"/>
    <xf numFmtId="183" fontId="24" fillId="0" borderId="0" xfId="4" applyNumberFormat="1" applyFont="1" applyBorder="1" applyAlignment="1"/>
    <xf numFmtId="167" fontId="24" fillId="0" borderId="0" xfId="9" applyFont="1" applyAlignment="1"/>
    <xf numFmtId="0" fontId="24" fillId="0" borderId="0" xfId="4" applyFont="1" applyAlignment="1">
      <alignment vertical="top"/>
    </xf>
    <xf numFmtId="0" fontId="72" fillId="0" borderId="0" xfId="0" applyFont="1" applyFill="1" applyBorder="1" applyAlignment="1">
      <alignment horizontal="right" vertical="center"/>
    </xf>
    <xf numFmtId="0" fontId="22" fillId="0" borderId="0" xfId="4" applyFont="1" applyAlignment="1"/>
    <xf numFmtId="2" fontId="24" fillId="0" borderId="0" xfId="4" applyNumberFormat="1" applyFont="1"/>
    <xf numFmtId="0" fontId="106" fillId="0" borderId="0" xfId="0" applyFont="1"/>
    <xf numFmtId="49" fontId="19" fillId="0" borderId="0" xfId="4" applyNumberFormat="1" applyFont="1" applyAlignment="1">
      <alignment horizontal="left"/>
    </xf>
    <xf numFmtId="0" fontId="49" fillId="0" borderId="0" xfId="0" applyFont="1"/>
    <xf numFmtId="14" fontId="3" fillId="0" borderId="0" xfId="0" applyNumberFormat="1" applyFont="1"/>
    <xf numFmtId="14" fontId="46" fillId="0" borderId="0" xfId="0" applyNumberFormat="1" applyFont="1" applyAlignment="1">
      <alignment horizontal="center"/>
    </xf>
    <xf numFmtId="14" fontId="3" fillId="0" borderId="0" xfId="0" applyNumberFormat="1" applyFont="1" applyAlignment="1">
      <alignment horizontal="center"/>
    </xf>
    <xf numFmtId="0" fontId="0" fillId="39" borderId="0" xfId="0" applyFont="1" applyFill="1"/>
    <xf numFmtId="0" fontId="6" fillId="0" borderId="0" xfId="0" applyFont="1"/>
    <xf numFmtId="184" fontId="2" fillId="0" borderId="0" xfId="10" applyNumberFormat="1" applyFont="1"/>
    <xf numFmtId="184" fontId="49" fillId="0" borderId="0" xfId="0" applyNumberFormat="1" applyFont="1"/>
    <xf numFmtId="184" fontId="0" fillId="0" borderId="0" xfId="0" applyNumberFormat="1" applyFont="1"/>
    <xf numFmtId="180" fontId="2" fillId="0" borderId="0" xfId="9" applyNumberFormat="1" applyFont="1"/>
    <xf numFmtId="185" fontId="2" fillId="0" borderId="0" xfId="10" applyNumberFormat="1" applyFont="1"/>
    <xf numFmtId="180"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9" fillId="0" borderId="0" xfId="1" applyNumberFormat="1" applyFont="1"/>
    <xf numFmtId="167" fontId="49" fillId="0" borderId="0" xfId="9" applyFont="1"/>
    <xf numFmtId="10" fontId="2" fillId="0" borderId="0" xfId="1" applyNumberFormat="1" applyFont="1" applyAlignment="1">
      <alignment horizontal="right"/>
    </xf>
    <xf numFmtId="14" fontId="49" fillId="0" borderId="0" xfId="0" applyNumberFormat="1" applyFont="1"/>
    <xf numFmtId="2" fontId="2" fillId="0" borderId="0" xfId="1" applyNumberFormat="1" applyFont="1" applyAlignment="1">
      <alignment horizontal="right"/>
    </xf>
    <xf numFmtId="10" fontId="2" fillId="0" borderId="0" xfId="1" applyNumberFormat="1" applyFont="1"/>
    <xf numFmtId="167" fontId="49" fillId="0" borderId="0" xfId="0" applyNumberFormat="1" applyFont="1"/>
    <xf numFmtId="2" fontId="2" fillId="0" borderId="0" xfId="0" applyNumberFormat="1" applyFont="1" applyFill="1" applyAlignment="1">
      <alignment horizontal="right"/>
    </xf>
    <xf numFmtId="0" fontId="49" fillId="0" borderId="0" xfId="0" applyFont="1" applyAlignment="1">
      <alignment wrapText="1"/>
    </xf>
    <xf numFmtId="0" fontId="49" fillId="0" borderId="0" xfId="0" applyFont="1" applyFill="1" applyAlignment="1">
      <alignment horizontal="left" wrapText="1"/>
    </xf>
    <xf numFmtId="2" fontId="44" fillId="0" borderId="0" xfId="0" applyNumberFormat="1" applyFont="1" applyFill="1" applyAlignment="1">
      <alignment horizontal="right"/>
    </xf>
    <xf numFmtId="0" fontId="109" fillId="0" borderId="0" xfId="0" applyFont="1"/>
    <xf numFmtId="0" fontId="6" fillId="39" borderId="0" xfId="0" applyFont="1" applyFill="1"/>
    <xf numFmtId="0" fontId="110" fillId="0" borderId="0" xfId="0" applyFont="1" applyFill="1"/>
    <xf numFmtId="0" fontId="110" fillId="0" borderId="0" xfId="0" applyFont="1" applyAlignment="1">
      <alignment horizontal="right"/>
    </xf>
    <xf numFmtId="0" fontId="111" fillId="0" borderId="0" xfId="0" applyFont="1" applyAlignment="1">
      <alignment horizontal="right"/>
    </xf>
    <xf numFmtId="0" fontId="109" fillId="0" borderId="0" xfId="0" applyFont="1" applyFill="1"/>
    <xf numFmtId="0" fontId="3" fillId="0" borderId="0" xfId="0" applyFont="1" applyFill="1"/>
    <xf numFmtId="180" fontId="19" fillId="0" borderId="0" xfId="9" applyNumberFormat="1" applyFont="1"/>
    <xf numFmtId="180" fontId="19" fillId="0" borderId="0" xfId="0" applyNumberFormat="1" applyFont="1"/>
    <xf numFmtId="10" fontId="19" fillId="0" borderId="0" xfId="1" applyNumberFormat="1" applyFont="1"/>
    <xf numFmtId="180" fontId="2" fillId="0" borderId="0" xfId="0" applyNumberFormat="1" applyFont="1" applyAlignment="1">
      <alignment horizontal="center"/>
    </xf>
    <xf numFmtId="0" fontId="2" fillId="0" borderId="0" xfId="0" applyFont="1" applyAlignment="1">
      <alignment horizontal="center"/>
    </xf>
    <xf numFmtId="175" fontId="2" fillId="0" borderId="0" xfId="1" applyNumberFormat="1" applyFont="1" applyAlignment="1">
      <alignment horizontal="center"/>
    </xf>
    <xf numFmtId="167" fontId="2" fillId="0" borderId="0" xfId="0" applyNumberFormat="1" applyFont="1" applyAlignment="1">
      <alignment horizontal="center"/>
    </xf>
    <xf numFmtId="0" fontId="0" fillId="39" borderId="0" xfId="0" applyFont="1" applyFill="1" applyAlignment="1">
      <alignment horizontal="center"/>
    </xf>
    <xf numFmtId="0" fontId="0" fillId="0" borderId="0" xfId="0" applyFont="1" applyAlignment="1">
      <alignment horizontal="center"/>
    </xf>
    <xf numFmtId="0" fontId="110" fillId="0" borderId="0" xfId="0" applyFont="1"/>
    <xf numFmtId="0" fontId="0" fillId="0" borderId="0" xfId="0" applyFont="1" applyAlignment="1">
      <alignment horizontal="left"/>
    </xf>
    <xf numFmtId="0" fontId="42"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9" fillId="0" borderId="0" xfId="0" applyFont="1" applyFill="1" applyAlignment="1">
      <alignment vertical="top"/>
    </xf>
    <xf numFmtId="0" fontId="111" fillId="0" borderId="0" xfId="0" applyFont="1"/>
    <xf numFmtId="0" fontId="0" fillId="0" borderId="0" xfId="0" applyAlignment="1">
      <alignment horizontal="left"/>
    </xf>
    <xf numFmtId="180"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39" borderId="0" xfId="0" applyFill="1" applyAlignment="1">
      <alignment horizontal="center"/>
    </xf>
    <xf numFmtId="10" fontId="0" fillId="39" borderId="0" xfId="0" applyNumberFormat="1" applyFill="1" applyAlignment="1">
      <alignment horizontal="center"/>
    </xf>
    <xf numFmtId="10" fontId="0" fillId="0" borderId="0" xfId="0" applyNumberFormat="1" applyFill="1" applyAlignment="1">
      <alignment horizontal="center"/>
    </xf>
    <xf numFmtId="0" fontId="110" fillId="0" borderId="0" xfId="0" applyFont="1" applyFill="1" applyAlignment="1">
      <alignment horizontal="right"/>
    </xf>
    <xf numFmtId="0" fontId="111" fillId="0" borderId="0" xfId="0" applyFont="1" applyFill="1" applyAlignment="1">
      <alignment horizontal="right"/>
    </xf>
    <xf numFmtId="10" fontId="110" fillId="0" borderId="0" xfId="0" applyNumberFormat="1" applyFont="1" applyFill="1" applyAlignment="1">
      <alignment horizontal="right"/>
    </xf>
    <xf numFmtId="10" fontId="2" fillId="0" borderId="0" xfId="0" applyNumberFormat="1" applyFont="1" applyAlignment="1">
      <alignment horizontal="center"/>
    </xf>
    <xf numFmtId="10" fontId="110" fillId="0" borderId="0" xfId="0" applyNumberFormat="1" applyFont="1" applyAlignment="1">
      <alignment horizontal="right"/>
    </xf>
    <xf numFmtId="0" fontId="0" fillId="0" borderId="0" xfId="0" applyBorder="1"/>
    <xf numFmtId="49" fontId="0" fillId="0" borderId="0" xfId="0" applyNumberFormat="1" applyAlignment="1">
      <alignment wrapText="1"/>
    </xf>
    <xf numFmtId="0" fontId="107" fillId="0" borderId="0" xfId="0" quotePrefix="1" applyFont="1" applyFill="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111"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37" xfId="0" applyFont="1" applyBorder="1" applyAlignment="1">
      <alignment horizontal="center"/>
    </xf>
    <xf numFmtId="0" fontId="3" fillId="0" borderId="37" xfId="0" applyFont="1" applyBorder="1"/>
    <xf numFmtId="180" fontId="19"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80" fontId="2" fillId="0" borderId="2" xfId="9" applyNumberFormat="1" applyFont="1" applyBorder="1"/>
    <xf numFmtId="180" fontId="19" fillId="0" borderId="2" xfId="9" applyNumberFormat="1" applyFont="1" applyBorder="1"/>
    <xf numFmtId="10" fontId="19"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80" fontId="2" fillId="0" borderId="0" xfId="9" applyNumberFormat="1" applyFont="1" applyBorder="1"/>
    <xf numFmtId="180" fontId="19" fillId="0" borderId="0" xfId="9" applyNumberFormat="1" applyFont="1" applyBorder="1"/>
    <xf numFmtId="10" fontId="19" fillId="0" borderId="0" xfId="1" applyNumberFormat="1" applyFont="1" applyBorder="1"/>
    <xf numFmtId="0" fontId="0" fillId="0" borderId="7" xfId="0" applyBorder="1" applyAlignment="1">
      <alignment horizontal="left" indent="1"/>
    </xf>
    <xf numFmtId="180" fontId="2" fillId="0" borderId="7" xfId="9" applyNumberFormat="1" applyFont="1" applyBorder="1"/>
    <xf numFmtId="180" fontId="19" fillId="0" borderId="7" xfId="9" applyNumberFormat="1" applyFont="1" applyBorder="1"/>
    <xf numFmtId="10" fontId="19" fillId="0" borderId="7" xfId="1" applyNumberFormat="1" applyFont="1" applyBorder="1"/>
    <xf numFmtId="0" fontId="49"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Fill="1" applyBorder="1" applyAlignment="1">
      <alignment horizontal="center"/>
    </xf>
    <xf numFmtId="0" fontId="3" fillId="0" borderId="0" xfId="0" applyFont="1" applyBorder="1" applyAlignment="1">
      <alignment horizontal="left" indent="1"/>
    </xf>
    <xf numFmtId="0" fontId="3" fillId="0" borderId="7" xfId="0" applyFont="1" applyBorder="1" applyAlignment="1">
      <alignment horizontal="left" indent="1"/>
    </xf>
    <xf numFmtId="0" fontId="3" fillId="0" borderId="9" xfId="0" applyFont="1" applyBorder="1"/>
    <xf numFmtId="0" fontId="3" fillId="0" borderId="9" xfId="0" applyFont="1" applyBorder="1" applyAlignment="1">
      <alignment horizontal="center"/>
    </xf>
    <xf numFmtId="3" fontId="2" fillId="0" borderId="0" xfId="0" applyNumberFormat="1" applyFont="1"/>
    <xf numFmtId="167" fontId="2" fillId="0" borderId="0" xfId="0" applyNumberFormat="1" applyFont="1"/>
    <xf numFmtId="3" fontId="19" fillId="0" borderId="0" xfId="0" applyNumberFormat="1" applyFont="1"/>
    <xf numFmtId="180" fontId="2" fillId="0" borderId="0" xfId="0" applyNumberFormat="1" applyFont="1"/>
    <xf numFmtId="0" fontId="3" fillId="0" borderId="9" xfId="0" applyFont="1" applyBorder="1" applyAlignment="1">
      <alignment horizontal="left"/>
    </xf>
    <xf numFmtId="3" fontId="19" fillId="0" borderId="9" xfId="0" applyNumberFormat="1" applyFont="1" applyBorder="1"/>
    <xf numFmtId="10" fontId="3" fillId="0" borderId="9" xfId="1" applyNumberFormat="1" applyFont="1" applyBorder="1" applyAlignment="1">
      <alignment horizontal="right"/>
    </xf>
    <xf numFmtId="0" fontId="114" fillId="0" borderId="0" xfId="0" quotePrefix="1" applyFont="1" applyAlignment="1"/>
    <xf numFmtId="0" fontId="12" fillId="0" borderId="0" xfId="0" applyFont="1" applyBorder="1" applyAlignment="1">
      <alignment horizontal="left" vertical="center"/>
    </xf>
    <xf numFmtId="14" fontId="12" fillId="0" borderId="0" xfId="0" applyNumberFormat="1" applyFont="1" applyBorder="1"/>
    <xf numFmtId="0" fontId="6" fillId="0" borderId="0" xfId="0" applyFont="1" applyAlignment="1"/>
    <xf numFmtId="0" fontId="115" fillId="0" borderId="0" xfId="0" applyFont="1" applyBorder="1"/>
    <xf numFmtId="0" fontId="116" fillId="0" borderId="0" xfId="0" applyFont="1" applyBorder="1"/>
    <xf numFmtId="14" fontId="2" fillId="0" borderId="0" xfId="0" quotePrefix="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87" fontId="2" fillId="0" borderId="0" xfId="0" quotePrefix="1" applyNumberFormat="1" applyFont="1" applyFill="1" applyBorder="1" applyAlignment="1" applyProtection="1">
      <alignment horizontal="center" vertical="center" wrapText="1"/>
    </xf>
    <xf numFmtId="171" fontId="2" fillId="0" borderId="0" xfId="0" applyNumberFormat="1" applyFont="1" applyFill="1" applyBorder="1" applyAlignment="1" applyProtection="1">
      <alignment horizontal="center" vertical="center" wrapText="1"/>
    </xf>
    <xf numFmtId="187"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xf>
    <xf numFmtId="10" fontId="2" fillId="0" borderId="0" xfId="1" applyNumberFormat="1" applyFont="1" applyFill="1" applyBorder="1" applyAlignment="1" applyProtection="1">
      <alignment horizontal="center" vertical="center" wrapText="1"/>
    </xf>
    <xf numFmtId="188" fontId="2" fillId="0" borderId="0" xfId="0" applyNumberFormat="1" applyFont="1" applyFill="1" applyBorder="1" applyAlignment="1" applyProtection="1">
      <alignment horizontal="center" vertical="center" wrapText="1"/>
    </xf>
    <xf numFmtId="0" fontId="19" fillId="0" borderId="0" xfId="616" applyFont="1" applyFill="1" applyBorder="1" applyAlignment="1" applyProtection="1">
      <alignment horizontal="center" vertical="center" wrapText="1"/>
    </xf>
    <xf numFmtId="0" fontId="40" fillId="0" borderId="0" xfId="0" applyFont="1" applyProtection="1"/>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10" fontId="0" fillId="0" borderId="0" xfId="1" applyNumberFormat="1" applyFont="1" applyAlignment="1" applyProtection="1">
      <alignment horizontal="center"/>
    </xf>
    <xf numFmtId="169" fontId="3" fillId="0" borderId="0" xfId="1" quotePrefix="1" applyNumberFormat="1" applyFont="1" applyFill="1" applyBorder="1" applyAlignment="1" applyProtection="1">
      <alignment horizontal="center" vertical="center" wrapText="1"/>
    </xf>
    <xf numFmtId="0" fontId="14" fillId="0" borderId="0" xfId="2" applyFill="1" applyBorder="1" applyAlignment="1" applyProtection="1">
      <alignment horizontal="left" vertical="center"/>
    </xf>
    <xf numFmtId="174" fontId="52" fillId="0" borderId="0" xfId="4" applyNumberFormat="1" applyFont="1" applyAlignment="1">
      <alignment horizontal="center"/>
    </xf>
    <xf numFmtId="49" fontId="52" fillId="0" borderId="0" xfId="11" applyNumberFormat="1" applyFont="1" applyAlignment="1">
      <alignment horizontal="center"/>
    </xf>
    <xf numFmtId="173" fontId="52" fillId="0" borderId="0" xfId="11" applyNumberFormat="1" applyFont="1" applyFill="1" applyAlignment="1">
      <alignment horizontal="center" vertical="center"/>
    </xf>
    <xf numFmtId="164" fontId="52" fillId="0" borderId="0" xfId="4" applyNumberFormat="1" applyFont="1" applyFill="1" applyAlignment="1">
      <alignment horizontal="center"/>
    </xf>
    <xf numFmtId="174" fontId="52" fillId="0" borderId="0" xfId="4" applyNumberFormat="1" applyFont="1" applyAlignment="1">
      <alignment horizontal="center" vertical="center"/>
    </xf>
    <xf numFmtId="49" fontId="52" fillId="0" borderId="0" xfId="4" applyNumberFormat="1" applyFont="1" applyAlignment="1">
      <alignment horizontal="center" vertical="center"/>
    </xf>
    <xf numFmtId="173" fontId="52" fillId="0" borderId="0" xfId="11" applyNumberFormat="1" applyFont="1" applyAlignment="1">
      <alignment horizontal="center" vertical="center"/>
    </xf>
    <xf numFmtId="164" fontId="52" fillId="0" borderId="0" xfId="11" applyNumberFormat="1" applyFont="1" applyFill="1" applyAlignment="1">
      <alignment horizontal="center"/>
    </xf>
    <xf numFmtId="189" fontId="52" fillId="0" borderId="0" xfId="11" applyNumberFormat="1" applyFont="1" applyAlignment="1">
      <alignment horizontal="right"/>
    </xf>
    <xf numFmtId="10" fontId="44" fillId="0" borderId="0" xfId="3286" applyNumberFormat="1" applyFont="1" applyAlignment="1">
      <alignment horizontal="center" wrapText="1"/>
    </xf>
    <xf numFmtId="164" fontId="52" fillId="0" borderId="0" xfId="4" applyNumberFormat="1" applyFont="1" applyBorder="1" applyAlignment="1">
      <alignment horizontal="center"/>
    </xf>
    <xf numFmtId="10" fontId="52" fillId="0" borderId="0" xfId="1" applyNumberFormat="1" applyFont="1" applyBorder="1" applyAlignment="1">
      <alignment horizontal="center"/>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4" fillId="0" borderId="0" xfId="4" applyFont="1" applyAlignment="1">
      <alignment horizontal="left" wrapText="1"/>
    </xf>
    <xf numFmtId="0" fontId="44" fillId="0" borderId="0" xfId="11" applyFont="1" applyAlignment="1">
      <alignment horizontal="left" vertical="top" wrapText="1"/>
    </xf>
    <xf numFmtId="0" fontId="45" fillId="0" borderId="0" xfId="4" applyNumberFormat="1" applyFont="1" applyAlignment="1">
      <alignment horizontal="left" wrapText="1"/>
    </xf>
    <xf numFmtId="0" fontId="47" fillId="0" borderId="0" xfId="0" applyNumberFormat="1" applyFont="1" applyAlignment="1">
      <alignment horizontal="left" vertical="center" wrapText="1"/>
    </xf>
    <xf numFmtId="49" fontId="50" fillId="0" borderId="0" xfId="4" applyNumberFormat="1" applyFont="1" applyAlignment="1">
      <alignment horizontal="left" wrapText="1"/>
    </xf>
    <xf numFmtId="0" fontId="44" fillId="0" borderId="0" xfId="4" quotePrefix="1" applyFont="1" applyAlignment="1">
      <alignment horizontal="left" wrapText="1"/>
    </xf>
    <xf numFmtId="0" fontId="44" fillId="0" borderId="0" xfId="4" quotePrefix="1" applyFont="1" applyAlignment="1">
      <alignment horizontal="left" vertical="center" wrapText="1"/>
    </xf>
    <xf numFmtId="49" fontId="44" fillId="0" borderId="0" xfId="4" applyNumberFormat="1" applyFont="1" applyAlignment="1">
      <alignment horizontal="left" wrapText="1"/>
    </xf>
    <xf numFmtId="0" fontId="0" fillId="0" borderId="0" xfId="0" applyNumberFormat="1" applyFont="1" applyFill="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wrapText="1"/>
    </xf>
    <xf numFmtId="0" fontId="108" fillId="0" borderId="0" xfId="0" applyFont="1" applyFill="1" applyAlignment="1">
      <alignment horizontal="left" wrapText="1"/>
    </xf>
    <xf numFmtId="0" fontId="0" fillId="0" borderId="0" xfId="0" applyAlignment="1">
      <alignment horizontal="left"/>
    </xf>
    <xf numFmtId="0" fontId="6" fillId="0" borderId="0" xfId="0" applyNumberFormat="1" applyFont="1" applyFill="1" applyAlignment="1">
      <alignment horizontal="left" vertical="top" wrapText="1"/>
    </xf>
    <xf numFmtId="49" fontId="2" fillId="0" borderId="0" xfId="4" applyNumberFormat="1" applyFont="1" applyFill="1" applyAlignment="1">
      <alignment horizontal="left" vertical="top"/>
    </xf>
    <xf numFmtId="49" fontId="0" fillId="0" borderId="0" xfId="0" applyNumberFormat="1" applyFill="1" applyAlignment="1">
      <alignment horizontal="left" vertical="top" wrapText="1"/>
    </xf>
    <xf numFmtId="186" fontId="0" fillId="0" borderId="0" xfId="0" applyNumberFormat="1" applyFill="1" applyAlignment="1">
      <alignment horizontal="left" vertical="top" wrapText="1"/>
    </xf>
    <xf numFmtId="49" fontId="0" fillId="0" borderId="0" xfId="0" quotePrefix="1" applyNumberFormat="1" applyFill="1" applyAlignment="1">
      <alignment horizontal="left"/>
    </xf>
    <xf numFmtId="0" fontId="15" fillId="39" borderId="0" xfId="0" applyFont="1" applyFill="1" applyAlignment="1">
      <alignment horizontal="left"/>
    </xf>
    <xf numFmtId="0" fontId="3" fillId="0" borderId="7" xfId="0" applyFont="1" applyBorder="1" applyAlignment="1">
      <alignment horizontal="center"/>
    </xf>
    <xf numFmtId="186" fontId="0" fillId="0" borderId="0" xfId="0" applyNumberFormat="1" applyAlignment="1">
      <alignment horizontal="left" wrapText="1"/>
    </xf>
    <xf numFmtId="0" fontId="3" fillId="0" borderId="25" xfId="0" applyFont="1" applyBorder="1" applyAlignment="1">
      <alignment horizontal="center"/>
    </xf>
    <xf numFmtId="0" fontId="40" fillId="0" borderId="0" xfId="0" applyFont="1" applyFill="1" applyBorder="1" applyAlignment="1">
      <alignment horizontal="left" vertical="center" wrapText="1"/>
    </xf>
  </cellXfs>
  <cellStyles count="3308">
    <cellStyle name="20% - Accent1 2" xfId="15" xr:uid="{00000000-0005-0000-0000-000000000000}"/>
    <cellStyle name="20% - Accent1 3" xfId="16" xr:uid="{00000000-0005-0000-0000-000001000000}"/>
    <cellStyle name="20% - Accent1 3 2" xfId="17" xr:uid="{00000000-0005-0000-0000-000002000000}"/>
    <cellStyle name="20% - Accent1 3 2 2" xfId="18" xr:uid="{00000000-0005-0000-0000-000003000000}"/>
    <cellStyle name="20% - Accent1 3 2 2 2" xfId="19" xr:uid="{00000000-0005-0000-0000-000004000000}"/>
    <cellStyle name="20% - Accent1 3 2 2 2 2" xfId="20" xr:uid="{00000000-0005-0000-0000-000005000000}"/>
    <cellStyle name="20% - Accent1 3 2 2 3" xfId="21" xr:uid="{00000000-0005-0000-0000-000006000000}"/>
    <cellStyle name="20% - Accent1 3 2 2 4" xfId="22" xr:uid="{00000000-0005-0000-0000-000007000000}"/>
    <cellStyle name="20% - Accent1 3 2 3" xfId="23" xr:uid="{00000000-0005-0000-0000-000008000000}"/>
    <cellStyle name="20% - Accent1 3 2 3 2" xfId="24" xr:uid="{00000000-0005-0000-0000-000009000000}"/>
    <cellStyle name="20% - Accent1 3 2 4" xfId="25" xr:uid="{00000000-0005-0000-0000-00000A000000}"/>
    <cellStyle name="20% - Accent1 3 2 5" xfId="26" xr:uid="{00000000-0005-0000-0000-00000B000000}"/>
    <cellStyle name="20% - Accent1 3 3" xfId="27" xr:uid="{00000000-0005-0000-0000-00000C000000}"/>
    <cellStyle name="20% - Accent1 3 3 2" xfId="28" xr:uid="{00000000-0005-0000-0000-00000D000000}"/>
    <cellStyle name="20% - Accent1 3 3 2 2" xfId="29" xr:uid="{00000000-0005-0000-0000-00000E000000}"/>
    <cellStyle name="20% - Accent1 3 3 3" xfId="30" xr:uid="{00000000-0005-0000-0000-00000F000000}"/>
    <cellStyle name="20% - Accent1 3 3 4" xfId="31" xr:uid="{00000000-0005-0000-0000-000010000000}"/>
    <cellStyle name="20% - Accent1 3 4" xfId="32" xr:uid="{00000000-0005-0000-0000-000011000000}"/>
    <cellStyle name="20% - Accent1 3 4 2" xfId="33" xr:uid="{00000000-0005-0000-0000-000012000000}"/>
    <cellStyle name="20% - Accent1 3 5" xfId="34" xr:uid="{00000000-0005-0000-0000-000013000000}"/>
    <cellStyle name="20% - Accent1 3 6" xfId="35" xr:uid="{00000000-0005-0000-0000-000014000000}"/>
    <cellStyle name="20% - Accent1 4" xfId="36" xr:uid="{00000000-0005-0000-0000-000015000000}"/>
    <cellStyle name="20% - Accent1 4 2" xfId="37" xr:uid="{00000000-0005-0000-0000-000016000000}"/>
    <cellStyle name="20% - Accent1 4 2 2" xfId="38" xr:uid="{00000000-0005-0000-0000-000017000000}"/>
    <cellStyle name="20% - Accent1 4 2 2 2" xfId="39" xr:uid="{00000000-0005-0000-0000-000018000000}"/>
    <cellStyle name="20% - Accent1 4 2 2 2 2" xfId="40" xr:uid="{00000000-0005-0000-0000-000019000000}"/>
    <cellStyle name="20% - Accent1 4 2 2 3" xfId="41" xr:uid="{00000000-0005-0000-0000-00001A000000}"/>
    <cellStyle name="20% - Accent1 4 2 2 4" xfId="42" xr:uid="{00000000-0005-0000-0000-00001B000000}"/>
    <cellStyle name="20% - Accent1 4 2 3" xfId="43" xr:uid="{00000000-0005-0000-0000-00001C000000}"/>
    <cellStyle name="20% - Accent1 4 2 3 2" xfId="44" xr:uid="{00000000-0005-0000-0000-00001D000000}"/>
    <cellStyle name="20% - Accent1 4 2 4" xfId="45" xr:uid="{00000000-0005-0000-0000-00001E000000}"/>
    <cellStyle name="20% - Accent1 4 2 5" xfId="46" xr:uid="{00000000-0005-0000-0000-00001F000000}"/>
    <cellStyle name="20% - Accent1 4 3" xfId="47" xr:uid="{00000000-0005-0000-0000-000020000000}"/>
    <cellStyle name="20% - Accent1 4 3 2" xfId="48" xr:uid="{00000000-0005-0000-0000-000021000000}"/>
    <cellStyle name="20% - Accent1 4 3 2 2" xfId="49" xr:uid="{00000000-0005-0000-0000-000022000000}"/>
    <cellStyle name="20% - Accent1 4 3 3" xfId="50" xr:uid="{00000000-0005-0000-0000-000023000000}"/>
    <cellStyle name="20% - Accent1 4 3 4" xfId="51" xr:uid="{00000000-0005-0000-0000-000024000000}"/>
    <cellStyle name="20% - Accent1 4 4" xfId="52" xr:uid="{00000000-0005-0000-0000-000025000000}"/>
    <cellStyle name="20% - Accent1 4 4 2" xfId="53" xr:uid="{00000000-0005-0000-0000-000026000000}"/>
    <cellStyle name="20% - Accent1 4 5" xfId="54" xr:uid="{00000000-0005-0000-0000-000027000000}"/>
    <cellStyle name="20% - Accent1 4 6" xfId="55" xr:uid="{00000000-0005-0000-0000-000028000000}"/>
    <cellStyle name="20% - Accent2 2" xfId="56" xr:uid="{00000000-0005-0000-0000-000029000000}"/>
    <cellStyle name="20% - Accent2 3" xfId="57" xr:uid="{00000000-0005-0000-0000-00002A000000}"/>
    <cellStyle name="20% - Accent2 3 2" xfId="58" xr:uid="{00000000-0005-0000-0000-00002B000000}"/>
    <cellStyle name="20% - Accent2 3 2 2" xfId="59" xr:uid="{00000000-0005-0000-0000-00002C000000}"/>
    <cellStyle name="20% - Accent2 3 2 2 2" xfId="60" xr:uid="{00000000-0005-0000-0000-00002D000000}"/>
    <cellStyle name="20% - Accent2 3 2 2 2 2" xfId="61" xr:uid="{00000000-0005-0000-0000-00002E000000}"/>
    <cellStyle name="20% - Accent2 3 2 2 3" xfId="62" xr:uid="{00000000-0005-0000-0000-00002F000000}"/>
    <cellStyle name="20% - Accent2 3 2 2 4" xfId="63" xr:uid="{00000000-0005-0000-0000-000030000000}"/>
    <cellStyle name="20% - Accent2 3 2 3" xfId="64" xr:uid="{00000000-0005-0000-0000-000031000000}"/>
    <cellStyle name="20% - Accent2 3 2 3 2" xfId="65" xr:uid="{00000000-0005-0000-0000-000032000000}"/>
    <cellStyle name="20% - Accent2 3 2 4" xfId="66" xr:uid="{00000000-0005-0000-0000-000033000000}"/>
    <cellStyle name="20% - Accent2 3 2 5" xfId="67" xr:uid="{00000000-0005-0000-0000-000034000000}"/>
    <cellStyle name="20% - Accent2 3 3" xfId="68" xr:uid="{00000000-0005-0000-0000-000035000000}"/>
    <cellStyle name="20% - Accent2 3 3 2" xfId="69" xr:uid="{00000000-0005-0000-0000-000036000000}"/>
    <cellStyle name="20% - Accent2 3 3 2 2" xfId="70" xr:uid="{00000000-0005-0000-0000-000037000000}"/>
    <cellStyle name="20% - Accent2 3 3 3" xfId="71" xr:uid="{00000000-0005-0000-0000-000038000000}"/>
    <cellStyle name="20% - Accent2 3 3 4" xfId="72" xr:uid="{00000000-0005-0000-0000-000039000000}"/>
    <cellStyle name="20% - Accent2 3 4" xfId="73" xr:uid="{00000000-0005-0000-0000-00003A000000}"/>
    <cellStyle name="20% - Accent2 3 4 2" xfId="74" xr:uid="{00000000-0005-0000-0000-00003B000000}"/>
    <cellStyle name="20% - Accent2 3 5" xfId="75" xr:uid="{00000000-0005-0000-0000-00003C000000}"/>
    <cellStyle name="20% - Accent2 3 6" xfId="76" xr:uid="{00000000-0005-0000-0000-00003D000000}"/>
    <cellStyle name="20% - Accent2 4" xfId="77" xr:uid="{00000000-0005-0000-0000-00003E000000}"/>
    <cellStyle name="20% - Accent2 4 2" xfId="78" xr:uid="{00000000-0005-0000-0000-00003F000000}"/>
    <cellStyle name="20% - Accent2 4 2 2" xfId="79" xr:uid="{00000000-0005-0000-0000-000040000000}"/>
    <cellStyle name="20% - Accent2 4 2 2 2" xfId="80" xr:uid="{00000000-0005-0000-0000-000041000000}"/>
    <cellStyle name="20% - Accent2 4 2 2 2 2" xfId="81" xr:uid="{00000000-0005-0000-0000-000042000000}"/>
    <cellStyle name="20% - Accent2 4 2 2 3" xfId="82" xr:uid="{00000000-0005-0000-0000-000043000000}"/>
    <cellStyle name="20% - Accent2 4 2 2 4" xfId="83" xr:uid="{00000000-0005-0000-0000-000044000000}"/>
    <cellStyle name="20% - Accent2 4 2 3" xfId="84" xr:uid="{00000000-0005-0000-0000-000045000000}"/>
    <cellStyle name="20% - Accent2 4 2 3 2" xfId="85" xr:uid="{00000000-0005-0000-0000-000046000000}"/>
    <cellStyle name="20% - Accent2 4 2 4" xfId="86" xr:uid="{00000000-0005-0000-0000-000047000000}"/>
    <cellStyle name="20% - Accent2 4 2 5" xfId="87" xr:uid="{00000000-0005-0000-0000-000048000000}"/>
    <cellStyle name="20% - Accent2 4 3" xfId="88" xr:uid="{00000000-0005-0000-0000-000049000000}"/>
    <cellStyle name="20% - Accent2 4 3 2" xfId="89" xr:uid="{00000000-0005-0000-0000-00004A000000}"/>
    <cellStyle name="20% - Accent2 4 3 2 2" xfId="90" xr:uid="{00000000-0005-0000-0000-00004B000000}"/>
    <cellStyle name="20% - Accent2 4 3 3" xfId="91" xr:uid="{00000000-0005-0000-0000-00004C000000}"/>
    <cellStyle name="20% - Accent2 4 3 4" xfId="92" xr:uid="{00000000-0005-0000-0000-00004D000000}"/>
    <cellStyle name="20% - Accent2 4 4" xfId="93" xr:uid="{00000000-0005-0000-0000-00004E000000}"/>
    <cellStyle name="20% - Accent2 4 4 2" xfId="94" xr:uid="{00000000-0005-0000-0000-00004F000000}"/>
    <cellStyle name="20% - Accent2 4 5" xfId="95" xr:uid="{00000000-0005-0000-0000-000050000000}"/>
    <cellStyle name="20% - Accent2 4 6" xfId="96" xr:uid="{00000000-0005-0000-0000-000051000000}"/>
    <cellStyle name="20% - Accent3 2" xfId="97" xr:uid="{00000000-0005-0000-0000-000052000000}"/>
    <cellStyle name="20% - Accent3 3" xfId="98" xr:uid="{00000000-0005-0000-0000-000053000000}"/>
    <cellStyle name="20% - Accent3 3 2" xfId="99" xr:uid="{00000000-0005-0000-0000-000054000000}"/>
    <cellStyle name="20% - Accent3 3 2 2" xfId="100" xr:uid="{00000000-0005-0000-0000-000055000000}"/>
    <cellStyle name="20% - Accent3 3 2 2 2" xfId="101" xr:uid="{00000000-0005-0000-0000-000056000000}"/>
    <cellStyle name="20% - Accent3 3 2 2 2 2" xfId="102" xr:uid="{00000000-0005-0000-0000-000057000000}"/>
    <cellStyle name="20% - Accent3 3 2 2 3" xfId="103" xr:uid="{00000000-0005-0000-0000-000058000000}"/>
    <cellStyle name="20% - Accent3 3 2 2 4" xfId="104" xr:uid="{00000000-0005-0000-0000-000059000000}"/>
    <cellStyle name="20% - Accent3 3 2 3" xfId="105" xr:uid="{00000000-0005-0000-0000-00005A000000}"/>
    <cellStyle name="20% - Accent3 3 2 3 2" xfId="106" xr:uid="{00000000-0005-0000-0000-00005B000000}"/>
    <cellStyle name="20% - Accent3 3 2 4" xfId="107" xr:uid="{00000000-0005-0000-0000-00005C000000}"/>
    <cellStyle name="20% - Accent3 3 2 5" xfId="108" xr:uid="{00000000-0005-0000-0000-00005D000000}"/>
    <cellStyle name="20% - Accent3 3 3" xfId="109" xr:uid="{00000000-0005-0000-0000-00005E000000}"/>
    <cellStyle name="20% - Accent3 3 3 2" xfId="110" xr:uid="{00000000-0005-0000-0000-00005F000000}"/>
    <cellStyle name="20% - Accent3 3 3 2 2" xfId="111" xr:uid="{00000000-0005-0000-0000-000060000000}"/>
    <cellStyle name="20% - Accent3 3 3 3" xfId="112" xr:uid="{00000000-0005-0000-0000-000061000000}"/>
    <cellStyle name="20% - Accent3 3 3 4" xfId="113" xr:uid="{00000000-0005-0000-0000-000062000000}"/>
    <cellStyle name="20% - Accent3 3 4" xfId="114" xr:uid="{00000000-0005-0000-0000-000063000000}"/>
    <cellStyle name="20% - Accent3 3 4 2" xfId="115" xr:uid="{00000000-0005-0000-0000-000064000000}"/>
    <cellStyle name="20% - Accent3 3 5" xfId="116" xr:uid="{00000000-0005-0000-0000-000065000000}"/>
    <cellStyle name="20% - Accent3 3 6" xfId="117" xr:uid="{00000000-0005-0000-0000-000066000000}"/>
    <cellStyle name="20% - Accent3 4" xfId="118" xr:uid="{00000000-0005-0000-0000-000067000000}"/>
    <cellStyle name="20% - Accent3 4 2" xfId="119" xr:uid="{00000000-0005-0000-0000-000068000000}"/>
    <cellStyle name="20% - Accent3 4 2 2" xfId="120" xr:uid="{00000000-0005-0000-0000-000069000000}"/>
    <cellStyle name="20% - Accent3 4 2 2 2" xfId="121" xr:uid="{00000000-0005-0000-0000-00006A000000}"/>
    <cellStyle name="20% - Accent3 4 2 2 2 2" xfId="122" xr:uid="{00000000-0005-0000-0000-00006B000000}"/>
    <cellStyle name="20% - Accent3 4 2 2 3" xfId="123" xr:uid="{00000000-0005-0000-0000-00006C000000}"/>
    <cellStyle name="20% - Accent3 4 2 2 4" xfId="124" xr:uid="{00000000-0005-0000-0000-00006D000000}"/>
    <cellStyle name="20% - Accent3 4 2 3" xfId="125" xr:uid="{00000000-0005-0000-0000-00006E000000}"/>
    <cellStyle name="20% - Accent3 4 2 3 2" xfId="126" xr:uid="{00000000-0005-0000-0000-00006F000000}"/>
    <cellStyle name="20% - Accent3 4 2 4" xfId="127" xr:uid="{00000000-0005-0000-0000-000070000000}"/>
    <cellStyle name="20% - Accent3 4 2 5" xfId="128" xr:uid="{00000000-0005-0000-0000-000071000000}"/>
    <cellStyle name="20% - Accent3 4 3" xfId="129" xr:uid="{00000000-0005-0000-0000-000072000000}"/>
    <cellStyle name="20% - Accent3 4 3 2" xfId="130" xr:uid="{00000000-0005-0000-0000-000073000000}"/>
    <cellStyle name="20% - Accent3 4 3 2 2" xfId="131" xr:uid="{00000000-0005-0000-0000-000074000000}"/>
    <cellStyle name="20% - Accent3 4 3 3" xfId="132" xr:uid="{00000000-0005-0000-0000-000075000000}"/>
    <cellStyle name="20% - Accent3 4 3 4" xfId="133" xr:uid="{00000000-0005-0000-0000-000076000000}"/>
    <cellStyle name="20% - Accent3 4 4" xfId="134" xr:uid="{00000000-0005-0000-0000-000077000000}"/>
    <cellStyle name="20% - Accent3 4 4 2" xfId="135" xr:uid="{00000000-0005-0000-0000-000078000000}"/>
    <cellStyle name="20% - Accent3 4 5" xfId="136" xr:uid="{00000000-0005-0000-0000-000079000000}"/>
    <cellStyle name="20% - Accent3 4 6" xfId="137" xr:uid="{00000000-0005-0000-0000-00007A000000}"/>
    <cellStyle name="20% - Accent4 2" xfId="138" xr:uid="{00000000-0005-0000-0000-00007B000000}"/>
    <cellStyle name="20% - Accent4 3" xfId="139" xr:uid="{00000000-0005-0000-0000-00007C000000}"/>
    <cellStyle name="20% - Accent4 3 2" xfId="140" xr:uid="{00000000-0005-0000-0000-00007D000000}"/>
    <cellStyle name="20% - Accent4 3 2 2" xfId="141" xr:uid="{00000000-0005-0000-0000-00007E000000}"/>
    <cellStyle name="20% - Accent4 3 2 2 2" xfId="142" xr:uid="{00000000-0005-0000-0000-00007F000000}"/>
    <cellStyle name="20% - Accent4 3 2 2 2 2" xfId="143" xr:uid="{00000000-0005-0000-0000-000080000000}"/>
    <cellStyle name="20% - Accent4 3 2 2 3" xfId="144" xr:uid="{00000000-0005-0000-0000-000081000000}"/>
    <cellStyle name="20% - Accent4 3 2 2 4" xfId="145" xr:uid="{00000000-0005-0000-0000-000082000000}"/>
    <cellStyle name="20% - Accent4 3 2 3" xfId="146" xr:uid="{00000000-0005-0000-0000-000083000000}"/>
    <cellStyle name="20% - Accent4 3 2 3 2" xfId="147" xr:uid="{00000000-0005-0000-0000-000084000000}"/>
    <cellStyle name="20% - Accent4 3 2 4" xfId="148" xr:uid="{00000000-0005-0000-0000-000085000000}"/>
    <cellStyle name="20% - Accent4 3 2 5" xfId="149" xr:uid="{00000000-0005-0000-0000-000086000000}"/>
    <cellStyle name="20% - Accent4 3 3" xfId="150" xr:uid="{00000000-0005-0000-0000-000087000000}"/>
    <cellStyle name="20% - Accent4 3 3 2" xfId="151" xr:uid="{00000000-0005-0000-0000-000088000000}"/>
    <cellStyle name="20% - Accent4 3 3 2 2" xfId="152" xr:uid="{00000000-0005-0000-0000-000089000000}"/>
    <cellStyle name="20% - Accent4 3 3 3" xfId="153" xr:uid="{00000000-0005-0000-0000-00008A000000}"/>
    <cellStyle name="20% - Accent4 3 3 4" xfId="154" xr:uid="{00000000-0005-0000-0000-00008B000000}"/>
    <cellStyle name="20% - Accent4 3 4" xfId="155" xr:uid="{00000000-0005-0000-0000-00008C000000}"/>
    <cellStyle name="20% - Accent4 3 4 2" xfId="156" xr:uid="{00000000-0005-0000-0000-00008D000000}"/>
    <cellStyle name="20% - Accent4 3 5" xfId="157" xr:uid="{00000000-0005-0000-0000-00008E000000}"/>
    <cellStyle name="20% - Accent4 3 6" xfId="158" xr:uid="{00000000-0005-0000-0000-00008F000000}"/>
    <cellStyle name="20% - Accent4 4" xfId="159" xr:uid="{00000000-0005-0000-0000-000090000000}"/>
    <cellStyle name="20% - Accent4 4 2" xfId="160" xr:uid="{00000000-0005-0000-0000-000091000000}"/>
    <cellStyle name="20% - Accent4 4 2 2" xfId="161" xr:uid="{00000000-0005-0000-0000-000092000000}"/>
    <cellStyle name="20% - Accent4 4 2 2 2" xfId="162" xr:uid="{00000000-0005-0000-0000-000093000000}"/>
    <cellStyle name="20% - Accent4 4 2 2 2 2" xfId="163" xr:uid="{00000000-0005-0000-0000-000094000000}"/>
    <cellStyle name="20% - Accent4 4 2 2 3" xfId="164" xr:uid="{00000000-0005-0000-0000-000095000000}"/>
    <cellStyle name="20% - Accent4 4 2 2 4" xfId="165" xr:uid="{00000000-0005-0000-0000-000096000000}"/>
    <cellStyle name="20% - Accent4 4 2 3" xfId="166" xr:uid="{00000000-0005-0000-0000-000097000000}"/>
    <cellStyle name="20% - Accent4 4 2 3 2" xfId="167" xr:uid="{00000000-0005-0000-0000-000098000000}"/>
    <cellStyle name="20% - Accent4 4 2 4" xfId="168" xr:uid="{00000000-0005-0000-0000-000099000000}"/>
    <cellStyle name="20% - Accent4 4 2 5" xfId="169" xr:uid="{00000000-0005-0000-0000-00009A000000}"/>
    <cellStyle name="20% - Accent4 4 3" xfId="170" xr:uid="{00000000-0005-0000-0000-00009B000000}"/>
    <cellStyle name="20% - Accent4 4 3 2" xfId="171" xr:uid="{00000000-0005-0000-0000-00009C000000}"/>
    <cellStyle name="20% - Accent4 4 3 2 2" xfId="172" xr:uid="{00000000-0005-0000-0000-00009D000000}"/>
    <cellStyle name="20% - Accent4 4 3 3" xfId="173" xr:uid="{00000000-0005-0000-0000-00009E000000}"/>
    <cellStyle name="20% - Accent4 4 3 4" xfId="174" xr:uid="{00000000-0005-0000-0000-00009F000000}"/>
    <cellStyle name="20% - Accent4 4 4" xfId="175" xr:uid="{00000000-0005-0000-0000-0000A0000000}"/>
    <cellStyle name="20% - Accent4 4 4 2" xfId="176" xr:uid="{00000000-0005-0000-0000-0000A1000000}"/>
    <cellStyle name="20% - Accent4 4 5" xfId="177" xr:uid="{00000000-0005-0000-0000-0000A2000000}"/>
    <cellStyle name="20% - Accent4 4 6" xfId="178" xr:uid="{00000000-0005-0000-0000-0000A3000000}"/>
    <cellStyle name="20% - Accent5 2" xfId="179" xr:uid="{00000000-0005-0000-0000-0000A4000000}"/>
    <cellStyle name="20% - Accent5 3" xfId="180" xr:uid="{00000000-0005-0000-0000-0000A5000000}"/>
    <cellStyle name="20% - Accent5 3 2" xfId="181" xr:uid="{00000000-0005-0000-0000-0000A6000000}"/>
    <cellStyle name="20% - Accent5 3 2 2" xfId="182" xr:uid="{00000000-0005-0000-0000-0000A7000000}"/>
    <cellStyle name="20% - Accent5 3 2 2 2" xfId="183" xr:uid="{00000000-0005-0000-0000-0000A8000000}"/>
    <cellStyle name="20% - Accent5 3 2 2 2 2" xfId="184" xr:uid="{00000000-0005-0000-0000-0000A9000000}"/>
    <cellStyle name="20% - Accent5 3 2 2 3" xfId="185" xr:uid="{00000000-0005-0000-0000-0000AA000000}"/>
    <cellStyle name="20% - Accent5 3 2 2 4" xfId="186" xr:uid="{00000000-0005-0000-0000-0000AB000000}"/>
    <cellStyle name="20% - Accent5 3 2 3" xfId="187" xr:uid="{00000000-0005-0000-0000-0000AC000000}"/>
    <cellStyle name="20% - Accent5 3 2 3 2" xfId="188" xr:uid="{00000000-0005-0000-0000-0000AD000000}"/>
    <cellStyle name="20% - Accent5 3 2 4" xfId="189" xr:uid="{00000000-0005-0000-0000-0000AE000000}"/>
    <cellStyle name="20% - Accent5 3 2 5" xfId="190" xr:uid="{00000000-0005-0000-0000-0000AF000000}"/>
    <cellStyle name="20% - Accent5 3 3" xfId="191" xr:uid="{00000000-0005-0000-0000-0000B0000000}"/>
    <cellStyle name="20% - Accent5 3 3 2" xfId="192" xr:uid="{00000000-0005-0000-0000-0000B1000000}"/>
    <cellStyle name="20% - Accent5 3 3 2 2" xfId="193" xr:uid="{00000000-0005-0000-0000-0000B2000000}"/>
    <cellStyle name="20% - Accent5 3 3 3" xfId="194" xr:uid="{00000000-0005-0000-0000-0000B3000000}"/>
    <cellStyle name="20% - Accent5 3 3 4" xfId="195" xr:uid="{00000000-0005-0000-0000-0000B4000000}"/>
    <cellStyle name="20% - Accent5 3 4" xfId="196" xr:uid="{00000000-0005-0000-0000-0000B5000000}"/>
    <cellStyle name="20% - Accent5 3 4 2" xfId="197" xr:uid="{00000000-0005-0000-0000-0000B6000000}"/>
    <cellStyle name="20% - Accent5 3 5" xfId="198" xr:uid="{00000000-0005-0000-0000-0000B7000000}"/>
    <cellStyle name="20% - Accent5 3 6" xfId="199" xr:uid="{00000000-0005-0000-0000-0000B8000000}"/>
    <cellStyle name="20% - Accent5 4" xfId="200" xr:uid="{00000000-0005-0000-0000-0000B9000000}"/>
    <cellStyle name="20% - Accent5 4 2" xfId="201" xr:uid="{00000000-0005-0000-0000-0000BA000000}"/>
    <cellStyle name="20% - Accent5 4 2 2" xfId="202" xr:uid="{00000000-0005-0000-0000-0000BB000000}"/>
    <cellStyle name="20% - Accent5 4 2 2 2" xfId="203" xr:uid="{00000000-0005-0000-0000-0000BC000000}"/>
    <cellStyle name="20% - Accent5 4 2 2 2 2" xfId="204" xr:uid="{00000000-0005-0000-0000-0000BD000000}"/>
    <cellStyle name="20% - Accent5 4 2 2 3" xfId="205" xr:uid="{00000000-0005-0000-0000-0000BE000000}"/>
    <cellStyle name="20% - Accent5 4 2 2 4" xfId="206" xr:uid="{00000000-0005-0000-0000-0000BF000000}"/>
    <cellStyle name="20% - Accent5 4 2 3" xfId="207" xr:uid="{00000000-0005-0000-0000-0000C0000000}"/>
    <cellStyle name="20% - Accent5 4 2 3 2" xfId="208" xr:uid="{00000000-0005-0000-0000-0000C1000000}"/>
    <cellStyle name="20% - Accent5 4 2 4" xfId="209" xr:uid="{00000000-0005-0000-0000-0000C2000000}"/>
    <cellStyle name="20% - Accent5 4 2 5" xfId="210" xr:uid="{00000000-0005-0000-0000-0000C3000000}"/>
    <cellStyle name="20% - Accent5 4 3" xfId="211" xr:uid="{00000000-0005-0000-0000-0000C4000000}"/>
    <cellStyle name="20% - Accent5 4 3 2" xfId="212" xr:uid="{00000000-0005-0000-0000-0000C5000000}"/>
    <cellStyle name="20% - Accent5 4 3 2 2" xfId="213" xr:uid="{00000000-0005-0000-0000-0000C6000000}"/>
    <cellStyle name="20% - Accent5 4 3 3" xfId="214" xr:uid="{00000000-0005-0000-0000-0000C7000000}"/>
    <cellStyle name="20% - Accent5 4 3 4" xfId="215" xr:uid="{00000000-0005-0000-0000-0000C8000000}"/>
    <cellStyle name="20% - Accent5 4 4" xfId="216" xr:uid="{00000000-0005-0000-0000-0000C9000000}"/>
    <cellStyle name="20% - Accent5 4 4 2" xfId="217" xr:uid="{00000000-0005-0000-0000-0000CA000000}"/>
    <cellStyle name="20% - Accent5 4 5" xfId="218" xr:uid="{00000000-0005-0000-0000-0000CB000000}"/>
    <cellStyle name="20% - Accent5 4 6" xfId="219" xr:uid="{00000000-0005-0000-0000-0000CC000000}"/>
    <cellStyle name="20% - Accent6 2" xfId="220" xr:uid="{00000000-0005-0000-0000-0000CD000000}"/>
    <cellStyle name="20% - Accent6 3" xfId="221" xr:uid="{00000000-0005-0000-0000-0000CE000000}"/>
    <cellStyle name="20% - Accent6 3 2" xfId="222" xr:uid="{00000000-0005-0000-0000-0000CF000000}"/>
    <cellStyle name="20% - Accent6 3 2 2" xfId="223" xr:uid="{00000000-0005-0000-0000-0000D0000000}"/>
    <cellStyle name="20% - Accent6 3 2 2 2" xfId="224" xr:uid="{00000000-0005-0000-0000-0000D1000000}"/>
    <cellStyle name="20% - Accent6 3 2 2 2 2" xfId="225" xr:uid="{00000000-0005-0000-0000-0000D2000000}"/>
    <cellStyle name="20% - Accent6 3 2 2 3" xfId="226" xr:uid="{00000000-0005-0000-0000-0000D3000000}"/>
    <cellStyle name="20% - Accent6 3 2 2 4" xfId="227" xr:uid="{00000000-0005-0000-0000-0000D4000000}"/>
    <cellStyle name="20% - Accent6 3 2 3" xfId="228" xr:uid="{00000000-0005-0000-0000-0000D5000000}"/>
    <cellStyle name="20% - Accent6 3 2 3 2" xfId="229" xr:uid="{00000000-0005-0000-0000-0000D6000000}"/>
    <cellStyle name="20% - Accent6 3 2 4" xfId="230" xr:uid="{00000000-0005-0000-0000-0000D7000000}"/>
    <cellStyle name="20% - Accent6 3 2 5" xfId="231" xr:uid="{00000000-0005-0000-0000-0000D8000000}"/>
    <cellStyle name="20% - Accent6 3 3" xfId="232" xr:uid="{00000000-0005-0000-0000-0000D9000000}"/>
    <cellStyle name="20% - Accent6 3 3 2" xfId="233" xr:uid="{00000000-0005-0000-0000-0000DA000000}"/>
    <cellStyle name="20% - Accent6 3 3 2 2" xfId="234" xr:uid="{00000000-0005-0000-0000-0000DB000000}"/>
    <cellStyle name="20% - Accent6 3 3 3" xfId="235" xr:uid="{00000000-0005-0000-0000-0000DC000000}"/>
    <cellStyle name="20% - Accent6 3 3 4" xfId="236" xr:uid="{00000000-0005-0000-0000-0000DD000000}"/>
    <cellStyle name="20% - Accent6 3 4" xfId="237" xr:uid="{00000000-0005-0000-0000-0000DE000000}"/>
    <cellStyle name="20% - Accent6 3 4 2" xfId="238" xr:uid="{00000000-0005-0000-0000-0000DF000000}"/>
    <cellStyle name="20% - Accent6 3 5" xfId="239" xr:uid="{00000000-0005-0000-0000-0000E0000000}"/>
    <cellStyle name="20% - Accent6 3 6" xfId="240" xr:uid="{00000000-0005-0000-0000-0000E1000000}"/>
    <cellStyle name="20% - Accent6 4" xfId="241" xr:uid="{00000000-0005-0000-0000-0000E2000000}"/>
    <cellStyle name="20% - Accent6 4 2" xfId="242" xr:uid="{00000000-0005-0000-0000-0000E3000000}"/>
    <cellStyle name="20% - Accent6 4 2 2" xfId="243" xr:uid="{00000000-0005-0000-0000-0000E4000000}"/>
    <cellStyle name="20% - Accent6 4 2 2 2" xfId="244" xr:uid="{00000000-0005-0000-0000-0000E5000000}"/>
    <cellStyle name="20% - Accent6 4 2 2 2 2" xfId="245" xr:uid="{00000000-0005-0000-0000-0000E6000000}"/>
    <cellStyle name="20% - Accent6 4 2 2 3" xfId="246" xr:uid="{00000000-0005-0000-0000-0000E7000000}"/>
    <cellStyle name="20% - Accent6 4 2 2 4" xfId="247" xr:uid="{00000000-0005-0000-0000-0000E8000000}"/>
    <cellStyle name="20% - Accent6 4 2 3" xfId="248" xr:uid="{00000000-0005-0000-0000-0000E9000000}"/>
    <cellStyle name="20% - Accent6 4 2 3 2" xfId="249" xr:uid="{00000000-0005-0000-0000-0000EA000000}"/>
    <cellStyle name="20% - Accent6 4 2 4" xfId="250" xr:uid="{00000000-0005-0000-0000-0000EB000000}"/>
    <cellStyle name="20% - Accent6 4 2 5" xfId="251" xr:uid="{00000000-0005-0000-0000-0000EC000000}"/>
    <cellStyle name="20% - Accent6 4 3" xfId="252" xr:uid="{00000000-0005-0000-0000-0000ED000000}"/>
    <cellStyle name="20% - Accent6 4 3 2" xfId="253" xr:uid="{00000000-0005-0000-0000-0000EE000000}"/>
    <cellStyle name="20% - Accent6 4 3 2 2" xfId="254" xr:uid="{00000000-0005-0000-0000-0000EF000000}"/>
    <cellStyle name="20% - Accent6 4 3 3" xfId="255" xr:uid="{00000000-0005-0000-0000-0000F0000000}"/>
    <cellStyle name="20% - Accent6 4 3 4" xfId="256" xr:uid="{00000000-0005-0000-0000-0000F1000000}"/>
    <cellStyle name="20% - Accent6 4 4" xfId="257" xr:uid="{00000000-0005-0000-0000-0000F2000000}"/>
    <cellStyle name="20% - Accent6 4 4 2" xfId="258" xr:uid="{00000000-0005-0000-0000-0000F3000000}"/>
    <cellStyle name="20% - Accent6 4 5" xfId="259" xr:uid="{00000000-0005-0000-0000-0000F4000000}"/>
    <cellStyle name="20% - Accent6 4 6" xfId="260" xr:uid="{00000000-0005-0000-0000-0000F5000000}"/>
    <cellStyle name="40% - Accent1 2" xfId="261" xr:uid="{00000000-0005-0000-0000-0000F6000000}"/>
    <cellStyle name="40% - Accent1 3" xfId="262" xr:uid="{00000000-0005-0000-0000-0000F7000000}"/>
    <cellStyle name="40% - Accent1 3 2" xfId="263" xr:uid="{00000000-0005-0000-0000-0000F8000000}"/>
    <cellStyle name="40% - Accent1 3 2 2" xfId="264" xr:uid="{00000000-0005-0000-0000-0000F9000000}"/>
    <cellStyle name="40% - Accent1 3 2 2 2" xfId="265" xr:uid="{00000000-0005-0000-0000-0000FA000000}"/>
    <cellStyle name="40% - Accent1 3 2 2 2 2" xfId="266" xr:uid="{00000000-0005-0000-0000-0000FB000000}"/>
    <cellStyle name="40% - Accent1 3 2 2 3" xfId="267" xr:uid="{00000000-0005-0000-0000-0000FC000000}"/>
    <cellStyle name="40% - Accent1 3 2 2 4" xfId="268" xr:uid="{00000000-0005-0000-0000-0000FD000000}"/>
    <cellStyle name="40% - Accent1 3 2 3" xfId="269" xr:uid="{00000000-0005-0000-0000-0000FE000000}"/>
    <cellStyle name="40% - Accent1 3 2 3 2" xfId="270" xr:uid="{00000000-0005-0000-0000-0000FF000000}"/>
    <cellStyle name="40% - Accent1 3 2 4" xfId="271" xr:uid="{00000000-0005-0000-0000-000000010000}"/>
    <cellStyle name="40% - Accent1 3 2 5" xfId="272" xr:uid="{00000000-0005-0000-0000-000001010000}"/>
    <cellStyle name="40% - Accent1 3 3" xfId="273" xr:uid="{00000000-0005-0000-0000-000002010000}"/>
    <cellStyle name="40% - Accent1 3 3 2" xfId="274" xr:uid="{00000000-0005-0000-0000-000003010000}"/>
    <cellStyle name="40% - Accent1 3 3 2 2" xfId="275" xr:uid="{00000000-0005-0000-0000-000004010000}"/>
    <cellStyle name="40% - Accent1 3 3 3" xfId="276" xr:uid="{00000000-0005-0000-0000-000005010000}"/>
    <cellStyle name="40% - Accent1 3 3 4" xfId="277" xr:uid="{00000000-0005-0000-0000-000006010000}"/>
    <cellStyle name="40% - Accent1 3 4" xfId="278" xr:uid="{00000000-0005-0000-0000-000007010000}"/>
    <cellStyle name="40% - Accent1 3 4 2" xfId="279" xr:uid="{00000000-0005-0000-0000-000008010000}"/>
    <cellStyle name="40% - Accent1 3 5" xfId="280" xr:uid="{00000000-0005-0000-0000-000009010000}"/>
    <cellStyle name="40% - Accent1 3 6" xfId="281" xr:uid="{00000000-0005-0000-0000-00000A010000}"/>
    <cellStyle name="40% - Accent1 4" xfId="282" xr:uid="{00000000-0005-0000-0000-00000B010000}"/>
    <cellStyle name="40% - Accent1 4 2" xfId="283" xr:uid="{00000000-0005-0000-0000-00000C010000}"/>
    <cellStyle name="40% - Accent1 4 2 2" xfId="284" xr:uid="{00000000-0005-0000-0000-00000D010000}"/>
    <cellStyle name="40% - Accent1 4 2 2 2" xfId="285" xr:uid="{00000000-0005-0000-0000-00000E010000}"/>
    <cellStyle name="40% - Accent1 4 2 2 2 2" xfId="286" xr:uid="{00000000-0005-0000-0000-00000F010000}"/>
    <cellStyle name="40% - Accent1 4 2 2 3" xfId="287" xr:uid="{00000000-0005-0000-0000-000010010000}"/>
    <cellStyle name="40% - Accent1 4 2 2 4" xfId="288" xr:uid="{00000000-0005-0000-0000-000011010000}"/>
    <cellStyle name="40% - Accent1 4 2 3" xfId="289" xr:uid="{00000000-0005-0000-0000-000012010000}"/>
    <cellStyle name="40% - Accent1 4 2 3 2" xfId="290" xr:uid="{00000000-0005-0000-0000-000013010000}"/>
    <cellStyle name="40% - Accent1 4 2 4" xfId="291" xr:uid="{00000000-0005-0000-0000-000014010000}"/>
    <cellStyle name="40% - Accent1 4 2 5" xfId="292" xr:uid="{00000000-0005-0000-0000-000015010000}"/>
    <cellStyle name="40% - Accent1 4 3" xfId="293" xr:uid="{00000000-0005-0000-0000-000016010000}"/>
    <cellStyle name="40% - Accent1 4 3 2" xfId="294" xr:uid="{00000000-0005-0000-0000-000017010000}"/>
    <cellStyle name="40% - Accent1 4 3 2 2" xfId="295" xr:uid="{00000000-0005-0000-0000-000018010000}"/>
    <cellStyle name="40% - Accent1 4 3 3" xfId="296" xr:uid="{00000000-0005-0000-0000-000019010000}"/>
    <cellStyle name="40% - Accent1 4 3 4" xfId="297" xr:uid="{00000000-0005-0000-0000-00001A010000}"/>
    <cellStyle name="40% - Accent1 4 4" xfId="298" xr:uid="{00000000-0005-0000-0000-00001B010000}"/>
    <cellStyle name="40% - Accent1 4 4 2" xfId="299" xr:uid="{00000000-0005-0000-0000-00001C010000}"/>
    <cellStyle name="40% - Accent1 4 5" xfId="300" xr:uid="{00000000-0005-0000-0000-00001D010000}"/>
    <cellStyle name="40% - Accent1 4 6" xfId="301" xr:uid="{00000000-0005-0000-0000-00001E010000}"/>
    <cellStyle name="40% - Accent2 2" xfId="302" xr:uid="{00000000-0005-0000-0000-00001F010000}"/>
    <cellStyle name="40% - Accent2 3" xfId="303" xr:uid="{00000000-0005-0000-0000-000020010000}"/>
    <cellStyle name="40% - Accent2 3 2" xfId="304" xr:uid="{00000000-0005-0000-0000-000021010000}"/>
    <cellStyle name="40% - Accent2 3 2 2" xfId="305" xr:uid="{00000000-0005-0000-0000-000022010000}"/>
    <cellStyle name="40% - Accent2 3 2 2 2" xfId="306" xr:uid="{00000000-0005-0000-0000-000023010000}"/>
    <cellStyle name="40% - Accent2 3 2 2 2 2" xfId="307" xr:uid="{00000000-0005-0000-0000-000024010000}"/>
    <cellStyle name="40% - Accent2 3 2 2 3" xfId="308" xr:uid="{00000000-0005-0000-0000-000025010000}"/>
    <cellStyle name="40% - Accent2 3 2 2 4" xfId="309" xr:uid="{00000000-0005-0000-0000-000026010000}"/>
    <cellStyle name="40% - Accent2 3 2 3" xfId="310" xr:uid="{00000000-0005-0000-0000-000027010000}"/>
    <cellStyle name="40% - Accent2 3 2 3 2" xfId="311" xr:uid="{00000000-0005-0000-0000-000028010000}"/>
    <cellStyle name="40% - Accent2 3 2 4" xfId="312" xr:uid="{00000000-0005-0000-0000-000029010000}"/>
    <cellStyle name="40% - Accent2 3 2 5" xfId="313" xr:uid="{00000000-0005-0000-0000-00002A010000}"/>
    <cellStyle name="40% - Accent2 3 3" xfId="314" xr:uid="{00000000-0005-0000-0000-00002B010000}"/>
    <cellStyle name="40% - Accent2 3 3 2" xfId="315" xr:uid="{00000000-0005-0000-0000-00002C010000}"/>
    <cellStyle name="40% - Accent2 3 3 2 2" xfId="316" xr:uid="{00000000-0005-0000-0000-00002D010000}"/>
    <cellStyle name="40% - Accent2 3 3 3" xfId="317" xr:uid="{00000000-0005-0000-0000-00002E010000}"/>
    <cellStyle name="40% - Accent2 3 3 4" xfId="318" xr:uid="{00000000-0005-0000-0000-00002F010000}"/>
    <cellStyle name="40% - Accent2 3 4" xfId="319" xr:uid="{00000000-0005-0000-0000-000030010000}"/>
    <cellStyle name="40% - Accent2 3 4 2" xfId="320" xr:uid="{00000000-0005-0000-0000-000031010000}"/>
    <cellStyle name="40% - Accent2 3 5" xfId="321" xr:uid="{00000000-0005-0000-0000-000032010000}"/>
    <cellStyle name="40% - Accent2 3 6" xfId="322" xr:uid="{00000000-0005-0000-0000-000033010000}"/>
    <cellStyle name="40% - Accent2 4" xfId="323" xr:uid="{00000000-0005-0000-0000-000034010000}"/>
    <cellStyle name="40% - Accent2 4 2" xfId="324" xr:uid="{00000000-0005-0000-0000-000035010000}"/>
    <cellStyle name="40% - Accent2 4 2 2" xfId="325" xr:uid="{00000000-0005-0000-0000-000036010000}"/>
    <cellStyle name="40% - Accent2 4 2 2 2" xfId="326" xr:uid="{00000000-0005-0000-0000-000037010000}"/>
    <cellStyle name="40% - Accent2 4 2 2 2 2" xfId="327" xr:uid="{00000000-0005-0000-0000-000038010000}"/>
    <cellStyle name="40% - Accent2 4 2 2 3" xfId="328" xr:uid="{00000000-0005-0000-0000-000039010000}"/>
    <cellStyle name="40% - Accent2 4 2 2 4" xfId="329" xr:uid="{00000000-0005-0000-0000-00003A010000}"/>
    <cellStyle name="40% - Accent2 4 2 3" xfId="330" xr:uid="{00000000-0005-0000-0000-00003B010000}"/>
    <cellStyle name="40% - Accent2 4 2 3 2" xfId="331" xr:uid="{00000000-0005-0000-0000-00003C010000}"/>
    <cellStyle name="40% - Accent2 4 2 4" xfId="332" xr:uid="{00000000-0005-0000-0000-00003D010000}"/>
    <cellStyle name="40% - Accent2 4 2 5" xfId="333" xr:uid="{00000000-0005-0000-0000-00003E010000}"/>
    <cellStyle name="40% - Accent2 4 3" xfId="334" xr:uid="{00000000-0005-0000-0000-00003F010000}"/>
    <cellStyle name="40% - Accent2 4 3 2" xfId="335" xr:uid="{00000000-0005-0000-0000-000040010000}"/>
    <cellStyle name="40% - Accent2 4 3 2 2" xfId="336" xr:uid="{00000000-0005-0000-0000-000041010000}"/>
    <cellStyle name="40% - Accent2 4 3 3" xfId="337" xr:uid="{00000000-0005-0000-0000-000042010000}"/>
    <cellStyle name="40% - Accent2 4 3 4" xfId="338" xr:uid="{00000000-0005-0000-0000-000043010000}"/>
    <cellStyle name="40% - Accent2 4 4" xfId="339" xr:uid="{00000000-0005-0000-0000-000044010000}"/>
    <cellStyle name="40% - Accent2 4 4 2" xfId="340" xr:uid="{00000000-0005-0000-0000-000045010000}"/>
    <cellStyle name="40% - Accent2 4 5" xfId="341" xr:uid="{00000000-0005-0000-0000-000046010000}"/>
    <cellStyle name="40% - Accent2 4 6" xfId="342" xr:uid="{00000000-0005-0000-0000-000047010000}"/>
    <cellStyle name="40% - Accent3 2" xfId="343" xr:uid="{00000000-0005-0000-0000-000048010000}"/>
    <cellStyle name="40% - Accent3 3" xfId="344" xr:uid="{00000000-0005-0000-0000-000049010000}"/>
    <cellStyle name="40% - Accent3 3 2" xfId="345" xr:uid="{00000000-0005-0000-0000-00004A010000}"/>
    <cellStyle name="40% - Accent3 3 2 2" xfId="346" xr:uid="{00000000-0005-0000-0000-00004B010000}"/>
    <cellStyle name="40% - Accent3 3 2 2 2" xfId="347" xr:uid="{00000000-0005-0000-0000-00004C010000}"/>
    <cellStyle name="40% - Accent3 3 2 2 2 2" xfId="348" xr:uid="{00000000-0005-0000-0000-00004D010000}"/>
    <cellStyle name="40% - Accent3 3 2 2 3" xfId="349" xr:uid="{00000000-0005-0000-0000-00004E010000}"/>
    <cellStyle name="40% - Accent3 3 2 2 4" xfId="350" xr:uid="{00000000-0005-0000-0000-00004F010000}"/>
    <cellStyle name="40% - Accent3 3 2 3" xfId="351" xr:uid="{00000000-0005-0000-0000-000050010000}"/>
    <cellStyle name="40% - Accent3 3 2 3 2" xfId="352" xr:uid="{00000000-0005-0000-0000-000051010000}"/>
    <cellStyle name="40% - Accent3 3 2 4" xfId="353" xr:uid="{00000000-0005-0000-0000-000052010000}"/>
    <cellStyle name="40% - Accent3 3 2 5" xfId="354" xr:uid="{00000000-0005-0000-0000-000053010000}"/>
    <cellStyle name="40% - Accent3 3 3" xfId="355" xr:uid="{00000000-0005-0000-0000-000054010000}"/>
    <cellStyle name="40% - Accent3 3 3 2" xfId="356" xr:uid="{00000000-0005-0000-0000-000055010000}"/>
    <cellStyle name="40% - Accent3 3 3 2 2" xfId="357" xr:uid="{00000000-0005-0000-0000-000056010000}"/>
    <cellStyle name="40% - Accent3 3 3 3" xfId="358" xr:uid="{00000000-0005-0000-0000-000057010000}"/>
    <cellStyle name="40% - Accent3 3 3 4" xfId="359" xr:uid="{00000000-0005-0000-0000-000058010000}"/>
    <cellStyle name="40% - Accent3 3 4" xfId="360" xr:uid="{00000000-0005-0000-0000-000059010000}"/>
    <cellStyle name="40% - Accent3 3 4 2" xfId="361" xr:uid="{00000000-0005-0000-0000-00005A010000}"/>
    <cellStyle name="40% - Accent3 3 5" xfId="362" xr:uid="{00000000-0005-0000-0000-00005B010000}"/>
    <cellStyle name="40% - Accent3 3 6" xfId="363" xr:uid="{00000000-0005-0000-0000-00005C010000}"/>
    <cellStyle name="40% - Accent3 4" xfId="364" xr:uid="{00000000-0005-0000-0000-00005D010000}"/>
    <cellStyle name="40% - Accent3 4 2" xfId="365" xr:uid="{00000000-0005-0000-0000-00005E010000}"/>
    <cellStyle name="40% - Accent3 4 2 2" xfId="366" xr:uid="{00000000-0005-0000-0000-00005F010000}"/>
    <cellStyle name="40% - Accent3 4 2 2 2" xfId="367" xr:uid="{00000000-0005-0000-0000-000060010000}"/>
    <cellStyle name="40% - Accent3 4 2 2 2 2" xfId="368" xr:uid="{00000000-0005-0000-0000-000061010000}"/>
    <cellStyle name="40% - Accent3 4 2 2 3" xfId="369" xr:uid="{00000000-0005-0000-0000-000062010000}"/>
    <cellStyle name="40% - Accent3 4 2 2 4" xfId="370" xr:uid="{00000000-0005-0000-0000-000063010000}"/>
    <cellStyle name="40% - Accent3 4 2 3" xfId="371" xr:uid="{00000000-0005-0000-0000-000064010000}"/>
    <cellStyle name="40% - Accent3 4 2 3 2" xfId="372" xr:uid="{00000000-0005-0000-0000-000065010000}"/>
    <cellStyle name="40% - Accent3 4 2 4" xfId="373" xr:uid="{00000000-0005-0000-0000-000066010000}"/>
    <cellStyle name="40% - Accent3 4 2 5" xfId="374" xr:uid="{00000000-0005-0000-0000-000067010000}"/>
    <cellStyle name="40% - Accent3 4 3" xfId="375" xr:uid="{00000000-0005-0000-0000-000068010000}"/>
    <cellStyle name="40% - Accent3 4 3 2" xfId="376" xr:uid="{00000000-0005-0000-0000-000069010000}"/>
    <cellStyle name="40% - Accent3 4 3 2 2" xfId="377" xr:uid="{00000000-0005-0000-0000-00006A010000}"/>
    <cellStyle name="40% - Accent3 4 3 3" xfId="378" xr:uid="{00000000-0005-0000-0000-00006B010000}"/>
    <cellStyle name="40% - Accent3 4 3 4" xfId="379" xr:uid="{00000000-0005-0000-0000-00006C010000}"/>
    <cellStyle name="40% - Accent3 4 4" xfId="380" xr:uid="{00000000-0005-0000-0000-00006D010000}"/>
    <cellStyle name="40% - Accent3 4 4 2" xfId="381" xr:uid="{00000000-0005-0000-0000-00006E010000}"/>
    <cellStyle name="40% - Accent3 4 5" xfId="382" xr:uid="{00000000-0005-0000-0000-00006F010000}"/>
    <cellStyle name="40% - Accent3 4 6" xfId="383" xr:uid="{00000000-0005-0000-0000-000070010000}"/>
    <cellStyle name="40% - Accent4 2" xfId="384" xr:uid="{00000000-0005-0000-0000-000071010000}"/>
    <cellStyle name="40% - Accent4 3" xfId="385" xr:uid="{00000000-0005-0000-0000-000072010000}"/>
    <cellStyle name="40% - Accent4 3 2" xfId="386" xr:uid="{00000000-0005-0000-0000-000073010000}"/>
    <cellStyle name="40% - Accent4 3 2 2" xfId="387" xr:uid="{00000000-0005-0000-0000-000074010000}"/>
    <cellStyle name="40% - Accent4 3 2 2 2" xfId="388" xr:uid="{00000000-0005-0000-0000-000075010000}"/>
    <cellStyle name="40% - Accent4 3 2 2 2 2" xfId="389" xr:uid="{00000000-0005-0000-0000-000076010000}"/>
    <cellStyle name="40% - Accent4 3 2 2 3" xfId="390" xr:uid="{00000000-0005-0000-0000-000077010000}"/>
    <cellStyle name="40% - Accent4 3 2 2 4" xfId="391" xr:uid="{00000000-0005-0000-0000-000078010000}"/>
    <cellStyle name="40% - Accent4 3 2 3" xfId="392" xr:uid="{00000000-0005-0000-0000-000079010000}"/>
    <cellStyle name="40% - Accent4 3 2 3 2" xfId="393" xr:uid="{00000000-0005-0000-0000-00007A010000}"/>
    <cellStyle name="40% - Accent4 3 2 4" xfId="394" xr:uid="{00000000-0005-0000-0000-00007B010000}"/>
    <cellStyle name="40% - Accent4 3 2 5" xfId="395" xr:uid="{00000000-0005-0000-0000-00007C010000}"/>
    <cellStyle name="40% - Accent4 3 3" xfId="396" xr:uid="{00000000-0005-0000-0000-00007D010000}"/>
    <cellStyle name="40% - Accent4 3 3 2" xfId="397" xr:uid="{00000000-0005-0000-0000-00007E010000}"/>
    <cellStyle name="40% - Accent4 3 3 2 2" xfId="398" xr:uid="{00000000-0005-0000-0000-00007F010000}"/>
    <cellStyle name="40% - Accent4 3 3 3" xfId="399" xr:uid="{00000000-0005-0000-0000-000080010000}"/>
    <cellStyle name="40% - Accent4 3 3 4" xfId="400" xr:uid="{00000000-0005-0000-0000-000081010000}"/>
    <cellStyle name="40% - Accent4 3 4" xfId="401" xr:uid="{00000000-0005-0000-0000-000082010000}"/>
    <cellStyle name="40% - Accent4 3 4 2" xfId="402" xr:uid="{00000000-0005-0000-0000-000083010000}"/>
    <cellStyle name="40% - Accent4 3 5" xfId="403" xr:uid="{00000000-0005-0000-0000-000084010000}"/>
    <cellStyle name="40% - Accent4 3 6" xfId="404" xr:uid="{00000000-0005-0000-0000-000085010000}"/>
    <cellStyle name="40% - Accent4 4" xfId="405" xr:uid="{00000000-0005-0000-0000-000086010000}"/>
    <cellStyle name="40% - Accent4 4 2" xfId="406" xr:uid="{00000000-0005-0000-0000-000087010000}"/>
    <cellStyle name="40% - Accent4 4 2 2" xfId="407" xr:uid="{00000000-0005-0000-0000-000088010000}"/>
    <cellStyle name="40% - Accent4 4 2 2 2" xfId="408" xr:uid="{00000000-0005-0000-0000-000089010000}"/>
    <cellStyle name="40% - Accent4 4 2 2 2 2" xfId="409" xr:uid="{00000000-0005-0000-0000-00008A010000}"/>
    <cellStyle name="40% - Accent4 4 2 2 3" xfId="410" xr:uid="{00000000-0005-0000-0000-00008B010000}"/>
    <cellStyle name="40% - Accent4 4 2 2 4" xfId="411" xr:uid="{00000000-0005-0000-0000-00008C010000}"/>
    <cellStyle name="40% - Accent4 4 2 3" xfId="412" xr:uid="{00000000-0005-0000-0000-00008D010000}"/>
    <cellStyle name="40% - Accent4 4 2 3 2" xfId="413" xr:uid="{00000000-0005-0000-0000-00008E010000}"/>
    <cellStyle name="40% - Accent4 4 2 4" xfId="414" xr:uid="{00000000-0005-0000-0000-00008F010000}"/>
    <cellStyle name="40% - Accent4 4 2 5" xfId="415" xr:uid="{00000000-0005-0000-0000-000090010000}"/>
    <cellStyle name="40% - Accent4 4 3" xfId="416" xr:uid="{00000000-0005-0000-0000-000091010000}"/>
    <cellStyle name="40% - Accent4 4 3 2" xfId="417" xr:uid="{00000000-0005-0000-0000-000092010000}"/>
    <cellStyle name="40% - Accent4 4 3 2 2" xfId="418" xr:uid="{00000000-0005-0000-0000-000093010000}"/>
    <cellStyle name="40% - Accent4 4 3 3" xfId="419" xr:uid="{00000000-0005-0000-0000-000094010000}"/>
    <cellStyle name="40% - Accent4 4 3 4" xfId="420" xr:uid="{00000000-0005-0000-0000-000095010000}"/>
    <cellStyle name="40% - Accent4 4 4" xfId="421" xr:uid="{00000000-0005-0000-0000-000096010000}"/>
    <cellStyle name="40% - Accent4 4 4 2" xfId="422" xr:uid="{00000000-0005-0000-0000-000097010000}"/>
    <cellStyle name="40% - Accent4 4 5" xfId="423" xr:uid="{00000000-0005-0000-0000-000098010000}"/>
    <cellStyle name="40% - Accent4 4 6" xfId="424" xr:uid="{00000000-0005-0000-0000-000099010000}"/>
    <cellStyle name="40% - Accent5 2" xfId="425" xr:uid="{00000000-0005-0000-0000-00009A010000}"/>
    <cellStyle name="40% - Accent5 3" xfId="426" xr:uid="{00000000-0005-0000-0000-00009B010000}"/>
    <cellStyle name="40% - Accent5 3 2" xfId="427" xr:uid="{00000000-0005-0000-0000-00009C010000}"/>
    <cellStyle name="40% - Accent5 3 2 2" xfId="428" xr:uid="{00000000-0005-0000-0000-00009D010000}"/>
    <cellStyle name="40% - Accent5 3 2 2 2" xfId="429" xr:uid="{00000000-0005-0000-0000-00009E010000}"/>
    <cellStyle name="40% - Accent5 3 2 2 2 2" xfId="430" xr:uid="{00000000-0005-0000-0000-00009F010000}"/>
    <cellStyle name="40% - Accent5 3 2 2 3" xfId="431" xr:uid="{00000000-0005-0000-0000-0000A0010000}"/>
    <cellStyle name="40% - Accent5 3 2 2 4" xfId="432" xr:uid="{00000000-0005-0000-0000-0000A1010000}"/>
    <cellStyle name="40% - Accent5 3 2 3" xfId="433" xr:uid="{00000000-0005-0000-0000-0000A2010000}"/>
    <cellStyle name="40% - Accent5 3 2 3 2" xfId="434" xr:uid="{00000000-0005-0000-0000-0000A3010000}"/>
    <cellStyle name="40% - Accent5 3 2 4" xfId="435" xr:uid="{00000000-0005-0000-0000-0000A4010000}"/>
    <cellStyle name="40% - Accent5 3 2 5" xfId="436" xr:uid="{00000000-0005-0000-0000-0000A5010000}"/>
    <cellStyle name="40% - Accent5 3 3" xfId="437" xr:uid="{00000000-0005-0000-0000-0000A6010000}"/>
    <cellStyle name="40% - Accent5 3 3 2" xfId="438" xr:uid="{00000000-0005-0000-0000-0000A7010000}"/>
    <cellStyle name="40% - Accent5 3 3 2 2" xfId="439" xr:uid="{00000000-0005-0000-0000-0000A8010000}"/>
    <cellStyle name="40% - Accent5 3 3 3" xfId="440" xr:uid="{00000000-0005-0000-0000-0000A9010000}"/>
    <cellStyle name="40% - Accent5 3 3 4" xfId="441" xr:uid="{00000000-0005-0000-0000-0000AA010000}"/>
    <cellStyle name="40% - Accent5 3 4" xfId="442" xr:uid="{00000000-0005-0000-0000-0000AB010000}"/>
    <cellStyle name="40% - Accent5 3 4 2" xfId="443" xr:uid="{00000000-0005-0000-0000-0000AC010000}"/>
    <cellStyle name="40% - Accent5 3 5" xfId="444" xr:uid="{00000000-0005-0000-0000-0000AD010000}"/>
    <cellStyle name="40% - Accent5 3 6" xfId="445" xr:uid="{00000000-0005-0000-0000-0000AE010000}"/>
    <cellStyle name="40% - Accent5 4" xfId="446" xr:uid="{00000000-0005-0000-0000-0000AF010000}"/>
    <cellStyle name="40% - Accent5 4 2" xfId="447" xr:uid="{00000000-0005-0000-0000-0000B0010000}"/>
    <cellStyle name="40% - Accent5 4 2 2" xfId="448" xr:uid="{00000000-0005-0000-0000-0000B1010000}"/>
    <cellStyle name="40% - Accent5 4 2 2 2" xfId="449" xr:uid="{00000000-0005-0000-0000-0000B2010000}"/>
    <cellStyle name="40% - Accent5 4 2 2 2 2" xfId="450" xr:uid="{00000000-0005-0000-0000-0000B3010000}"/>
    <cellStyle name="40% - Accent5 4 2 2 3" xfId="451" xr:uid="{00000000-0005-0000-0000-0000B4010000}"/>
    <cellStyle name="40% - Accent5 4 2 2 4" xfId="452" xr:uid="{00000000-0005-0000-0000-0000B5010000}"/>
    <cellStyle name="40% - Accent5 4 2 3" xfId="453" xr:uid="{00000000-0005-0000-0000-0000B6010000}"/>
    <cellStyle name="40% - Accent5 4 2 3 2" xfId="454" xr:uid="{00000000-0005-0000-0000-0000B7010000}"/>
    <cellStyle name="40% - Accent5 4 2 4" xfId="455" xr:uid="{00000000-0005-0000-0000-0000B8010000}"/>
    <cellStyle name="40% - Accent5 4 2 5" xfId="456" xr:uid="{00000000-0005-0000-0000-0000B9010000}"/>
    <cellStyle name="40% - Accent5 4 3" xfId="457" xr:uid="{00000000-0005-0000-0000-0000BA010000}"/>
    <cellStyle name="40% - Accent5 4 3 2" xfId="458" xr:uid="{00000000-0005-0000-0000-0000BB010000}"/>
    <cellStyle name="40% - Accent5 4 3 2 2" xfId="459" xr:uid="{00000000-0005-0000-0000-0000BC010000}"/>
    <cellStyle name="40% - Accent5 4 3 3" xfId="460" xr:uid="{00000000-0005-0000-0000-0000BD010000}"/>
    <cellStyle name="40% - Accent5 4 3 4" xfId="461" xr:uid="{00000000-0005-0000-0000-0000BE010000}"/>
    <cellStyle name="40% - Accent5 4 4" xfId="462" xr:uid="{00000000-0005-0000-0000-0000BF010000}"/>
    <cellStyle name="40% - Accent5 4 4 2" xfId="463" xr:uid="{00000000-0005-0000-0000-0000C0010000}"/>
    <cellStyle name="40% - Accent5 4 5" xfId="464" xr:uid="{00000000-0005-0000-0000-0000C1010000}"/>
    <cellStyle name="40% - Accent5 4 6" xfId="465" xr:uid="{00000000-0005-0000-0000-0000C2010000}"/>
    <cellStyle name="40% - Accent6 2" xfId="466" xr:uid="{00000000-0005-0000-0000-0000C3010000}"/>
    <cellStyle name="40% - Accent6 3" xfId="467" xr:uid="{00000000-0005-0000-0000-0000C4010000}"/>
    <cellStyle name="40% - Accent6 3 2" xfId="468" xr:uid="{00000000-0005-0000-0000-0000C5010000}"/>
    <cellStyle name="40% - Accent6 3 2 2" xfId="469" xr:uid="{00000000-0005-0000-0000-0000C6010000}"/>
    <cellStyle name="40% - Accent6 3 2 2 2" xfId="470" xr:uid="{00000000-0005-0000-0000-0000C7010000}"/>
    <cellStyle name="40% - Accent6 3 2 2 2 2" xfId="471" xr:uid="{00000000-0005-0000-0000-0000C8010000}"/>
    <cellStyle name="40% - Accent6 3 2 2 3" xfId="472" xr:uid="{00000000-0005-0000-0000-0000C9010000}"/>
    <cellStyle name="40% - Accent6 3 2 2 4" xfId="473" xr:uid="{00000000-0005-0000-0000-0000CA010000}"/>
    <cellStyle name="40% - Accent6 3 2 3" xfId="474" xr:uid="{00000000-0005-0000-0000-0000CB010000}"/>
    <cellStyle name="40% - Accent6 3 2 3 2" xfId="475" xr:uid="{00000000-0005-0000-0000-0000CC010000}"/>
    <cellStyle name="40% - Accent6 3 2 4" xfId="476" xr:uid="{00000000-0005-0000-0000-0000CD010000}"/>
    <cellStyle name="40% - Accent6 3 2 5" xfId="477" xr:uid="{00000000-0005-0000-0000-0000CE010000}"/>
    <cellStyle name="40% - Accent6 3 3" xfId="478" xr:uid="{00000000-0005-0000-0000-0000CF010000}"/>
    <cellStyle name="40% - Accent6 3 3 2" xfId="479" xr:uid="{00000000-0005-0000-0000-0000D0010000}"/>
    <cellStyle name="40% - Accent6 3 3 2 2" xfId="480" xr:uid="{00000000-0005-0000-0000-0000D1010000}"/>
    <cellStyle name="40% - Accent6 3 3 3" xfId="481" xr:uid="{00000000-0005-0000-0000-0000D2010000}"/>
    <cellStyle name="40% - Accent6 3 3 4" xfId="482" xr:uid="{00000000-0005-0000-0000-0000D3010000}"/>
    <cellStyle name="40% - Accent6 3 4" xfId="483" xr:uid="{00000000-0005-0000-0000-0000D4010000}"/>
    <cellStyle name="40% - Accent6 3 4 2" xfId="484" xr:uid="{00000000-0005-0000-0000-0000D5010000}"/>
    <cellStyle name="40% - Accent6 3 5" xfId="485" xr:uid="{00000000-0005-0000-0000-0000D6010000}"/>
    <cellStyle name="40% - Accent6 3 6" xfId="486" xr:uid="{00000000-0005-0000-0000-0000D7010000}"/>
    <cellStyle name="40% - Accent6 4" xfId="487" xr:uid="{00000000-0005-0000-0000-0000D8010000}"/>
    <cellStyle name="40% - Accent6 4 2" xfId="488" xr:uid="{00000000-0005-0000-0000-0000D9010000}"/>
    <cellStyle name="40% - Accent6 4 2 2" xfId="489" xr:uid="{00000000-0005-0000-0000-0000DA010000}"/>
    <cellStyle name="40% - Accent6 4 2 2 2" xfId="490" xr:uid="{00000000-0005-0000-0000-0000DB010000}"/>
    <cellStyle name="40% - Accent6 4 2 2 2 2" xfId="491" xr:uid="{00000000-0005-0000-0000-0000DC010000}"/>
    <cellStyle name="40% - Accent6 4 2 2 3" xfId="492" xr:uid="{00000000-0005-0000-0000-0000DD010000}"/>
    <cellStyle name="40% - Accent6 4 2 2 4" xfId="493" xr:uid="{00000000-0005-0000-0000-0000DE010000}"/>
    <cellStyle name="40% - Accent6 4 2 3" xfId="494" xr:uid="{00000000-0005-0000-0000-0000DF010000}"/>
    <cellStyle name="40% - Accent6 4 2 3 2" xfId="495" xr:uid="{00000000-0005-0000-0000-0000E0010000}"/>
    <cellStyle name="40% - Accent6 4 2 4" xfId="496" xr:uid="{00000000-0005-0000-0000-0000E1010000}"/>
    <cellStyle name="40% - Accent6 4 2 5" xfId="497" xr:uid="{00000000-0005-0000-0000-0000E2010000}"/>
    <cellStyle name="40% - Accent6 4 3" xfId="498" xr:uid="{00000000-0005-0000-0000-0000E3010000}"/>
    <cellStyle name="40% - Accent6 4 3 2" xfId="499" xr:uid="{00000000-0005-0000-0000-0000E4010000}"/>
    <cellStyle name="40% - Accent6 4 3 2 2" xfId="500" xr:uid="{00000000-0005-0000-0000-0000E5010000}"/>
    <cellStyle name="40% - Accent6 4 3 3" xfId="501" xr:uid="{00000000-0005-0000-0000-0000E6010000}"/>
    <cellStyle name="40% - Accent6 4 3 4" xfId="502" xr:uid="{00000000-0005-0000-0000-0000E7010000}"/>
    <cellStyle name="40% - Accent6 4 4" xfId="503" xr:uid="{00000000-0005-0000-0000-0000E8010000}"/>
    <cellStyle name="40% - Accent6 4 4 2" xfId="504" xr:uid="{00000000-0005-0000-0000-0000E9010000}"/>
    <cellStyle name="40% - Accent6 4 5" xfId="505" xr:uid="{00000000-0005-0000-0000-0000EA010000}"/>
    <cellStyle name="40% - Accent6 4 6" xfId="506" xr:uid="{00000000-0005-0000-0000-0000EB010000}"/>
    <cellStyle name="60% - Accent1 2" xfId="507" xr:uid="{00000000-0005-0000-0000-0000EC010000}"/>
    <cellStyle name="60% - Accent1 3" xfId="508" xr:uid="{00000000-0005-0000-0000-0000ED010000}"/>
    <cellStyle name="60% - Accent2 2" xfId="509" xr:uid="{00000000-0005-0000-0000-0000EE010000}"/>
    <cellStyle name="60% - Accent2 3" xfId="510" xr:uid="{00000000-0005-0000-0000-0000EF010000}"/>
    <cellStyle name="60% - Accent3 2" xfId="511" xr:uid="{00000000-0005-0000-0000-0000F0010000}"/>
    <cellStyle name="60% - Accent3 3" xfId="512" xr:uid="{00000000-0005-0000-0000-0000F1010000}"/>
    <cellStyle name="60% - Accent4 2" xfId="513" xr:uid="{00000000-0005-0000-0000-0000F2010000}"/>
    <cellStyle name="60% - Accent4 3" xfId="514" xr:uid="{00000000-0005-0000-0000-0000F3010000}"/>
    <cellStyle name="60% - Accent5 2" xfId="515" xr:uid="{00000000-0005-0000-0000-0000F4010000}"/>
    <cellStyle name="60% - Accent5 3" xfId="516" xr:uid="{00000000-0005-0000-0000-0000F5010000}"/>
    <cellStyle name="60% - Accent6 2" xfId="517" xr:uid="{00000000-0005-0000-0000-0000F6010000}"/>
    <cellStyle name="60% - Accent6 3" xfId="518" xr:uid="{00000000-0005-0000-0000-0000F7010000}"/>
    <cellStyle name="Accent1 2" xfId="519" xr:uid="{00000000-0005-0000-0000-0000F8010000}"/>
    <cellStyle name="Accent1 3" xfId="520" xr:uid="{00000000-0005-0000-0000-0000F9010000}"/>
    <cellStyle name="Accent2 2" xfId="521" xr:uid="{00000000-0005-0000-0000-0000FA010000}"/>
    <cellStyle name="Accent2 3" xfId="522" xr:uid="{00000000-0005-0000-0000-0000FB010000}"/>
    <cellStyle name="Accent3 2" xfId="523" xr:uid="{00000000-0005-0000-0000-0000FC010000}"/>
    <cellStyle name="Accent3 3" xfId="524" xr:uid="{00000000-0005-0000-0000-0000FD010000}"/>
    <cellStyle name="Accent4 2" xfId="525" xr:uid="{00000000-0005-0000-0000-0000FE010000}"/>
    <cellStyle name="Accent4 3" xfId="526" xr:uid="{00000000-0005-0000-0000-0000FF010000}"/>
    <cellStyle name="Accent5 2" xfId="527" xr:uid="{00000000-0005-0000-0000-000000020000}"/>
    <cellStyle name="Accent5 3" xfId="528" xr:uid="{00000000-0005-0000-0000-000001020000}"/>
    <cellStyle name="Accent6 2" xfId="529" xr:uid="{00000000-0005-0000-0000-000002020000}"/>
    <cellStyle name="Accent6 3" xfId="530" xr:uid="{00000000-0005-0000-0000-000003020000}"/>
    <cellStyle name="Bad 2" xfId="531" xr:uid="{00000000-0005-0000-0000-000004020000}"/>
    <cellStyle name="Bad 3" xfId="532" xr:uid="{00000000-0005-0000-0000-000005020000}"/>
    <cellStyle name="Calculation 2" xfId="533" xr:uid="{00000000-0005-0000-0000-000006020000}"/>
    <cellStyle name="Calculation 3" xfId="534" xr:uid="{00000000-0005-0000-0000-000007020000}"/>
    <cellStyle name="Check Cell 2" xfId="535" xr:uid="{00000000-0005-0000-0000-000008020000}"/>
    <cellStyle name="Check Cell 3" xfId="536" xr:uid="{00000000-0005-0000-0000-000009020000}"/>
    <cellStyle name="Comma" xfId="9" builtinId="3"/>
    <cellStyle name="Comma 10" xfId="537" xr:uid="{00000000-0005-0000-0000-00000B020000}"/>
    <cellStyle name="Comma 11" xfId="13" xr:uid="{00000000-0005-0000-0000-00000C020000}"/>
    <cellStyle name="Comma 11 2" xfId="14" xr:uid="{00000000-0005-0000-0000-00000D020000}"/>
    <cellStyle name="Comma 2" xfId="3" xr:uid="{00000000-0005-0000-0000-00000E020000}"/>
    <cellStyle name="Comma 2 2" xfId="538" xr:uid="{00000000-0005-0000-0000-00000F020000}"/>
    <cellStyle name="Comma 2 2 2" xfId="539" xr:uid="{00000000-0005-0000-0000-000010020000}"/>
    <cellStyle name="Comma 2 3" xfId="540" xr:uid="{00000000-0005-0000-0000-000011020000}"/>
    <cellStyle name="Comma 2 4" xfId="541" xr:uid="{00000000-0005-0000-0000-000012020000}"/>
    <cellStyle name="Comma 2 5" xfId="542" xr:uid="{00000000-0005-0000-0000-000013020000}"/>
    <cellStyle name="Comma 2 6" xfId="543" xr:uid="{00000000-0005-0000-0000-000014020000}"/>
    <cellStyle name="Comma 2 6 2" xfId="544" xr:uid="{00000000-0005-0000-0000-000015020000}"/>
    <cellStyle name="Comma 2 7" xfId="545" xr:uid="{00000000-0005-0000-0000-000016020000}"/>
    <cellStyle name="Comma 3" xfId="546" xr:uid="{00000000-0005-0000-0000-000017020000}"/>
    <cellStyle name="Comma 3 2" xfId="547" xr:uid="{00000000-0005-0000-0000-000018020000}"/>
    <cellStyle name="Comma 4" xfId="548" xr:uid="{00000000-0005-0000-0000-000019020000}"/>
    <cellStyle name="Comma 4 2" xfId="549" xr:uid="{00000000-0005-0000-0000-00001A020000}"/>
    <cellStyle name="Comma 5" xfId="550" xr:uid="{00000000-0005-0000-0000-00001B020000}"/>
    <cellStyle name="Comma 6" xfId="551" xr:uid="{00000000-0005-0000-0000-00001C020000}"/>
    <cellStyle name="Comma 7" xfId="552" xr:uid="{00000000-0005-0000-0000-00001D020000}"/>
    <cellStyle name="Comma 7 2" xfId="553" xr:uid="{00000000-0005-0000-0000-00001E020000}"/>
    <cellStyle name="Comma 8" xfId="554" xr:uid="{00000000-0005-0000-0000-00001F020000}"/>
    <cellStyle name="Comma 8 2" xfId="555" xr:uid="{00000000-0005-0000-0000-000020020000}"/>
    <cellStyle name="Comma 8 2 2" xfId="556" xr:uid="{00000000-0005-0000-0000-000021020000}"/>
    <cellStyle name="Comma 8 2 2 2" xfId="557" xr:uid="{00000000-0005-0000-0000-000022020000}"/>
    <cellStyle name="Comma 8 2 2 2 2" xfId="558" xr:uid="{00000000-0005-0000-0000-000023020000}"/>
    <cellStyle name="Comma 8 2 2 3" xfId="559" xr:uid="{00000000-0005-0000-0000-000024020000}"/>
    <cellStyle name="Comma 8 2 2 4" xfId="560" xr:uid="{00000000-0005-0000-0000-000025020000}"/>
    <cellStyle name="Comma 8 2 3" xfId="561" xr:uid="{00000000-0005-0000-0000-000026020000}"/>
    <cellStyle name="Comma 8 2 3 2" xfId="562" xr:uid="{00000000-0005-0000-0000-000027020000}"/>
    <cellStyle name="Comma 8 2 4" xfId="563" xr:uid="{00000000-0005-0000-0000-000028020000}"/>
    <cellStyle name="Comma 8 2 5" xfId="564" xr:uid="{00000000-0005-0000-0000-000029020000}"/>
    <cellStyle name="Comma 8 3" xfId="565" xr:uid="{00000000-0005-0000-0000-00002A020000}"/>
    <cellStyle name="Comma 8 3 2" xfId="566" xr:uid="{00000000-0005-0000-0000-00002B020000}"/>
    <cellStyle name="Comma 8 3 2 2" xfId="567" xr:uid="{00000000-0005-0000-0000-00002C020000}"/>
    <cellStyle name="Comma 8 3 3" xfId="568" xr:uid="{00000000-0005-0000-0000-00002D020000}"/>
    <cellStyle name="Comma 8 3 4" xfId="569" xr:uid="{00000000-0005-0000-0000-00002E020000}"/>
    <cellStyle name="Comma 8 4" xfId="570" xr:uid="{00000000-0005-0000-0000-00002F020000}"/>
    <cellStyle name="Comma 8 4 2" xfId="571" xr:uid="{00000000-0005-0000-0000-000030020000}"/>
    <cellStyle name="Comma 8 5" xfId="572" xr:uid="{00000000-0005-0000-0000-000031020000}"/>
    <cellStyle name="Comma 8 6" xfId="573" xr:uid="{00000000-0005-0000-0000-000032020000}"/>
    <cellStyle name="Comma 9" xfId="574" xr:uid="{00000000-0005-0000-0000-000033020000}"/>
    <cellStyle name="Currency" xfId="10" builtinId="4"/>
    <cellStyle name="Currency 2" xfId="575" xr:uid="{00000000-0005-0000-0000-000035020000}"/>
    <cellStyle name="Currency 2 2" xfId="576" xr:uid="{00000000-0005-0000-0000-000036020000}"/>
    <cellStyle name="Currency 3" xfId="577" xr:uid="{00000000-0005-0000-0000-000037020000}"/>
    <cellStyle name="Currency 3 2" xfId="578" xr:uid="{00000000-0005-0000-0000-000038020000}"/>
    <cellStyle name="Currency 4" xfId="579" xr:uid="{00000000-0005-0000-0000-000039020000}"/>
    <cellStyle name="Currency 4 2" xfId="580" xr:uid="{00000000-0005-0000-0000-00003A020000}"/>
    <cellStyle name="Currency 5" xfId="581" xr:uid="{00000000-0005-0000-0000-00003B020000}"/>
    <cellStyle name="Currency 6" xfId="582" xr:uid="{00000000-0005-0000-0000-00003C020000}"/>
    <cellStyle name="Currency 7" xfId="583" xr:uid="{00000000-0005-0000-0000-00003D020000}"/>
    <cellStyle name="Currency 7 2" xfId="584" xr:uid="{00000000-0005-0000-0000-00003E020000}"/>
    <cellStyle name="Currency 8" xfId="585" xr:uid="{00000000-0005-0000-0000-00003F020000}"/>
    <cellStyle name="Currency 8 2" xfId="586" xr:uid="{00000000-0005-0000-0000-000040020000}"/>
    <cellStyle name="Currency 8 2 2" xfId="587" xr:uid="{00000000-0005-0000-0000-000041020000}"/>
    <cellStyle name="Currency 8 2 2 2" xfId="588" xr:uid="{00000000-0005-0000-0000-000042020000}"/>
    <cellStyle name="Currency 8 2 3" xfId="589" xr:uid="{00000000-0005-0000-0000-000043020000}"/>
    <cellStyle name="Currency 8 2 4" xfId="590" xr:uid="{00000000-0005-0000-0000-000044020000}"/>
    <cellStyle name="Currency 8 3" xfId="591" xr:uid="{00000000-0005-0000-0000-000045020000}"/>
    <cellStyle name="Currency 8 3 2" xfId="592" xr:uid="{00000000-0005-0000-0000-000046020000}"/>
    <cellStyle name="Currency 8 4" xfId="593" xr:uid="{00000000-0005-0000-0000-000047020000}"/>
    <cellStyle name="Currency 8 5" xfId="594" xr:uid="{00000000-0005-0000-0000-000048020000}"/>
    <cellStyle name="Currency 8 6" xfId="595" xr:uid="{00000000-0005-0000-0000-000049020000}"/>
    <cellStyle name="Explanatory Text 2" xfId="596" xr:uid="{00000000-0005-0000-0000-00004A020000}"/>
    <cellStyle name="Explanatory Text 3" xfId="597" xr:uid="{00000000-0005-0000-0000-00004B020000}"/>
    <cellStyle name="Good 2" xfId="598" xr:uid="{00000000-0005-0000-0000-00004C020000}"/>
    <cellStyle name="Good 3" xfId="599" xr:uid="{00000000-0005-0000-0000-00004D020000}"/>
    <cellStyle name="Heading 1 2" xfId="600" xr:uid="{00000000-0005-0000-0000-00004E020000}"/>
    <cellStyle name="Heading 1 3" xfId="601" xr:uid="{00000000-0005-0000-0000-00004F020000}"/>
    <cellStyle name="Heading 2 2" xfId="602" xr:uid="{00000000-0005-0000-0000-000050020000}"/>
    <cellStyle name="Heading 2 3" xfId="603" xr:uid="{00000000-0005-0000-0000-000051020000}"/>
    <cellStyle name="Heading 3 2" xfId="604" xr:uid="{00000000-0005-0000-0000-000052020000}"/>
    <cellStyle name="Heading 3 3" xfId="605" xr:uid="{00000000-0005-0000-0000-000053020000}"/>
    <cellStyle name="Heading 4 2" xfId="606" xr:uid="{00000000-0005-0000-0000-000054020000}"/>
    <cellStyle name="Heading 4 3" xfId="607" xr:uid="{00000000-0005-0000-0000-000055020000}"/>
    <cellStyle name="Hyperlink" xfId="2" builtinId="8"/>
    <cellStyle name="Hyperlink 2" xfId="608" xr:uid="{00000000-0005-0000-0000-000057020000}"/>
    <cellStyle name="Hyperlink 2 2" xfId="609" xr:uid="{00000000-0005-0000-0000-000058020000}"/>
    <cellStyle name="Input 2" xfId="610" xr:uid="{00000000-0005-0000-0000-000059020000}"/>
    <cellStyle name="Input 3" xfId="611" xr:uid="{00000000-0005-0000-0000-00005A020000}"/>
    <cellStyle name="Linked Cell 2" xfId="612" xr:uid="{00000000-0005-0000-0000-00005B020000}"/>
    <cellStyle name="Linked Cell 3" xfId="613" xr:uid="{00000000-0005-0000-0000-00005C020000}"/>
    <cellStyle name="Neutral 2" xfId="614" xr:uid="{00000000-0005-0000-0000-00005D020000}"/>
    <cellStyle name="Neutral 3" xfId="615" xr:uid="{00000000-0005-0000-0000-00005E020000}"/>
    <cellStyle name="Normal" xfId="0" builtinId="0"/>
    <cellStyle name="Normal 10" xfId="616" xr:uid="{00000000-0005-0000-0000-000060020000}"/>
    <cellStyle name="Normal 2" xfId="4" xr:uid="{00000000-0005-0000-0000-000061020000}"/>
    <cellStyle name="Normal 2 2" xfId="617" xr:uid="{00000000-0005-0000-0000-000062020000}"/>
    <cellStyle name="Normal 2 2 2" xfId="618" xr:uid="{00000000-0005-0000-0000-000063020000}"/>
    <cellStyle name="Normal 2 3" xfId="619" xr:uid="{00000000-0005-0000-0000-000064020000}"/>
    <cellStyle name="Normal 2 3 2" xfId="11" xr:uid="{00000000-0005-0000-0000-000065020000}"/>
    <cellStyle name="Normal 2 4" xfId="620" xr:uid="{00000000-0005-0000-0000-000066020000}"/>
    <cellStyle name="Normal 2 5" xfId="621" xr:uid="{00000000-0005-0000-0000-000067020000}"/>
    <cellStyle name="Normal 2 6" xfId="622" xr:uid="{00000000-0005-0000-0000-000068020000}"/>
    <cellStyle name="Normal 2 6 2" xfId="623" xr:uid="{00000000-0005-0000-0000-000069020000}"/>
    <cellStyle name="Normal 2_CB Programme Monthly Investor Report - FINAL VERSION" xfId="624" xr:uid="{00000000-0005-0000-0000-00006A020000}"/>
    <cellStyle name="Normal 3" xfId="5" xr:uid="{00000000-0005-0000-0000-00006B020000}"/>
    <cellStyle name="Normal 3 10" xfId="625" xr:uid="{00000000-0005-0000-0000-00006C020000}"/>
    <cellStyle name="Normal 3 10 2" xfId="626" xr:uid="{00000000-0005-0000-0000-00006D020000}"/>
    <cellStyle name="Normal 3 10 2 2" xfId="627" xr:uid="{00000000-0005-0000-0000-00006E020000}"/>
    <cellStyle name="Normal 3 10 2 2 2" xfId="628" xr:uid="{00000000-0005-0000-0000-00006F020000}"/>
    <cellStyle name="Normal 3 10 2 3" xfId="629" xr:uid="{00000000-0005-0000-0000-000070020000}"/>
    <cellStyle name="Normal 3 10 2 4" xfId="630" xr:uid="{00000000-0005-0000-0000-000071020000}"/>
    <cellStyle name="Normal 3 10 3" xfId="631" xr:uid="{00000000-0005-0000-0000-000072020000}"/>
    <cellStyle name="Normal 3 10 3 2" xfId="632" xr:uid="{00000000-0005-0000-0000-000073020000}"/>
    <cellStyle name="Normal 3 10 4" xfId="633" xr:uid="{00000000-0005-0000-0000-000074020000}"/>
    <cellStyle name="Normal 3 10 5" xfId="634" xr:uid="{00000000-0005-0000-0000-000075020000}"/>
    <cellStyle name="Normal 3 11" xfId="635" xr:uid="{00000000-0005-0000-0000-000076020000}"/>
    <cellStyle name="Normal 3 11 2" xfId="636" xr:uid="{00000000-0005-0000-0000-000077020000}"/>
    <cellStyle name="Normal 3 11 2 2" xfId="637" xr:uid="{00000000-0005-0000-0000-000078020000}"/>
    <cellStyle name="Normal 3 11 3" xfId="638" xr:uid="{00000000-0005-0000-0000-000079020000}"/>
    <cellStyle name="Normal 3 11 4" xfId="639" xr:uid="{00000000-0005-0000-0000-00007A020000}"/>
    <cellStyle name="Normal 3 12" xfId="640" xr:uid="{00000000-0005-0000-0000-00007B020000}"/>
    <cellStyle name="Normal 3 12 2" xfId="641" xr:uid="{00000000-0005-0000-0000-00007C020000}"/>
    <cellStyle name="Normal 3 13" xfId="642" xr:uid="{00000000-0005-0000-0000-00007D020000}"/>
    <cellStyle name="Normal 3 14" xfId="643" xr:uid="{00000000-0005-0000-0000-00007E020000}"/>
    <cellStyle name="Normal 3 15" xfId="644" xr:uid="{00000000-0005-0000-0000-00007F020000}"/>
    <cellStyle name="Normal 3 16" xfId="645" xr:uid="{00000000-0005-0000-0000-000080020000}"/>
    <cellStyle name="Normal 3 2" xfId="646" xr:uid="{00000000-0005-0000-0000-000081020000}"/>
    <cellStyle name="Normal 3 2 10" xfId="647" xr:uid="{00000000-0005-0000-0000-000082020000}"/>
    <cellStyle name="Normal 3 2 10 2" xfId="648" xr:uid="{00000000-0005-0000-0000-000083020000}"/>
    <cellStyle name="Normal 3 2 10 2 2" xfId="649" xr:uid="{00000000-0005-0000-0000-000084020000}"/>
    <cellStyle name="Normal 3 2 10 3" xfId="650" xr:uid="{00000000-0005-0000-0000-000085020000}"/>
    <cellStyle name="Normal 3 2 10 4" xfId="651" xr:uid="{00000000-0005-0000-0000-000086020000}"/>
    <cellStyle name="Normal 3 2 11" xfId="652" xr:uid="{00000000-0005-0000-0000-000087020000}"/>
    <cellStyle name="Normal 3 2 11 2" xfId="653" xr:uid="{00000000-0005-0000-0000-000088020000}"/>
    <cellStyle name="Normal 3 2 12" xfId="654" xr:uid="{00000000-0005-0000-0000-000089020000}"/>
    <cellStyle name="Normal 3 2 13" xfId="655" xr:uid="{00000000-0005-0000-0000-00008A020000}"/>
    <cellStyle name="Normal 3 2 2" xfId="656" xr:uid="{00000000-0005-0000-0000-00008B020000}"/>
    <cellStyle name="Normal 3 2 2 10" xfId="657" xr:uid="{00000000-0005-0000-0000-00008C020000}"/>
    <cellStyle name="Normal 3 2 2 10 2" xfId="658" xr:uid="{00000000-0005-0000-0000-00008D020000}"/>
    <cellStyle name="Normal 3 2 2 11" xfId="659" xr:uid="{00000000-0005-0000-0000-00008E020000}"/>
    <cellStyle name="Normal 3 2 2 12" xfId="660" xr:uid="{00000000-0005-0000-0000-00008F020000}"/>
    <cellStyle name="Normal 3 2 2 2" xfId="661" xr:uid="{00000000-0005-0000-0000-000090020000}"/>
    <cellStyle name="Normal 3 2 2 2 10" xfId="662" xr:uid="{00000000-0005-0000-0000-000091020000}"/>
    <cellStyle name="Normal 3 2 2 2 2" xfId="663" xr:uid="{00000000-0005-0000-0000-000092020000}"/>
    <cellStyle name="Normal 3 2 2 2 2 2" xfId="664" xr:uid="{00000000-0005-0000-0000-000093020000}"/>
    <cellStyle name="Normal 3 2 2 2 2 2 2" xfId="665" xr:uid="{00000000-0005-0000-0000-000094020000}"/>
    <cellStyle name="Normal 3 2 2 2 2 2 2 2" xfId="666" xr:uid="{00000000-0005-0000-0000-000095020000}"/>
    <cellStyle name="Normal 3 2 2 2 2 2 2 2 2" xfId="667" xr:uid="{00000000-0005-0000-0000-000096020000}"/>
    <cellStyle name="Normal 3 2 2 2 2 2 2 2 2 2" xfId="668" xr:uid="{00000000-0005-0000-0000-000097020000}"/>
    <cellStyle name="Normal 3 2 2 2 2 2 2 2 2 2 2" xfId="669" xr:uid="{00000000-0005-0000-0000-000098020000}"/>
    <cellStyle name="Normal 3 2 2 2 2 2 2 2 2 3" xfId="670" xr:uid="{00000000-0005-0000-0000-000099020000}"/>
    <cellStyle name="Normal 3 2 2 2 2 2 2 2 2 4" xfId="671" xr:uid="{00000000-0005-0000-0000-00009A020000}"/>
    <cellStyle name="Normal 3 2 2 2 2 2 2 2 3" xfId="672" xr:uid="{00000000-0005-0000-0000-00009B020000}"/>
    <cellStyle name="Normal 3 2 2 2 2 2 2 2 3 2" xfId="673" xr:uid="{00000000-0005-0000-0000-00009C020000}"/>
    <cellStyle name="Normal 3 2 2 2 2 2 2 2 4" xfId="674" xr:uid="{00000000-0005-0000-0000-00009D020000}"/>
    <cellStyle name="Normal 3 2 2 2 2 2 2 2 5" xfId="675" xr:uid="{00000000-0005-0000-0000-00009E020000}"/>
    <cellStyle name="Normal 3 2 2 2 2 2 2 3" xfId="676" xr:uid="{00000000-0005-0000-0000-00009F020000}"/>
    <cellStyle name="Normal 3 2 2 2 2 2 2 3 2" xfId="677" xr:uid="{00000000-0005-0000-0000-0000A0020000}"/>
    <cellStyle name="Normal 3 2 2 2 2 2 2 3 2 2" xfId="678" xr:uid="{00000000-0005-0000-0000-0000A1020000}"/>
    <cellStyle name="Normal 3 2 2 2 2 2 2 3 3" xfId="679" xr:uid="{00000000-0005-0000-0000-0000A2020000}"/>
    <cellStyle name="Normal 3 2 2 2 2 2 2 3 4" xfId="680" xr:uid="{00000000-0005-0000-0000-0000A3020000}"/>
    <cellStyle name="Normal 3 2 2 2 2 2 2 4" xfId="681" xr:uid="{00000000-0005-0000-0000-0000A4020000}"/>
    <cellStyle name="Normal 3 2 2 2 2 2 2 4 2" xfId="682" xr:uid="{00000000-0005-0000-0000-0000A5020000}"/>
    <cellStyle name="Normal 3 2 2 2 2 2 2 5" xfId="683" xr:uid="{00000000-0005-0000-0000-0000A6020000}"/>
    <cellStyle name="Normal 3 2 2 2 2 2 2 6" xfId="684" xr:uid="{00000000-0005-0000-0000-0000A7020000}"/>
    <cellStyle name="Normal 3 2 2 2 2 2 3" xfId="685" xr:uid="{00000000-0005-0000-0000-0000A8020000}"/>
    <cellStyle name="Normal 3 2 2 2 2 2 3 2" xfId="686" xr:uid="{00000000-0005-0000-0000-0000A9020000}"/>
    <cellStyle name="Normal 3 2 2 2 2 2 3 2 2" xfId="687" xr:uid="{00000000-0005-0000-0000-0000AA020000}"/>
    <cellStyle name="Normal 3 2 2 2 2 2 3 2 2 2" xfId="688" xr:uid="{00000000-0005-0000-0000-0000AB020000}"/>
    <cellStyle name="Normal 3 2 2 2 2 2 3 2 3" xfId="689" xr:uid="{00000000-0005-0000-0000-0000AC020000}"/>
    <cellStyle name="Normal 3 2 2 2 2 2 3 2 4" xfId="690" xr:uid="{00000000-0005-0000-0000-0000AD020000}"/>
    <cellStyle name="Normal 3 2 2 2 2 2 3 3" xfId="691" xr:uid="{00000000-0005-0000-0000-0000AE020000}"/>
    <cellStyle name="Normal 3 2 2 2 2 2 3 3 2" xfId="692" xr:uid="{00000000-0005-0000-0000-0000AF020000}"/>
    <cellStyle name="Normal 3 2 2 2 2 2 3 4" xfId="693" xr:uid="{00000000-0005-0000-0000-0000B0020000}"/>
    <cellStyle name="Normal 3 2 2 2 2 2 3 5" xfId="694" xr:uid="{00000000-0005-0000-0000-0000B1020000}"/>
    <cellStyle name="Normal 3 2 2 2 2 2 4" xfId="695" xr:uid="{00000000-0005-0000-0000-0000B2020000}"/>
    <cellStyle name="Normal 3 2 2 2 2 2 4 2" xfId="696" xr:uid="{00000000-0005-0000-0000-0000B3020000}"/>
    <cellStyle name="Normal 3 2 2 2 2 2 4 2 2" xfId="697" xr:uid="{00000000-0005-0000-0000-0000B4020000}"/>
    <cellStyle name="Normal 3 2 2 2 2 2 4 3" xfId="698" xr:uid="{00000000-0005-0000-0000-0000B5020000}"/>
    <cellStyle name="Normal 3 2 2 2 2 2 4 4" xfId="699" xr:uid="{00000000-0005-0000-0000-0000B6020000}"/>
    <cellStyle name="Normal 3 2 2 2 2 2 5" xfId="700" xr:uid="{00000000-0005-0000-0000-0000B7020000}"/>
    <cellStyle name="Normal 3 2 2 2 2 2 5 2" xfId="701" xr:uid="{00000000-0005-0000-0000-0000B8020000}"/>
    <cellStyle name="Normal 3 2 2 2 2 2 6" xfId="702" xr:uid="{00000000-0005-0000-0000-0000B9020000}"/>
    <cellStyle name="Normal 3 2 2 2 2 2 7" xfId="703" xr:uid="{00000000-0005-0000-0000-0000BA020000}"/>
    <cellStyle name="Normal 3 2 2 2 2 3" xfId="704" xr:uid="{00000000-0005-0000-0000-0000BB020000}"/>
    <cellStyle name="Normal 3 2 2 2 2 3 2" xfId="705" xr:uid="{00000000-0005-0000-0000-0000BC020000}"/>
    <cellStyle name="Normal 3 2 2 2 2 3 2 2" xfId="706" xr:uid="{00000000-0005-0000-0000-0000BD020000}"/>
    <cellStyle name="Normal 3 2 2 2 2 3 2 2 2" xfId="707" xr:uid="{00000000-0005-0000-0000-0000BE020000}"/>
    <cellStyle name="Normal 3 2 2 2 2 3 2 2 2 2" xfId="708" xr:uid="{00000000-0005-0000-0000-0000BF020000}"/>
    <cellStyle name="Normal 3 2 2 2 2 3 2 2 3" xfId="709" xr:uid="{00000000-0005-0000-0000-0000C0020000}"/>
    <cellStyle name="Normal 3 2 2 2 2 3 2 2 4" xfId="710" xr:uid="{00000000-0005-0000-0000-0000C1020000}"/>
    <cellStyle name="Normal 3 2 2 2 2 3 2 3" xfId="711" xr:uid="{00000000-0005-0000-0000-0000C2020000}"/>
    <cellStyle name="Normal 3 2 2 2 2 3 2 3 2" xfId="712" xr:uid="{00000000-0005-0000-0000-0000C3020000}"/>
    <cellStyle name="Normal 3 2 2 2 2 3 2 4" xfId="713" xr:uid="{00000000-0005-0000-0000-0000C4020000}"/>
    <cellStyle name="Normal 3 2 2 2 2 3 2 5" xfId="714" xr:uid="{00000000-0005-0000-0000-0000C5020000}"/>
    <cellStyle name="Normal 3 2 2 2 2 3 3" xfId="715" xr:uid="{00000000-0005-0000-0000-0000C6020000}"/>
    <cellStyle name="Normal 3 2 2 2 2 3 3 2" xfId="716" xr:uid="{00000000-0005-0000-0000-0000C7020000}"/>
    <cellStyle name="Normal 3 2 2 2 2 3 3 2 2" xfId="717" xr:uid="{00000000-0005-0000-0000-0000C8020000}"/>
    <cellStyle name="Normal 3 2 2 2 2 3 3 3" xfId="718" xr:uid="{00000000-0005-0000-0000-0000C9020000}"/>
    <cellStyle name="Normal 3 2 2 2 2 3 3 4" xfId="719" xr:uid="{00000000-0005-0000-0000-0000CA020000}"/>
    <cellStyle name="Normal 3 2 2 2 2 3 4" xfId="720" xr:uid="{00000000-0005-0000-0000-0000CB020000}"/>
    <cellStyle name="Normal 3 2 2 2 2 3 4 2" xfId="721" xr:uid="{00000000-0005-0000-0000-0000CC020000}"/>
    <cellStyle name="Normal 3 2 2 2 2 3 5" xfId="722" xr:uid="{00000000-0005-0000-0000-0000CD020000}"/>
    <cellStyle name="Normal 3 2 2 2 2 3 6" xfId="723" xr:uid="{00000000-0005-0000-0000-0000CE020000}"/>
    <cellStyle name="Normal 3 2 2 2 2 4" xfId="724" xr:uid="{00000000-0005-0000-0000-0000CF020000}"/>
    <cellStyle name="Normal 3 2 2 2 2 4 2" xfId="725" xr:uid="{00000000-0005-0000-0000-0000D0020000}"/>
    <cellStyle name="Normal 3 2 2 2 2 4 2 2" xfId="726" xr:uid="{00000000-0005-0000-0000-0000D1020000}"/>
    <cellStyle name="Normal 3 2 2 2 2 4 2 2 2" xfId="727" xr:uid="{00000000-0005-0000-0000-0000D2020000}"/>
    <cellStyle name="Normal 3 2 2 2 2 4 2 3" xfId="728" xr:uid="{00000000-0005-0000-0000-0000D3020000}"/>
    <cellStyle name="Normal 3 2 2 2 2 4 2 4" xfId="729" xr:uid="{00000000-0005-0000-0000-0000D4020000}"/>
    <cellStyle name="Normal 3 2 2 2 2 4 3" xfId="730" xr:uid="{00000000-0005-0000-0000-0000D5020000}"/>
    <cellStyle name="Normal 3 2 2 2 2 4 3 2" xfId="731" xr:uid="{00000000-0005-0000-0000-0000D6020000}"/>
    <cellStyle name="Normal 3 2 2 2 2 4 4" xfId="732" xr:uid="{00000000-0005-0000-0000-0000D7020000}"/>
    <cellStyle name="Normal 3 2 2 2 2 4 5" xfId="733" xr:uid="{00000000-0005-0000-0000-0000D8020000}"/>
    <cellStyle name="Normal 3 2 2 2 2 5" xfId="734" xr:uid="{00000000-0005-0000-0000-0000D9020000}"/>
    <cellStyle name="Normal 3 2 2 2 2 5 2" xfId="735" xr:uid="{00000000-0005-0000-0000-0000DA020000}"/>
    <cellStyle name="Normal 3 2 2 2 2 5 2 2" xfId="736" xr:uid="{00000000-0005-0000-0000-0000DB020000}"/>
    <cellStyle name="Normal 3 2 2 2 2 5 3" xfId="737" xr:uid="{00000000-0005-0000-0000-0000DC020000}"/>
    <cellStyle name="Normal 3 2 2 2 2 5 4" xfId="738" xr:uid="{00000000-0005-0000-0000-0000DD020000}"/>
    <cellStyle name="Normal 3 2 2 2 2 6" xfId="739" xr:uid="{00000000-0005-0000-0000-0000DE020000}"/>
    <cellStyle name="Normal 3 2 2 2 2 6 2" xfId="740" xr:uid="{00000000-0005-0000-0000-0000DF020000}"/>
    <cellStyle name="Normal 3 2 2 2 2 7" xfId="741" xr:uid="{00000000-0005-0000-0000-0000E0020000}"/>
    <cellStyle name="Normal 3 2 2 2 2 8" xfId="742" xr:uid="{00000000-0005-0000-0000-0000E1020000}"/>
    <cellStyle name="Normal 3 2 2 2 3" xfId="743" xr:uid="{00000000-0005-0000-0000-0000E2020000}"/>
    <cellStyle name="Normal 3 2 2 2 3 2" xfId="744" xr:uid="{00000000-0005-0000-0000-0000E3020000}"/>
    <cellStyle name="Normal 3 2 2 2 3 2 2" xfId="745" xr:uid="{00000000-0005-0000-0000-0000E4020000}"/>
    <cellStyle name="Normal 3 2 2 2 3 2 2 2" xfId="746" xr:uid="{00000000-0005-0000-0000-0000E5020000}"/>
    <cellStyle name="Normal 3 2 2 2 3 2 2 2 2" xfId="747" xr:uid="{00000000-0005-0000-0000-0000E6020000}"/>
    <cellStyle name="Normal 3 2 2 2 3 2 2 2 2 2" xfId="748" xr:uid="{00000000-0005-0000-0000-0000E7020000}"/>
    <cellStyle name="Normal 3 2 2 2 3 2 2 2 3" xfId="749" xr:uid="{00000000-0005-0000-0000-0000E8020000}"/>
    <cellStyle name="Normal 3 2 2 2 3 2 2 2 4" xfId="750" xr:uid="{00000000-0005-0000-0000-0000E9020000}"/>
    <cellStyle name="Normal 3 2 2 2 3 2 2 3" xfId="751" xr:uid="{00000000-0005-0000-0000-0000EA020000}"/>
    <cellStyle name="Normal 3 2 2 2 3 2 2 3 2" xfId="752" xr:uid="{00000000-0005-0000-0000-0000EB020000}"/>
    <cellStyle name="Normal 3 2 2 2 3 2 2 4" xfId="753" xr:uid="{00000000-0005-0000-0000-0000EC020000}"/>
    <cellStyle name="Normal 3 2 2 2 3 2 2 5" xfId="754" xr:uid="{00000000-0005-0000-0000-0000ED020000}"/>
    <cellStyle name="Normal 3 2 2 2 3 2 3" xfId="755" xr:uid="{00000000-0005-0000-0000-0000EE020000}"/>
    <cellStyle name="Normal 3 2 2 2 3 2 3 2" xfId="756" xr:uid="{00000000-0005-0000-0000-0000EF020000}"/>
    <cellStyle name="Normal 3 2 2 2 3 2 3 2 2" xfId="757" xr:uid="{00000000-0005-0000-0000-0000F0020000}"/>
    <cellStyle name="Normal 3 2 2 2 3 2 3 3" xfId="758" xr:uid="{00000000-0005-0000-0000-0000F1020000}"/>
    <cellStyle name="Normal 3 2 2 2 3 2 3 4" xfId="759" xr:uid="{00000000-0005-0000-0000-0000F2020000}"/>
    <cellStyle name="Normal 3 2 2 2 3 2 4" xfId="760" xr:uid="{00000000-0005-0000-0000-0000F3020000}"/>
    <cellStyle name="Normal 3 2 2 2 3 2 4 2" xfId="761" xr:uid="{00000000-0005-0000-0000-0000F4020000}"/>
    <cellStyle name="Normal 3 2 2 2 3 2 5" xfId="762" xr:uid="{00000000-0005-0000-0000-0000F5020000}"/>
    <cellStyle name="Normal 3 2 2 2 3 2 6" xfId="763" xr:uid="{00000000-0005-0000-0000-0000F6020000}"/>
    <cellStyle name="Normal 3 2 2 2 3 3" xfId="764" xr:uid="{00000000-0005-0000-0000-0000F7020000}"/>
    <cellStyle name="Normal 3 2 2 2 3 3 2" xfId="765" xr:uid="{00000000-0005-0000-0000-0000F8020000}"/>
    <cellStyle name="Normal 3 2 2 2 3 3 2 2" xfId="766" xr:uid="{00000000-0005-0000-0000-0000F9020000}"/>
    <cellStyle name="Normal 3 2 2 2 3 3 2 2 2" xfId="767" xr:uid="{00000000-0005-0000-0000-0000FA020000}"/>
    <cellStyle name="Normal 3 2 2 2 3 3 2 3" xfId="768" xr:uid="{00000000-0005-0000-0000-0000FB020000}"/>
    <cellStyle name="Normal 3 2 2 2 3 3 2 4" xfId="769" xr:uid="{00000000-0005-0000-0000-0000FC020000}"/>
    <cellStyle name="Normal 3 2 2 2 3 3 3" xfId="770" xr:uid="{00000000-0005-0000-0000-0000FD020000}"/>
    <cellStyle name="Normal 3 2 2 2 3 3 3 2" xfId="771" xr:uid="{00000000-0005-0000-0000-0000FE020000}"/>
    <cellStyle name="Normal 3 2 2 2 3 3 4" xfId="772" xr:uid="{00000000-0005-0000-0000-0000FF020000}"/>
    <cellStyle name="Normal 3 2 2 2 3 3 5" xfId="773" xr:uid="{00000000-0005-0000-0000-000000030000}"/>
    <cellStyle name="Normal 3 2 2 2 3 4" xfId="774" xr:uid="{00000000-0005-0000-0000-000001030000}"/>
    <cellStyle name="Normal 3 2 2 2 3 4 2" xfId="775" xr:uid="{00000000-0005-0000-0000-000002030000}"/>
    <cellStyle name="Normal 3 2 2 2 3 4 2 2" xfId="776" xr:uid="{00000000-0005-0000-0000-000003030000}"/>
    <cellStyle name="Normal 3 2 2 2 3 4 3" xfId="777" xr:uid="{00000000-0005-0000-0000-000004030000}"/>
    <cellStyle name="Normal 3 2 2 2 3 4 4" xfId="778" xr:uid="{00000000-0005-0000-0000-000005030000}"/>
    <cellStyle name="Normal 3 2 2 2 3 5" xfId="779" xr:uid="{00000000-0005-0000-0000-000006030000}"/>
    <cellStyle name="Normal 3 2 2 2 3 5 2" xfId="780" xr:uid="{00000000-0005-0000-0000-000007030000}"/>
    <cellStyle name="Normal 3 2 2 2 3 6" xfId="781" xr:uid="{00000000-0005-0000-0000-000008030000}"/>
    <cellStyle name="Normal 3 2 2 2 3 7" xfId="782" xr:uid="{00000000-0005-0000-0000-000009030000}"/>
    <cellStyle name="Normal 3 2 2 2 4" xfId="783" xr:uid="{00000000-0005-0000-0000-00000A030000}"/>
    <cellStyle name="Normal 3 2 2 2 4 2" xfId="784" xr:uid="{00000000-0005-0000-0000-00000B030000}"/>
    <cellStyle name="Normal 3 2 2 2 4 2 2" xfId="785" xr:uid="{00000000-0005-0000-0000-00000C030000}"/>
    <cellStyle name="Normal 3 2 2 2 4 2 2 2" xfId="786" xr:uid="{00000000-0005-0000-0000-00000D030000}"/>
    <cellStyle name="Normal 3 2 2 2 4 2 2 2 2" xfId="787" xr:uid="{00000000-0005-0000-0000-00000E030000}"/>
    <cellStyle name="Normal 3 2 2 2 4 2 2 3" xfId="788" xr:uid="{00000000-0005-0000-0000-00000F030000}"/>
    <cellStyle name="Normal 3 2 2 2 4 2 2 4" xfId="789" xr:uid="{00000000-0005-0000-0000-000010030000}"/>
    <cellStyle name="Normal 3 2 2 2 4 2 3" xfId="790" xr:uid="{00000000-0005-0000-0000-000011030000}"/>
    <cellStyle name="Normal 3 2 2 2 4 2 3 2" xfId="791" xr:uid="{00000000-0005-0000-0000-000012030000}"/>
    <cellStyle name="Normal 3 2 2 2 4 2 4" xfId="792" xr:uid="{00000000-0005-0000-0000-000013030000}"/>
    <cellStyle name="Normal 3 2 2 2 4 2 5" xfId="793" xr:uid="{00000000-0005-0000-0000-000014030000}"/>
    <cellStyle name="Normal 3 2 2 2 4 3" xfId="794" xr:uid="{00000000-0005-0000-0000-000015030000}"/>
    <cellStyle name="Normal 3 2 2 2 4 3 2" xfId="795" xr:uid="{00000000-0005-0000-0000-000016030000}"/>
    <cellStyle name="Normal 3 2 2 2 4 3 2 2" xfId="796" xr:uid="{00000000-0005-0000-0000-000017030000}"/>
    <cellStyle name="Normal 3 2 2 2 4 3 3" xfId="797" xr:uid="{00000000-0005-0000-0000-000018030000}"/>
    <cellStyle name="Normal 3 2 2 2 4 3 4" xfId="798" xr:uid="{00000000-0005-0000-0000-000019030000}"/>
    <cellStyle name="Normal 3 2 2 2 4 4" xfId="799" xr:uid="{00000000-0005-0000-0000-00001A030000}"/>
    <cellStyle name="Normal 3 2 2 2 4 4 2" xfId="800" xr:uid="{00000000-0005-0000-0000-00001B030000}"/>
    <cellStyle name="Normal 3 2 2 2 4 5" xfId="801" xr:uid="{00000000-0005-0000-0000-00001C030000}"/>
    <cellStyle name="Normal 3 2 2 2 4 6" xfId="802" xr:uid="{00000000-0005-0000-0000-00001D030000}"/>
    <cellStyle name="Normal 3 2 2 2 5" xfId="803" xr:uid="{00000000-0005-0000-0000-00001E030000}"/>
    <cellStyle name="Normal 3 2 2 2 5 2" xfId="804" xr:uid="{00000000-0005-0000-0000-00001F030000}"/>
    <cellStyle name="Normal 3 2 2 2 5 2 2" xfId="805" xr:uid="{00000000-0005-0000-0000-000020030000}"/>
    <cellStyle name="Normal 3 2 2 2 5 2 2 2" xfId="806" xr:uid="{00000000-0005-0000-0000-000021030000}"/>
    <cellStyle name="Normal 3 2 2 2 5 2 2 2 2" xfId="807" xr:uid="{00000000-0005-0000-0000-000022030000}"/>
    <cellStyle name="Normal 3 2 2 2 5 2 2 3" xfId="808" xr:uid="{00000000-0005-0000-0000-000023030000}"/>
    <cellStyle name="Normal 3 2 2 2 5 2 2 4" xfId="809" xr:uid="{00000000-0005-0000-0000-000024030000}"/>
    <cellStyle name="Normal 3 2 2 2 5 2 3" xfId="810" xr:uid="{00000000-0005-0000-0000-000025030000}"/>
    <cellStyle name="Normal 3 2 2 2 5 2 3 2" xfId="811" xr:uid="{00000000-0005-0000-0000-000026030000}"/>
    <cellStyle name="Normal 3 2 2 2 5 2 4" xfId="812" xr:uid="{00000000-0005-0000-0000-000027030000}"/>
    <cellStyle name="Normal 3 2 2 2 5 2 5" xfId="813" xr:uid="{00000000-0005-0000-0000-000028030000}"/>
    <cellStyle name="Normal 3 2 2 2 5 3" xfId="814" xr:uid="{00000000-0005-0000-0000-000029030000}"/>
    <cellStyle name="Normal 3 2 2 2 5 3 2" xfId="815" xr:uid="{00000000-0005-0000-0000-00002A030000}"/>
    <cellStyle name="Normal 3 2 2 2 5 3 2 2" xfId="816" xr:uid="{00000000-0005-0000-0000-00002B030000}"/>
    <cellStyle name="Normal 3 2 2 2 5 3 3" xfId="817" xr:uid="{00000000-0005-0000-0000-00002C030000}"/>
    <cellStyle name="Normal 3 2 2 2 5 3 4" xfId="818" xr:uid="{00000000-0005-0000-0000-00002D030000}"/>
    <cellStyle name="Normal 3 2 2 2 5 4" xfId="819" xr:uid="{00000000-0005-0000-0000-00002E030000}"/>
    <cellStyle name="Normal 3 2 2 2 5 4 2" xfId="820" xr:uid="{00000000-0005-0000-0000-00002F030000}"/>
    <cellStyle name="Normal 3 2 2 2 5 5" xfId="821" xr:uid="{00000000-0005-0000-0000-000030030000}"/>
    <cellStyle name="Normal 3 2 2 2 5 6" xfId="822" xr:uid="{00000000-0005-0000-0000-000031030000}"/>
    <cellStyle name="Normal 3 2 2 2 6" xfId="823" xr:uid="{00000000-0005-0000-0000-000032030000}"/>
    <cellStyle name="Normal 3 2 2 2 6 2" xfId="824" xr:uid="{00000000-0005-0000-0000-000033030000}"/>
    <cellStyle name="Normal 3 2 2 2 6 2 2" xfId="825" xr:uid="{00000000-0005-0000-0000-000034030000}"/>
    <cellStyle name="Normal 3 2 2 2 6 2 2 2" xfId="826" xr:uid="{00000000-0005-0000-0000-000035030000}"/>
    <cellStyle name="Normal 3 2 2 2 6 2 3" xfId="827" xr:uid="{00000000-0005-0000-0000-000036030000}"/>
    <cellStyle name="Normal 3 2 2 2 6 2 4" xfId="828" xr:uid="{00000000-0005-0000-0000-000037030000}"/>
    <cellStyle name="Normal 3 2 2 2 6 3" xfId="829" xr:uid="{00000000-0005-0000-0000-000038030000}"/>
    <cellStyle name="Normal 3 2 2 2 6 3 2" xfId="830" xr:uid="{00000000-0005-0000-0000-000039030000}"/>
    <cellStyle name="Normal 3 2 2 2 6 4" xfId="831" xr:uid="{00000000-0005-0000-0000-00003A030000}"/>
    <cellStyle name="Normal 3 2 2 2 6 5" xfId="832" xr:uid="{00000000-0005-0000-0000-00003B030000}"/>
    <cellStyle name="Normal 3 2 2 2 7" xfId="833" xr:uid="{00000000-0005-0000-0000-00003C030000}"/>
    <cellStyle name="Normal 3 2 2 2 7 2" xfId="834" xr:uid="{00000000-0005-0000-0000-00003D030000}"/>
    <cellStyle name="Normal 3 2 2 2 7 2 2" xfId="835" xr:uid="{00000000-0005-0000-0000-00003E030000}"/>
    <cellStyle name="Normal 3 2 2 2 7 3" xfId="836" xr:uid="{00000000-0005-0000-0000-00003F030000}"/>
    <cellStyle name="Normal 3 2 2 2 7 4" xfId="837" xr:uid="{00000000-0005-0000-0000-000040030000}"/>
    <cellStyle name="Normal 3 2 2 2 8" xfId="838" xr:uid="{00000000-0005-0000-0000-000041030000}"/>
    <cellStyle name="Normal 3 2 2 2 8 2" xfId="839" xr:uid="{00000000-0005-0000-0000-000042030000}"/>
    <cellStyle name="Normal 3 2 2 2 9" xfId="840" xr:uid="{00000000-0005-0000-0000-000043030000}"/>
    <cellStyle name="Normal 3 2 2 3" xfId="841" xr:uid="{00000000-0005-0000-0000-000044030000}"/>
    <cellStyle name="Normal 3 2 2 3 10" xfId="842" xr:uid="{00000000-0005-0000-0000-000045030000}"/>
    <cellStyle name="Normal 3 2 2 3 2" xfId="843" xr:uid="{00000000-0005-0000-0000-000046030000}"/>
    <cellStyle name="Normal 3 2 2 3 2 2" xfId="844" xr:uid="{00000000-0005-0000-0000-000047030000}"/>
    <cellStyle name="Normal 3 2 2 3 2 2 2" xfId="845" xr:uid="{00000000-0005-0000-0000-000048030000}"/>
    <cellStyle name="Normal 3 2 2 3 2 2 2 2" xfId="846" xr:uid="{00000000-0005-0000-0000-000049030000}"/>
    <cellStyle name="Normal 3 2 2 3 2 2 2 2 2" xfId="847" xr:uid="{00000000-0005-0000-0000-00004A030000}"/>
    <cellStyle name="Normal 3 2 2 3 2 2 2 2 2 2" xfId="848" xr:uid="{00000000-0005-0000-0000-00004B030000}"/>
    <cellStyle name="Normal 3 2 2 3 2 2 2 2 2 2 2" xfId="849" xr:uid="{00000000-0005-0000-0000-00004C030000}"/>
    <cellStyle name="Normal 3 2 2 3 2 2 2 2 2 3" xfId="850" xr:uid="{00000000-0005-0000-0000-00004D030000}"/>
    <cellStyle name="Normal 3 2 2 3 2 2 2 2 2 4" xfId="851" xr:uid="{00000000-0005-0000-0000-00004E030000}"/>
    <cellStyle name="Normal 3 2 2 3 2 2 2 2 3" xfId="852" xr:uid="{00000000-0005-0000-0000-00004F030000}"/>
    <cellStyle name="Normal 3 2 2 3 2 2 2 2 3 2" xfId="853" xr:uid="{00000000-0005-0000-0000-000050030000}"/>
    <cellStyle name="Normal 3 2 2 3 2 2 2 2 4" xfId="854" xr:uid="{00000000-0005-0000-0000-000051030000}"/>
    <cellStyle name="Normal 3 2 2 3 2 2 2 2 5" xfId="855" xr:uid="{00000000-0005-0000-0000-000052030000}"/>
    <cellStyle name="Normal 3 2 2 3 2 2 2 3" xfId="856" xr:uid="{00000000-0005-0000-0000-000053030000}"/>
    <cellStyle name="Normal 3 2 2 3 2 2 2 3 2" xfId="857" xr:uid="{00000000-0005-0000-0000-000054030000}"/>
    <cellStyle name="Normal 3 2 2 3 2 2 2 3 2 2" xfId="858" xr:uid="{00000000-0005-0000-0000-000055030000}"/>
    <cellStyle name="Normal 3 2 2 3 2 2 2 3 3" xfId="859" xr:uid="{00000000-0005-0000-0000-000056030000}"/>
    <cellStyle name="Normal 3 2 2 3 2 2 2 3 4" xfId="860" xr:uid="{00000000-0005-0000-0000-000057030000}"/>
    <cellStyle name="Normal 3 2 2 3 2 2 2 4" xfId="861" xr:uid="{00000000-0005-0000-0000-000058030000}"/>
    <cellStyle name="Normal 3 2 2 3 2 2 2 4 2" xfId="862" xr:uid="{00000000-0005-0000-0000-000059030000}"/>
    <cellStyle name="Normal 3 2 2 3 2 2 2 5" xfId="863" xr:uid="{00000000-0005-0000-0000-00005A030000}"/>
    <cellStyle name="Normal 3 2 2 3 2 2 2 6" xfId="864" xr:uid="{00000000-0005-0000-0000-00005B030000}"/>
    <cellStyle name="Normal 3 2 2 3 2 2 3" xfId="865" xr:uid="{00000000-0005-0000-0000-00005C030000}"/>
    <cellStyle name="Normal 3 2 2 3 2 2 3 2" xfId="866" xr:uid="{00000000-0005-0000-0000-00005D030000}"/>
    <cellStyle name="Normal 3 2 2 3 2 2 3 2 2" xfId="867" xr:uid="{00000000-0005-0000-0000-00005E030000}"/>
    <cellStyle name="Normal 3 2 2 3 2 2 3 2 2 2" xfId="868" xr:uid="{00000000-0005-0000-0000-00005F030000}"/>
    <cellStyle name="Normal 3 2 2 3 2 2 3 2 3" xfId="869" xr:uid="{00000000-0005-0000-0000-000060030000}"/>
    <cellStyle name="Normal 3 2 2 3 2 2 3 2 4" xfId="870" xr:uid="{00000000-0005-0000-0000-000061030000}"/>
    <cellStyle name="Normal 3 2 2 3 2 2 3 3" xfId="871" xr:uid="{00000000-0005-0000-0000-000062030000}"/>
    <cellStyle name="Normal 3 2 2 3 2 2 3 3 2" xfId="872" xr:uid="{00000000-0005-0000-0000-000063030000}"/>
    <cellStyle name="Normal 3 2 2 3 2 2 3 4" xfId="873" xr:uid="{00000000-0005-0000-0000-000064030000}"/>
    <cellStyle name="Normal 3 2 2 3 2 2 3 5" xfId="874" xr:uid="{00000000-0005-0000-0000-000065030000}"/>
    <cellStyle name="Normal 3 2 2 3 2 2 4" xfId="875" xr:uid="{00000000-0005-0000-0000-000066030000}"/>
    <cellStyle name="Normal 3 2 2 3 2 2 4 2" xfId="876" xr:uid="{00000000-0005-0000-0000-000067030000}"/>
    <cellStyle name="Normal 3 2 2 3 2 2 4 2 2" xfId="877" xr:uid="{00000000-0005-0000-0000-000068030000}"/>
    <cellStyle name="Normal 3 2 2 3 2 2 4 3" xfId="878" xr:uid="{00000000-0005-0000-0000-000069030000}"/>
    <cellStyle name="Normal 3 2 2 3 2 2 4 4" xfId="879" xr:uid="{00000000-0005-0000-0000-00006A030000}"/>
    <cellStyle name="Normal 3 2 2 3 2 2 5" xfId="880" xr:uid="{00000000-0005-0000-0000-00006B030000}"/>
    <cellStyle name="Normal 3 2 2 3 2 2 5 2" xfId="881" xr:uid="{00000000-0005-0000-0000-00006C030000}"/>
    <cellStyle name="Normal 3 2 2 3 2 2 6" xfId="882" xr:uid="{00000000-0005-0000-0000-00006D030000}"/>
    <cellStyle name="Normal 3 2 2 3 2 2 7" xfId="883" xr:uid="{00000000-0005-0000-0000-00006E030000}"/>
    <cellStyle name="Normal 3 2 2 3 2 3" xfId="884" xr:uid="{00000000-0005-0000-0000-00006F030000}"/>
    <cellStyle name="Normal 3 2 2 3 2 3 2" xfId="885" xr:uid="{00000000-0005-0000-0000-000070030000}"/>
    <cellStyle name="Normal 3 2 2 3 2 3 2 2" xfId="886" xr:uid="{00000000-0005-0000-0000-000071030000}"/>
    <cellStyle name="Normal 3 2 2 3 2 3 2 2 2" xfId="887" xr:uid="{00000000-0005-0000-0000-000072030000}"/>
    <cellStyle name="Normal 3 2 2 3 2 3 2 2 2 2" xfId="888" xr:uid="{00000000-0005-0000-0000-000073030000}"/>
    <cellStyle name="Normal 3 2 2 3 2 3 2 2 3" xfId="889" xr:uid="{00000000-0005-0000-0000-000074030000}"/>
    <cellStyle name="Normal 3 2 2 3 2 3 2 2 4" xfId="890" xr:uid="{00000000-0005-0000-0000-000075030000}"/>
    <cellStyle name="Normal 3 2 2 3 2 3 2 3" xfId="891" xr:uid="{00000000-0005-0000-0000-000076030000}"/>
    <cellStyle name="Normal 3 2 2 3 2 3 2 3 2" xfId="892" xr:uid="{00000000-0005-0000-0000-000077030000}"/>
    <cellStyle name="Normal 3 2 2 3 2 3 2 4" xfId="893" xr:uid="{00000000-0005-0000-0000-000078030000}"/>
    <cellStyle name="Normal 3 2 2 3 2 3 2 5" xfId="894" xr:uid="{00000000-0005-0000-0000-000079030000}"/>
    <cellStyle name="Normal 3 2 2 3 2 3 3" xfId="895" xr:uid="{00000000-0005-0000-0000-00007A030000}"/>
    <cellStyle name="Normal 3 2 2 3 2 3 3 2" xfId="896" xr:uid="{00000000-0005-0000-0000-00007B030000}"/>
    <cellStyle name="Normal 3 2 2 3 2 3 3 2 2" xfId="897" xr:uid="{00000000-0005-0000-0000-00007C030000}"/>
    <cellStyle name="Normal 3 2 2 3 2 3 3 3" xfId="898" xr:uid="{00000000-0005-0000-0000-00007D030000}"/>
    <cellStyle name="Normal 3 2 2 3 2 3 3 4" xfId="899" xr:uid="{00000000-0005-0000-0000-00007E030000}"/>
    <cellStyle name="Normal 3 2 2 3 2 3 4" xfId="900" xr:uid="{00000000-0005-0000-0000-00007F030000}"/>
    <cellStyle name="Normal 3 2 2 3 2 3 4 2" xfId="901" xr:uid="{00000000-0005-0000-0000-000080030000}"/>
    <cellStyle name="Normal 3 2 2 3 2 3 5" xfId="902" xr:uid="{00000000-0005-0000-0000-000081030000}"/>
    <cellStyle name="Normal 3 2 2 3 2 3 6" xfId="903" xr:uid="{00000000-0005-0000-0000-000082030000}"/>
    <cellStyle name="Normal 3 2 2 3 2 4" xfId="904" xr:uid="{00000000-0005-0000-0000-000083030000}"/>
    <cellStyle name="Normal 3 2 2 3 2 4 2" xfId="905" xr:uid="{00000000-0005-0000-0000-000084030000}"/>
    <cellStyle name="Normal 3 2 2 3 2 4 2 2" xfId="906" xr:uid="{00000000-0005-0000-0000-000085030000}"/>
    <cellStyle name="Normal 3 2 2 3 2 4 2 2 2" xfId="907" xr:uid="{00000000-0005-0000-0000-000086030000}"/>
    <cellStyle name="Normal 3 2 2 3 2 4 2 3" xfId="908" xr:uid="{00000000-0005-0000-0000-000087030000}"/>
    <cellStyle name="Normal 3 2 2 3 2 4 2 4" xfId="909" xr:uid="{00000000-0005-0000-0000-000088030000}"/>
    <cellStyle name="Normal 3 2 2 3 2 4 3" xfId="910" xr:uid="{00000000-0005-0000-0000-000089030000}"/>
    <cellStyle name="Normal 3 2 2 3 2 4 3 2" xfId="911" xr:uid="{00000000-0005-0000-0000-00008A030000}"/>
    <cellStyle name="Normal 3 2 2 3 2 4 4" xfId="912" xr:uid="{00000000-0005-0000-0000-00008B030000}"/>
    <cellStyle name="Normal 3 2 2 3 2 4 5" xfId="913" xr:uid="{00000000-0005-0000-0000-00008C030000}"/>
    <cellStyle name="Normal 3 2 2 3 2 5" xfId="914" xr:uid="{00000000-0005-0000-0000-00008D030000}"/>
    <cellStyle name="Normal 3 2 2 3 2 5 2" xfId="915" xr:uid="{00000000-0005-0000-0000-00008E030000}"/>
    <cellStyle name="Normal 3 2 2 3 2 5 2 2" xfId="916" xr:uid="{00000000-0005-0000-0000-00008F030000}"/>
    <cellStyle name="Normal 3 2 2 3 2 5 3" xfId="917" xr:uid="{00000000-0005-0000-0000-000090030000}"/>
    <cellStyle name="Normal 3 2 2 3 2 5 4" xfId="918" xr:uid="{00000000-0005-0000-0000-000091030000}"/>
    <cellStyle name="Normal 3 2 2 3 2 6" xfId="919" xr:uid="{00000000-0005-0000-0000-000092030000}"/>
    <cellStyle name="Normal 3 2 2 3 2 6 2" xfId="920" xr:uid="{00000000-0005-0000-0000-000093030000}"/>
    <cellStyle name="Normal 3 2 2 3 2 7" xfId="921" xr:uid="{00000000-0005-0000-0000-000094030000}"/>
    <cellStyle name="Normal 3 2 2 3 2 8" xfId="922" xr:uid="{00000000-0005-0000-0000-000095030000}"/>
    <cellStyle name="Normal 3 2 2 3 3" xfId="923" xr:uid="{00000000-0005-0000-0000-000096030000}"/>
    <cellStyle name="Normal 3 2 2 3 3 2" xfId="924" xr:uid="{00000000-0005-0000-0000-000097030000}"/>
    <cellStyle name="Normal 3 2 2 3 3 2 2" xfId="925" xr:uid="{00000000-0005-0000-0000-000098030000}"/>
    <cellStyle name="Normal 3 2 2 3 3 2 2 2" xfId="926" xr:uid="{00000000-0005-0000-0000-000099030000}"/>
    <cellStyle name="Normal 3 2 2 3 3 2 2 2 2" xfId="927" xr:uid="{00000000-0005-0000-0000-00009A030000}"/>
    <cellStyle name="Normal 3 2 2 3 3 2 2 2 2 2" xfId="928" xr:uid="{00000000-0005-0000-0000-00009B030000}"/>
    <cellStyle name="Normal 3 2 2 3 3 2 2 2 3" xfId="929" xr:uid="{00000000-0005-0000-0000-00009C030000}"/>
    <cellStyle name="Normal 3 2 2 3 3 2 2 2 4" xfId="930" xr:uid="{00000000-0005-0000-0000-00009D030000}"/>
    <cellStyle name="Normal 3 2 2 3 3 2 2 3" xfId="931" xr:uid="{00000000-0005-0000-0000-00009E030000}"/>
    <cellStyle name="Normal 3 2 2 3 3 2 2 3 2" xfId="932" xr:uid="{00000000-0005-0000-0000-00009F030000}"/>
    <cellStyle name="Normal 3 2 2 3 3 2 2 4" xfId="933" xr:uid="{00000000-0005-0000-0000-0000A0030000}"/>
    <cellStyle name="Normal 3 2 2 3 3 2 2 5" xfId="934" xr:uid="{00000000-0005-0000-0000-0000A1030000}"/>
    <cellStyle name="Normal 3 2 2 3 3 2 3" xfId="935" xr:uid="{00000000-0005-0000-0000-0000A2030000}"/>
    <cellStyle name="Normal 3 2 2 3 3 2 3 2" xfId="936" xr:uid="{00000000-0005-0000-0000-0000A3030000}"/>
    <cellStyle name="Normal 3 2 2 3 3 2 3 2 2" xfId="937" xr:uid="{00000000-0005-0000-0000-0000A4030000}"/>
    <cellStyle name="Normal 3 2 2 3 3 2 3 3" xfId="938" xr:uid="{00000000-0005-0000-0000-0000A5030000}"/>
    <cellStyle name="Normal 3 2 2 3 3 2 3 4" xfId="939" xr:uid="{00000000-0005-0000-0000-0000A6030000}"/>
    <cellStyle name="Normal 3 2 2 3 3 2 4" xfId="940" xr:uid="{00000000-0005-0000-0000-0000A7030000}"/>
    <cellStyle name="Normal 3 2 2 3 3 2 4 2" xfId="941" xr:uid="{00000000-0005-0000-0000-0000A8030000}"/>
    <cellStyle name="Normal 3 2 2 3 3 2 5" xfId="942" xr:uid="{00000000-0005-0000-0000-0000A9030000}"/>
    <cellStyle name="Normal 3 2 2 3 3 2 6" xfId="943" xr:uid="{00000000-0005-0000-0000-0000AA030000}"/>
    <cellStyle name="Normal 3 2 2 3 3 3" xfId="944" xr:uid="{00000000-0005-0000-0000-0000AB030000}"/>
    <cellStyle name="Normal 3 2 2 3 3 3 2" xfId="945" xr:uid="{00000000-0005-0000-0000-0000AC030000}"/>
    <cellStyle name="Normal 3 2 2 3 3 3 2 2" xfId="946" xr:uid="{00000000-0005-0000-0000-0000AD030000}"/>
    <cellStyle name="Normal 3 2 2 3 3 3 2 2 2" xfId="947" xr:uid="{00000000-0005-0000-0000-0000AE030000}"/>
    <cellStyle name="Normal 3 2 2 3 3 3 2 3" xfId="948" xr:uid="{00000000-0005-0000-0000-0000AF030000}"/>
    <cellStyle name="Normal 3 2 2 3 3 3 2 4" xfId="949" xr:uid="{00000000-0005-0000-0000-0000B0030000}"/>
    <cellStyle name="Normal 3 2 2 3 3 3 3" xfId="950" xr:uid="{00000000-0005-0000-0000-0000B1030000}"/>
    <cellStyle name="Normal 3 2 2 3 3 3 3 2" xfId="951" xr:uid="{00000000-0005-0000-0000-0000B2030000}"/>
    <cellStyle name="Normal 3 2 2 3 3 3 4" xfId="952" xr:uid="{00000000-0005-0000-0000-0000B3030000}"/>
    <cellStyle name="Normal 3 2 2 3 3 3 5" xfId="953" xr:uid="{00000000-0005-0000-0000-0000B4030000}"/>
    <cellStyle name="Normal 3 2 2 3 3 4" xfId="954" xr:uid="{00000000-0005-0000-0000-0000B5030000}"/>
    <cellStyle name="Normal 3 2 2 3 3 4 2" xfId="955" xr:uid="{00000000-0005-0000-0000-0000B6030000}"/>
    <cellStyle name="Normal 3 2 2 3 3 4 2 2" xfId="956" xr:uid="{00000000-0005-0000-0000-0000B7030000}"/>
    <cellStyle name="Normal 3 2 2 3 3 4 3" xfId="957" xr:uid="{00000000-0005-0000-0000-0000B8030000}"/>
    <cellStyle name="Normal 3 2 2 3 3 4 4" xfId="958" xr:uid="{00000000-0005-0000-0000-0000B9030000}"/>
    <cellStyle name="Normal 3 2 2 3 3 5" xfId="959" xr:uid="{00000000-0005-0000-0000-0000BA030000}"/>
    <cellStyle name="Normal 3 2 2 3 3 5 2" xfId="960" xr:uid="{00000000-0005-0000-0000-0000BB030000}"/>
    <cellStyle name="Normal 3 2 2 3 3 6" xfId="961" xr:uid="{00000000-0005-0000-0000-0000BC030000}"/>
    <cellStyle name="Normal 3 2 2 3 3 7" xfId="962" xr:uid="{00000000-0005-0000-0000-0000BD030000}"/>
    <cellStyle name="Normal 3 2 2 3 4" xfId="963" xr:uid="{00000000-0005-0000-0000-0000BE030000}"/>
    <cellStyle name="Normal 3 2 2 3 4 2" xfId="964" xr:uid="{00000000-0005-0000-0000-0000BF030000}"/>
    <cellStyle name="Normal 3 2 2 3 4 2 2" xfId="965" xr:uid="{00000000-0005-0000-0000-0000C0030000}"/>
    <cellStyle name="Normal 3 2 2 3 4 2 2 2" xfId="966" xr:uid="{00000000-0005-0000-0000-0000C1030000}"/>
    <cellStyle name="Normal 3 2 2 3 4 2 2 2 2" xfId="967" xr:uid="{00000000-0005-0000-0000-0000C2030000}"/>
    <cellStyle name="Normal 3 2 2 3 4 2 2 3" xfId="968" xr:uid="{00000000-0005-0000-0000-0000C3030000}"/>
    <cellStyle name="Normal 3 2 2 3 4 2 2 4" xfId="969" xr:uid="{00000000-0005-0000-0000-0000C4030000}"/>
    <cellStyle name="Normal 3 2 2 3 4 2 3" xfId="970" xr:uid="{00000000-0005-0000-0000-0000C5030000}"/>
    <cellStyle name="Normal 3 2 2 3 4 2 3 2" xfId="971" xr:uid="{00000000-0005-0000-0000-0000C6030000}"/>
    <cellStyle name="Normal 3 2 2 3 4 2 4" xfId="972" xr:uid="{00000000-0005-0000-0000-0000C7030000}"/>
    <cellStyle name="Normal 3 2 2 3 4 2 5" xfId="973" xr:uid="{00000000-0005-0000-0000-0000C8030000}"/>
    <cellStyle name="Normal 3 2 2 3 4 3" xfId="974" xr:uid="{00000000-0005-0000-0000-0000C9030000}"/>
    <cellStyle name="Normal 3 2 2 3 4 3 2" xfId="975" xr:uid="{00000000-0005-0000-0000-0000CA030000}"/>
    <cellStyle name="Normal 3 2 2 3 4 3 2 2" xfId="976" xr:uid="{00000000-0005-0000-0000-0000CB030000}"/>
    <cellStyle name="Normal 3 2 2 3 4 3 3" xfId="977" xr:uid="{00000000-0005-0000-0000-0000CC030000}"/>
    <cellStyle name="Normal 3 2 2 3 4 3 4" xfId="978" xr:uid="{00000000-0005-0000-0000-0000CD030000}"/>
    <cellStyle name="Normal 3 2 2 3 4 4" xfId="979" xr:uid="{00000000-0005-0000-0000-0000CE030000}"/>
    <cellStyle name="Normal 3 2 2 3 4 4 2" xfId="980" xr:uid="{00000000-0005-0000-0000-0000CF030000}"/>
    <cellStyle name="Normal 3 2 2 3 4 5" xfId="981" xr:uid="{00000000-0005-0000-0000-0000D0030000}"/>
    <cellStyle name="Normal 3 2 2 3 4 6" xfId="982" xr:uid="{00000000-0005-0000-0000-0000D1030000}"/>
    <cellStyle name="Normal 3 2 2 3 5" xfId="983" xr:uid="{00000000-0005-0000-0000-0000D2030000}"/>
    <cellStyle name="Normal 3 2 2 3 5 2" xfId="984" xr:uid="{00000000-0005-0000-0000-0000D3030000}"/>
    <cellStyle name="Normal 3 2 2 3 5 2 2" xfId="985" xr:uid="{00000000-0005-0000-0000-0000D4030000}"/>
    <cellStyle name="Normal 3 2 2 3 5 2 2 2" xfId="986" xr:uid="{00000000-0005-0000-0000-0000D5030000}"/>
    <cellStyle name="Normal 3 2 2 3 5 2 2 2 2" xfId="987" xr:uid="{00000000-0005-0000-0000-0000D6030000}"/>
    <cellStyle name="Normal 3 2 2 3 5 2 2 3" xfId="988" xr:uid="{00000000-0005-0000-0000-0000D7030000}"/>
    <cellStyle name="Normal 3 2 2 3 5 2 2 4" xfId="989" xr:uid="{00000000-0005-0000-0000-0000D8030000}"/>
    <cellStyle name="Normal 3 2 2 3 5 2 3" xfId="990" xr:uid="{00000000-0005-0000-0000-0000D9030000}"/>
    <cellStyle name="Normal 3 2 2 3 5 2 3 2" xfId="991" xr:uid="{00000000-0005-0000-0000-0000DA030000}"/>
    <cellStyle name="Normal 3 2 2 3 5 2 4" xfId="992" xr:uid="{00000000-0005-0000-0000-0000DB030000}"/>
    <cellStyle name="Normal 3 2 2 3 5 2 5" xfId="993" xr:uid="{00000000-0005-0000-0000-0000DC030000}"/>
    <cellStyle name="Normal 3 2 2 3 5 3" xfId="994" xr:uid="{00000000-0005-0000-0000-0000DD030000}"/>
    <cellStyle name="Normal 3 2 2 3 5 3 2" xfId="995" xr:uid="{00000000-0005-0000-0000-0000DE030000}"/>
    <cellStyle name="Normal 3 2 2 3 5 3 2 2" xfId="996" xr:uid="{00000000-0005-0000-0000-0000DF030000}"/>
    <cellStyle name="Normal 3 2 2 3 5 3 3" xfId="997" xr:uid="{00000000-0005-0000-0000-0000E0030000}"/>
    <cellStyle name="Normal 3 2 2 3 5 3 4" xfId="998" xr:uid="{00000000-0005-0000-0000-0000E1030000}"/>
    <cellStyle name="Normal 3 2 2 3 5 4" xfId="999" xr:uid="{00000000-0005-0000-0000-0000E2030000}"/>
    <cellStyle name="Normal 3 2 2 3 5 4 2" xfId="1000" xr:uid="{00000000-0005-0000-0000-0000E3030000}"/>
    <cellStyle name="Normal 3 2 2 3 5 5" xfId="1001" xr:uid="{00000000-0005-0000-0000-0000E4030000}"/>
    <cellStyle name="Normal 3 2 2 3 5 6" xfId="1002" xr:uid="{00000000-0005-0000-0000-0000E5030000}"/>
    <cellStyle name="Normal 3 2 2 3 6" xfId="1003" xr:uid="{00000000-0005-0000-0000-0000E6030000}"/>
    <cellStyle name="Normal 3 2 2 3 6 2" xfId="1004" xr:uid="{00000000-0005-0000-0000-0000E7030000}"/>
    <cellStyle name="Normal 3 2 2 3 6 2 2" xfId="1005" xr:uid="{00000000-0005-0000-0000-0000E8030000}"/>
    <cellStyle name="Normal 3 2 2 3 6 2 2 2" xfId="1006" xr:uid="{00000000-0005-0000-0000-0000E9030000}"/>
    <cellStyle name="Normal 3 2 2 3 6 2 3" xfId="1007" xr:uid="{00000000-0005-0000-0000-0000EA030000}"/>
    <cellStyle name="Normal 3 2 2 3 6 2 4" xfId="1008" xr:uid="{00000000-0005-0000-0000-0000EB030000}"/>
    <cellStyle name="Normal 3 2 2 3 6 3" xfId="1009" xr:uid="{00000000-0005-0000-0000-0000EC030000}"/>
    <cellStyle name="Normal 3 2 2 3 6 3 2" xfId="1010" xr:uid="{00000000-0005-0000-0000-0000ED030000}"/>
    <cellStyle name="Normal 3 2 2 3 6 4" xfId="1011" xr:uid="{00000000-0005-0000-0000-0000EE030000}"/>
    <cellStyle name="Normal 3 2 2 3 6 5" xfId="1012" xr:uid="{00000000-0005-0000-0000-0000EF030000}"/>
    <cellStyle name="Normal 3 2 2 3 7" xfId="1013" xr:uid="{00000000-0005-0000-0000-0000F0030000}"/>
    <cellStyle name="Normal 3 2 2 3 7 2" xfId="1014" xr:uid="{00000000-0005-0000-0000-0000F1030000}"/>
    <cellStyle name="Normal 3 2 2 3 7 2 2" xfId="1015" xr:uid="{00000000-0005-0000-0000-0000F2030000}"/>
    <cellStyle name="Normal 3 2 2 3 7 3" xfId="1016" xr:uid="{00000000-0005-0000-0000-0000F3030000}"/>
    <cellStyle name="Normal 3 2 2 3 7 4" xfId="1017" xr:uid="{00000000-0005-0000-0000-0000F4030000}"/>
    <cellStyle name="Normal 3 2 2 3 8" xfId="1018" xr:uid="{00000000-0005-0000-0000-0000F5030000}"/>
    <cellStyle name="Normal 3 2 2 3 8 2" xfId="1019" xr:uid="{00000000-0005-0000-0000-0000F6030000}"/>
    <cellStyle name="Normal 3 2 2 3 9" xfId="1020" xr:uid="{00000000-0005-0000-0000-0000F7030000}"/>
    <cellStyle name="Normal 3 2 2 4" xfId="1021" xr:uid="{00000000-0005-0000-0000-0000F8030000}"/>
    <cellStyle name="Normal 3 2 2 4 2" xfId="1022" xr:uid="{00000000-0005-0000-0000-0000F9030000}"/>
    <cellStyle name="Normal 3 2 2 4 2 2" xfId="1023" xr:uid="{00000000-0005-0000-0000-0000FA030000}"/>
    <cellStyle name="Normal 3 2 2 4 2 2 2" xfId="1024" xr:uid="{00000000-0005-0000-0000-0000FB030000}"/>
    <cellStyle name="Normal 3 2 2 4 2 2 2 2" xfId="1025" xr:uid="{00000000-0005-0000-0000-0000FC030000}"/>
    <cellStyle name="Normal 3 2 2 4 2 2 2 2 2" xfId="1026" xr:uid="{00000000-0005-0000-0000-0000FD030000}"/>
    <cellStyle name="Normal 3 2 2 4 2 2 2 2 2 2" xfId="1027" xr:uid="{00000000-0005-0000-0000-0000FE030000}"/>
    <cellStyle name="Normal 3 2 2 4 2 2 2 2 3" xfId="1028" xr:uid="{00000000-0005-0000-0000-0000FF030000}"/>
    <cellStyle name="Normal 3 2 2 4 2 2 2 2 4" xfId="1029" xr:uid="{00000000-0005-0000-0000-000000040000}"/>
    <cellStyle name="Normal 3 2 2 4 2 2 2 3" xfId="1030" xr:uid="{00000000-0005-0000-0000-000001040000}"/>
    <cellStyle name="Normal 3 2 2 4 2 2 2 3 2" xfId="1031" xr:uid="{00000000-0005-0000-0000-000002040000}"/>
    <cellStyle name="Normal 3 2 2 4 2 2 2 4" xfId="1032" xr:uid="{00000000-0005-0000-0000-000003040000}"/>
    <cellStyle name="Normal 3 2 2 4 2 2 2 5" xfId="1033" xr:uid="{00000000-0005-0000-0000-000004040000}"/>
    <cellStyle name="Normal 3 2 2 4 2 2 3" xfId="1034" xr:uid="{00000000-0005-0000-0000-000005040000}"/>
    <cellStyle name="Normal 3 2 2 4 2 2 3 2" xfId="1035" xr:uid="{00000000-0005-0000-0000-000006040000}"/>
    <cellStyle name="Normal 3 2 2 4 2 2 3 2 2" xfId="1036" xr:uid="{00000000-0005-0000-0000-000007040000}"/>
    <cellStyle name="Normal 3 2 2 4 2 2 3 3" xfId="1037" xr:uid="{00000000-0005-0000-0000-000008040000}"/>
    <cellStyle name="Normal 3 2 2 4 2 2 3 4" xfId="1038" xr:uid="{00000000-0005-0000-0000-000009040000}"/>
    <cellStyle name="Normal 3 2 2 4 2 2 4" xfId="1039" xr:uid="{00000000-0005-0000-0000-00000A040000}"/>
    <cellStyle name="Normal 3 2 2 4 2 2 4 2" xfId="1040" xr:uid="{00000000-0005-0000-0000-00000B040000}"/>
    <cellStyle name="Normal 3 2 2 4 2 2 5" xfId="1041" xr:uid="{00000000-0005-0000-0000-00000C040000}"/>
    <cellStyle name="Normal 3 2 2 4 2 2 6" xfId="1042" xr:uid="{00000000-0005-0000-0000-00000D040000}"/>
    <cellStyle name="Normal 3 2 2 4 2 3" xfId="1043" xr:uid="{00000000-0005-0000-0000-00000E040000}"/>
    <cellStyle name="Normal 3 2 2 4 2 3 2" xfId="1044" xr:uid="{00000000-0005-0000-0000-00000F040000}"/>
    <cellStyle name="Normal 3 2 2 4 2 3 2 2" xfId="1045" xr:uid="{00000000-0005-0000-0000-000010040000}"/>
    <cellStyle name="Normal 3 2 2 4 2 3 2 2 2" xfId="1046" xr:uid="{00000000-0005-0000-0000-000011040000}"/>
    <cellStyle name="Normal 3 2 2 4 2 3 2 3" xfId="1047" xr:uid="{00000000-0005-0000-0000-000012040000}"/>
    <cellStyle name="Normal 3 2 2 4 2 3 2 4" xfId="1048" xr:uid="{00000000-0005-0000-0000-000013040000}"/>
    <cellStyle name="Normal 3 2 2 4 2 3 3" xfId="1049" xr:uid="{00000000-0005-0000-0000-000014040000}"/>
    <cellStyle name="Normal 3 2 2 4 2 3 3 2" xfId="1050" xr:uid="{00000000-0005-0000-0000-000015040000}"/>
    <cellStyle name="Normal 3 2 2 4 2 3 4" xfId="1051" xr:uid="{00000000-0005-0000-0000-000016040000}"/>
    <cellStyle name="Normal 3 2 2 4 2 3 5" xfId="1052" xr:uid="{00000000-0005-0000-0000-000017040000}"/>
    <cellStyle name="Normal 3 2 2 4 2 4" xfId="1053" xr:uid="{00000000-0005-0000-0000-000018040000}"/>
    <cellStyle name="Normal 3 2 2 4 2 4 2" xfId="1054" xr:uid="{00000000-0005-0000-0000-000019040000}"/>
    <cellStyle name="Normal 3 2 2 4 2 4 2 2" xfId="1055" xr:uid="{00000000-0005-0000-0000-00001A040000}"/>
    <cellStyle name="Normal 3 2 2 4 2 4 3" xfId="1056" xr:uid="{00000000-0005-0000-0000-00001B040000}"/>
    <cellStyle name="Normal 3 2 2 4 2 4 4" xfId="1057" xr:uid="{00000000-0005-0000-0000-00001C040000}"/>
    <cellStyle name="Normal 3 2 2 4 2 5" xfId="1058" xr:uid="{00000000-0005-0000-0000-00001D040000}"/>
    <cellStyle name="Normal 3 2 2 4 2 5 2" xfId="1059" xr:uid="{00000000-0005-0000-0000-00001E040000}"/>
    <cellStyle name="Normal 3 2 2 4 2 6" xfId="1060" xr:uid="{00000000-0005-0000-0000-00001F040000}"/>
    <cellStyle name="Normal 3 2 2 4 2 7" xfId="1061" xr:uid="{00000000-0005-0000-0000-000020040000}"/>
    <cellStyle name="Normal 3 2 2 4 3" xfId="1062" xr:uid="{00000000-0005-0000-0000-000021040000}"/>
    <cellStyle name="Normal 3 2 2 4 3 2" xfId="1063" xr:uid="{00000000-0005-0000-0000-000022040000}"/>
    <cellStyle name="Normal 3 2 2 4 3 2 2" xfId="1064" xr:uid="{00000000-0005-0000-0000-000023040000}"/>
    <cellStyle name="Normal 3 2 2 4 3 2 2 2" xfId="1065" xr:uid="{00000000-0005-0000-0000-000024040000}"/>
    <cellStyle name="Normal 3 2 2 4 3 2 2 2 2" xfId="1066" xr:uid="{00000000-0005-0000-0000-000025040000}"/>
    <cellStyle name="Normal 3 2 2 4 3 2 2 3" xfId="1067" xr:uid="{00000000-0005-0000-0000-000026040000}"/>
    <cellStyle name="Normal 3 2 2 4 3 2 2 4" xfId="1068" xr:uid="{00000000-0005-0000-0000-000027040000}"/>
    <cellStyle name="Normal 3 2 2 4 3 2 3" xfId="1069" xr:uid="{00000000-0005-0000-0000-000028040000}"/>
    <cellStyle name="Normal 3 2 2 4 3 2 3 2" xfId="1070" xr:uid="{00000000-0005-0000-0000-000029040000}"/>
    <cellStyle name="Normal 3 2 2 4 3 2 4" xfId="1071" xr:uid="{00000000-0005-0000-0000-00002A040000}"/>
    <cellStyle name="Normal 3 2 2 4 3 2 5" xfId="1072" xr:uid="{00000000-0005-0000-0000-00002B040000}"/>
    <cellStyle name="Normal 3 2 2 4 3 3" xfId="1073" xr:uid="{00000000-0005-0000-0000-00002C040000}"/>
    <cellStyle name="Normal 3 2 2 4 3 3 2" xfId="1074" xr:uid="{00000000-0005-0000-0000-00002D040000}"/>
    <cellStyle name="Normal 3 2 2 4 3 3 2 2" xfId="1075" xr:uid="{00000000-0005-0000-0000-00002E040000}"/>
    <cellStyle name="Normal 3 2 2 4 3 3 3" xfId="1076" xr:uid="{00000000-0005-0000-0000-00002F040000}"/>
    <cellStyle name="Normal 3 2 2 4 3 3 4" xfId="1077" xr:uid="{00000000-0005-0000-0000-000030040000}"/>
    <cellStyle name="Normal 3 2 2 4 3 4" xfId="1078" xr:uid="{00000000-0005-0000-0000-000031040000}"/>
    <cellStyle name="Normal 3 2 2 4 3 4 2" xfId="1079" xr:uid="{00000000-0005-0000-0000-000032040000}"/>
    <cellStyle name="Normal 3 2 2 4 3 5" xfId="1080" xr:uid="{00000000-0005-0000-0000-000033040000}"/>
    <cellStyle name="Normal 3 2 2 4 3 6" xfId="1081" xr:uid="{00000000-0005-0000-0000-000034040000}"/>
    <cellStyle name="Normal 3 2 2 4 4" xfId="1082" xr:uid="{00000000-0005-0000-0000-000035040000}"/>
    <cellStyle name="Normal 3 2 2 4 4 2" xfId="1083" xr:uid="{00000000-0005-0000-0000-000036040000}"/>
    <cellStyle name="Normal 3 2 2 4 4 2 2" xfId="1084" xr:uid="{00000000-0005-0000-0000-000037040000}"/>
    <cellStyle name="Normal 3 2 2 4 4 2 2 2" xfId="1085" xr:uid="{00000000-0005-0000-0000-000038040000}"/>
    <cellStyle name="Normal 3 2 2 4 4 2 3" xfId="1086" xr:uid="{00000000-0005-0000-0000-000039040000}"/>
    <cellStyle name="Normal 3 2 2 4 4 2 4" xfId="1087" xr:uid="{00000000-0005-0000-0000-00003A040000}"/>
    <cellStyle name="Normal 3 2 2 4 4 3" xfId="1088" xr:uid="{00000000-0005-0000-0000-00003B040000}"/>
    <cellStyle name="Normal 3 2 2 4 4 3 2" xfId="1089" xr:uid="{00000000-0005-0000-0000-00003C040000}"/>
    <cellStyle name="Normal 3 2 2 4 4 4" xfId="1090" xr:uid="{00000000-0005-0000-0000-00003D040000}"/>
    <cellStyle name="Normal 3 2 2 4 4 5" xfId="1091" xr:uid="{00000000-0005-0000-0000-00003E040000}"/>
    <cellStyle name="Normal 3 2 2 4 5" xfId="1092" xr:uid="{00000000-0005-0000-0000-00003F040000}"/>
    <cellStyle name="Normal 3 2 2 4 5 2" xfId="1093" xr:uid="{00000000-0005-0000-0000-000040040000}"/>
    <cellStyle name="Normal 3 2 2 4 5 2 2" xfId="1094" xr:uid="{00000000-0005-0000-0000-000041040000}"/>
    <cellStyle name="Normal 3 2 2 4 5 3" xfId="1095" xr:uid="{00000000-0005-0000-0000-000042040000}"/>
    <cellStyle name="Normal 3 2 2 4 5 4" xfId="1096" xr:uid="{00000000-0005-0000-0000-000043040000}"/>
    <cellStyle name="Normal 3 2 2 4 6" xfId="1097" xr:uid="{00000000-0005-0000-0000-000044040000}"/>
    <cellStyle name="Normal 3 2 2 4 6 2" xfId="1098" xr:uid="{00000000-0005-0000-0000-000045040000}"/>
    <cellStyle name="Normal 3 2 2 4 7" xfId="1099" xr:uid="{00000000-0005-0000-0000-000046040000}"/>
    <cellStyle name="Normal 3 2 2 4 8" xfId="1100" xr:uid="{00000000-0005-0000-0000-000047040000}"/>
    <cellStyle name="Normal 3 2 2 5" xfId="1101" xr:uid="{00000000-0005-0000-0000-000048040000}"/>
    <cellStyle name="Normal 3 2 2 5 2" xfId="1102" xr:uid="{00000000-0005-0000-0000-000049040000}"/>
    <cellStyle name="Normal 3 2 2 5 2 2" xfId="1103" xr:uid="{00000000-0005-0000-0000-00004A040000}"/>
    <cellStyle name="Normal 3 2 2 5 2 2 2" xfId="1104" xr:uid="{00000000-0005-0000-0000-00004B040000}"/>
    <cellStyle name="Normal 3 2 2 5 2 2 2 2" xfId="1105" xr:uid="{00000000-0005-0000-0000-00004C040000}"/>
    <cellStyle name="Normal 3 2 2 5 2 2 2 2 2" xfId="1106" xr:uid="{00000000-0005-0000-0000-00004D040000}"/>
    <cellStyle name="Normal 3 2 2 5 2 2 2 3" xfId="1107" xr:uid="{00000000-0005-0000-0000-00004E040000}"/>
    <cellStyle name="Normal 3 2 2 5 2 2 2 4" xfId="1108" xr:uid="{00000000-0005-0000-0000-00004F040000}"/>
    <cellStyle name="Normal 3 2 2 5 2 2 3" xfId="1109" xr:uid="{00000000-0005-0000-0000-000050040000}"/>
    <cellStyle name="Normal 3 2 2 5 2 2 3 2" xfId="1110" xr:uid="{00000000-0005-0000-0000-000051040000}"/>
    <cellStyle name="Normal 3 2 2 5 2 2 4" xfId="1111" xr:uid="{00000000-0005-0000-0000-000052040000}"/>
    <cellStyle name="Normal 3 2 2 5 2 2 5" xfId="1112" xr:uid="{00000000-0005-0000-0000-000053040000}"/>
    <cellStyle name="Normal 3 2 2 5 2 3" xfId="1113" xr:uid="{00000000-0005-0000-0000-000054040000}"/>
    <cellStyle name="Normal 3 2 2 5 2 3 2" xfId="1114" xr:uid="{00000000-0005-0000-0000-000055040000}"/>
    <cellStyle name="Normal 3 2 2 5 2 3 2 2" xfId="1115" xr:uid="{00000000-0005-0000-0000-000056040000}"/>
    <cellStyle name="Normal 3 2 2 5 2 3 3" xfId="1116" xr:uid="{00000000-0005-0000-0000-000057040000}"/>
    <cellStyle name="Normal 3 2 2 5 2 3 4" xfId="1117" xr:uid="{00000000-0005-0000-0000-000058040000}"/>
    <cellStyle name="Normal 3 2 2 5 2 4" xfId="1118" xr:uid="{00000000-0005-0000-0000-000059040000}"/>
    <cellStyle name="Normal 3 2 2 5 2 4 2" xfId="1119" xr:uid="{00000000-0005-0000-0000-00005A040000}"/>
    <cellStyle name="Normal 3 2 2 5 2 5" xfId="1120" xr:uid="{00000000-0005-0000-0000-00005B040000}"/>
    <cellStyle name="Normal 3 2 2 5 2 6" xfId="1121" xr:uid="{00000000-0005-0000-0000-00005C040000}"/>
    <cellStyle name="Normal 3 2 2 5 3" xfId="1122" xr:uid="{00000000-0005-0000-0000-00005D040000}"/>
    <cellStyle name="Normal 3 2 2 5 3 2" xfId="1123" xr:uid="{00000000-0005-0000-0000-00005E040000}"/>
    <cellStyle name="Normal 3 2 2 5 3 2 2" xfId="1124" xr:uid="{00000000-0005-0000-0000-00005F040000}"/>
    <cellStyle name="Normal 3 2 2 5 3 2 2 2" xfId="1125" xr:uid="{00000000-0005-0000-0000-000060040000}"/>
    <cellStyle name="Normal 3 2 2 5 3 2 3" xfId="1126" xr:uid="{00000000-0005-0000-0000-000061040000}"/>
    <cellStyle name="Normal 3 2 2 5 3 2 4" xfId="1127" xr:uid="{00000000-0005-0000-0000-000062040000}"/>
    <cellStyle name="Normal 3 2 2 5 3 3" xfId="1128" xr:uid="{00000000-0005-0000-0000-000063040000}"/>
    <cellStyle name="Normal 3 2 2 5 3 3 2" xfId="1129" xr:uid="{00000000-0005-0000-0000-000064040000}"/>
    <cellStyle name="Normal 3 2 2 5 3 4" xfId="1130" xr:uid="{00000000-0005-0000-0000-000065040000}"/>
    <cellStyle name="Normal 3 2 2 5 3 5" xfId="1131" xr:uid="{00000000-0005-0000-0000-000066040000}"/>
    <cellStyle name="Normal 3 2 2 5 4" xfId="1132" xr:uid="{00000000-0005-0000-0000-000067040000}"/>
    <cellStyle name="Normal 3 2 2 5 4 2" xfId="1133" xr:uid="{00000000-0005-0000-0000-000068040000}"/>
    <cellStyle name="Normal 3 2 2 5 4 2 2" xfId="1134" xr:uid="{00000000-0005-0000-0000-000069040000}"/>
    <cellStyle name="Normal 3 2 2 5 4 3" xfId="1135" xr:uid="{00000000-0005-0000-0000-00006A040000}"/>
    <cellStyle name="Normal 3 2 2 5 4 4" xfId="1136" xr:uid="{00000000-0005-0000-0000-00006B040000}"/>
    <cellStyle name="Normal 3 2 2 5 5" xfId="1137" xr:uid="{00000000-0005-0000-0000-00006C040000}"/>
    <cellStyle name="Normal 3 2 2 5 5 2" xfId="1138" xr:uid="{00000000-0005-0000-0000-00006D040000}"/>
    <cellStyle name="Normal 3 2 2 5 6" xfId="1139" xr:uid="{00000000-0005-0000-0000-00006E040000}"/>
    <cellStyle name="Normal 3 2 2 5 7" xfId="1140" xr:uid="{00000000-0005-0000-0000-00006F040000}"/>
    <cellStyle name="Normal 3 2 2 6" xfId="1141" xr:uid="{00000000-0005-0000-0000-000070040000}"/>
    <cellStyle name="Normal 3 2 2 6 2" xfId="1142" xr:uid="{00000000-0005-0000-0000-000071040000}"/>
    <cellStyle name="Normal 3 2 2 6 2 2" xfId="1143" xr:uid="{00000000-0005-0000-0000-000072040000}"/>
    <cellStyle name="Normal 3 2 2 6 2 2 2" xfId="1144" xr:uid="{00000000-0005-0000-0000-000073040000}"/>
    <cellStyle name="Normal 3 2 2 6 2 2 2 2" xfId="1145" xr:uid="{00000000-0005-0000-0000-000074040000}"/>
    <cellStyle name="Normal 3 2 2 6 2 2 3" xfId="1146" xr:uid="{00000000-0005-0000-0000-000075040000}"/>
    <cellStyle name="Normal 3 2 2 6 2 2 4" xfId="1147" xr:uid="{00000000-0005-0000-0000-000076040000}"/>
    <cellStyle name="Normal 3 2 2 6 2 3" xfId="1148" xr:uid="{00000000-0005-0000-0000-000077040000}"/>
    <cellStyle name="Normal 3 2 2 6 2 3 2" xfId="1149" xr:uid="{00000000-0005-0000-0000-000078040000}"/>
    <cellStyle name="Normal 3 2 2 6 2 4" xfId="1150" xr:uid="{00000000-0005-0000-0000-000079040000}"/>
    <cellStyle name="Normal 3 2 2 6 2 5" xfId="1151" xr:uid="{00000000-0005-0000-0000-00007A040000}"/>
    <cellStyle name="Normal 3 2 2 6 3" xfId="1152" xr:uid="{00000000-0005-0000-0000-00007B040000}"/>
    <cellStyle name="Normal 3 2 2 6 3 2" xfId="1153" xr:uid="{00000000-0005-0000-0000-00007C040000}"/>
    <cellStyle name="Normal 3 2 2 6 3 2 2" xfId="1154" xr:uid="{00000000-0005-0000-0000-00007D040000}"/>
    <cellStyle name="Normal 3 2 2 6 3 3" xfId="1155" xr:uid="{00000000-0005-0000-0000-00007E040000}"/>
    <cellStyle name="Normal 3 2 2 6 3 4" xfId="1156" xr:uid="{00000000-0005-0000-0000-00007F040000}"/>
    <cellStyle name="Normal 3 2 2 6 4" xfId="1157" xr:uid="{00000000-0005-0000-0000-000080040000}"/>
    <cellStyle name="Normal 3 2 2 6 4 2" xfId="1158" xr:uid="{00000000-0005-0000-0000-000081040000}"/>
    <cellStyle name="Normal 3 2 2 6 5" xfId="1159" xr:uid="{00000000-0005-0000-0000-000082040000}"/>
    <cellStyle name="Normal 3 2 2 6 6" xfId="1160" xr:uid="{00000000-0005-0000-0000-000083040000}"/>
    <cellStyle name="Normal 3 2 2 7" xfId="1161" xr:uid="{00000000-0005-0000-0000-000084040000}"/>
    <cellStyle name="Normal 3 2 2 7 2" xfId="1162" xr:uid="{00000000-0005-0000-0000-000085040000}"/>
    <cellStyle name="Normal 3 2 2 7 2 2" xfId="1163" xr:uid="{00000000-0005-0000-0000-000086040000}"/>
    <cellStyle name="Normal 3 2 2 7 2 2 2" xfId="1164" xr:uid="{00000000-0005-0000-0000-000087040000}"/>
    <cellStyle name="Normal 3 2 2 7 2 2 2 2" xfId="1165" xr:uid="{00000000-0005-0000-0000-000088040000}"/>
    <cellStyle name="Normal 3 2 2 7 2 2 3" xfId="1166" xr:uid="{00000000-0005-0000-0000-000089040000}"/>
    <cellStyle name="Normal 3 2 2 7 2 2 4" xfId="1167" xr:uid="{00000000-0005-0000-0000-00008A040000}"/>
    <cellStyle name="Normal 3 2 2 7 2 3" xfId="1168" xr:uid="{00000000-0005-0000-0000-00008B040000}"/>
    <cellStyle name="Normal 3 2 2 7 2 3 2" xfId="1169" xr:uid="{00000000-0005-0000-0000-00008C040000}"/>
    <cellStyle name="Normal 3 2 2 7 2 4" xfId="1170" xr:uid="{00000000-0005-0000-0000-00008D040000}"/>
    <cellStyle name="Normal 3 2 2 7 2 5" xfId="1171" xr:uid="{00000000-0005-0000-0000-00008E040000}"/>
    <cellStyle name="Normal 3 2 2 7 3" xfId="1172" xr:uid="{00000000-0005-0000-0000-00008F040000}"/>
    <cellStyle name="Normal 3 2 2 7 3 2" xfId="1173" xr:uid="{00000000-0005-0000-0000-000090040000}"/>
    <cellStyle name="Normal 3 2 2 7 3 2 2" xfId="1174" xr:uid="{00000000-0005-0000-0000-000091040000}"/>
    <cellStyle name="Normal 3 2 2 7 3 3" xfId="1175" xr:uid="{00000000-0005-0000-0000-000092040000}"/>
    <cellStyle name="Normal 3 2 2 7 3 4" xfId="1176" xr:uid="{00000000-0005-0000-0000-000093040000}"/>
    <cellStyle name="Normal 3 2 2 7 4" xfId="1177" xr:uid="{00000000-0005-0000-0000-000094040000}"/>
    <cellStyle name="Normal 3 2 2 7 4 2" xfId="1178" xr:uid="{00000000-0005-0000-0000-000095040000}"/>
    <cellStyle name="Normal 3 2 2 7 5" xfId="1179" xr:uid="{00000000-0005-0000-0000-000096040000}"/>
    <cellStyle name="Normal 3 2 2 7 6" xfId="1180" xr:uid="{00000000-0005-0000-0000-000097040000}"/>
    <cellStyle name="Normal 3 2 2 8" xfId="1181" xr:uid="{00000000-0005-0000-0000-000098040000}"/>
    <cellStyle name="Normal 3 2 2 8 2" xfId="1182" xr:uid="{00000000-0005-0000-0000-000099040000}"/>
    <cellStyle name="Normal 3 2 2 8 2 2" xfId="1183" xr:uid="{00000000-0005-0000-0000-00009A040000}"/>
    <cellStyle name="Normal 3 2 2 8 2 2 2" xfId="1184" xr:uid="{00000000-0005-0000-0000-00009B040000}"/>
    <cellStyle name="Normal 3 2 2 8 2 3" xfId="1185" xr:uid="{00000000-0005-0000-0000-00009C040000}"/>
    <cellStyle name="Normal 3 2 2 8 2 4" xfId="1186" xr:uid="{00000000-0005-0000-0000-00009D040000}"/>
    <cellStyle name="Normal 3 2 2 8 3" xfId="1187" xr:uid="{00000000-0005-0000-0000-00009E040000}"/>
    <cellStyle name="Normal 3 2 2 8 3 2" xfId="1188" xr:uid="{00000000-0005-0000-0000-00009F040000}"/>
    <cellStyle name="Normal 3 2 2 8 4" xfId="1189" xr:uid="{00000000-0005-0000-0000-0000A0040000}"/>
    <cellStyle name="Normal 3 2 2 8 5" xfId="1190" xr:uid="{00000000-0005-0000-0000-0000A1040000}"/>
    <cellStyle name="Normal 3 2 2 9" xfId="1191" xr:uid="{00000000-0005-0000-0000-0000A2040000}"/>
    <cellStyle name="Normal 3 2 2 9 2" xfId="1192" xr:uid="{00000000-0005-0000-0000-0000A3040000}"/>
    <cellStyle name="Normal 3 2 2 9 2 2" xfId="1193" xr:uid="{00000000-0005-0000-0000-0000A4040000}"/>
    <cellStyle name="Normal 3 2 2 9 3" xfId="1194" xr:uid="{00000000-0005-0000-0000-0000A5040000}"/>
    <cellStyle name="Normal 3 2 2 9 4" xfId="1195" xr:uid="{00000000-0005-0000-0000-0000A6040000}"/>
    <cellStyle name="Normal 3 2 3" xfId="1196" xr:uid="{00000000-0005-0000-0000-0000A7040000}"/>
    <cellStyle name="Normal 3 2 3 10" xfId="1197" xr:uid="{00000000-0005-0000-0000-0000A8040000}"/>
    <cellStyle name="Normal 3 2 3 11" xfId="1198" xr:uid="{00000000-0005-0000-0000-0000A9040000}"/>
    <cellStyle name="Normal 3 2 3 2" xfId="1199" xr:uid="{00000000-0005-0000-0000-0000AA040000}"/>
    <cellStyle name="Normal 3 2 3 2 10" xfId="1200" xr:uid="{00000000-0005-0000-0000-0000AB040000}"/>
    <cellStyle name="Normal 3 2 3 2 2" xfId="1201" xr:uid="{00000000-0005-0000-0000-0000AC040000}"/>
    <cellStyle name="Normal 3 2 3 2 2 2" xfId="1202" xr:uid="{00000000-0005-0000-0000-0000AD040000}"/>
    <cellStyle name="Normal 3 2 3 2 2 2 2" xfId="1203" xr:uid="{00000000-0005-0000-0000-0000AE040000}"/>
    <cellStyle name="Normal 3 2 3 2 2 2 2 2" xfId="1204" xr:uid="{00000000-0005-0000-0000-0000AF040000}"/>
    <cellStyle name="Normal 3 2 3 2 2 2 2 2 2" xfId="1205" xr:uid="{00000000-0005-0000-0000-0000B0040000}"/>
    <cellStyle name="Normal 3 2 3 2 2 2 2 2 2 2" xfId="1206" xr:uid="{00000000-0005-0000-0000-0000B1040000}"/>
    <cellStyle name="Normal 3 2 3 2 2 2 2 2 2 2 2" xfId="1207" xr:uid="{00000000-0005-0000-0000-0000B2040000}"/>
    <cellStyle name="Normal 3 2 3 2 2 2 2 2 2 3" xfId="1208" xr:uid="{00000000-0005-0000-0000-0000B3040000}"/>
    <cellStyle name="Normal 3 2 3 2 2 2 2 2 2 4" xfId="1209" xr:uid="{00000000-0005-0000-0000-0000B4040000}"/>
    <cellStyle name="Normal 3 2 3 2 2 2 2 2 3" xfId="1210" xr:uid="{00000000-0005-0000-0000-0000B5040000}"/>
    <cellStyle name="Normal 3 2 3 2 2 2 2 2 3 2" xfId="1211" xr:uid="{00000000-0005-0000-0000-0000B6040000}"/>
    <cellStyle name="Normal 3 2 3 2 2 2 2 2 4" xfId="1212" xr:uid="{00000000-0005-0000-0000-0000B7040000}"/>
    <cellStyle name="Normal 3 2 3 2 2 2 2 2 5" xfId="1213" xr:uid="{00000000-0005-0000-0000-0000B8040000}"/>
    <cellStyle name="Normal 3 2 3 2 2 2 2 3" xfId="1214" xr:uid="{00000000-0005-0000-0000-0000B9040000}"/>
    <cellStyle name="Normal 3 2 3 2 2 2 2 3 2" xfId="1215" xr:uid="{00000000-0005-0000-0000-0000BA040000}"/>
    <cellStyle name="Normal 3 2 3 2 2 2 2 3 2 2" xfId="1216" xr:uid="{00000000-0005-0000-0000-0000BB040000}"/>
    <cellStyle name="Normal 3 2 3 2 2 2 2 3 3" xfId="1217" xr:uid="{00000000-0005-0000-0000-0000BC040000}"/>
    <cellStyle name="Normal 3 2 3 2 2 2 2 3 4" xfId="1218" xr:uid="{00000000-0005-0000-0000-0000BD040000}"/>
    <cellStyle name="Normal 3 2 3 2 2 2 2 4" xfId="1219" xr:uid="{00000000-0005-0000-0000-0000BE040000}"/>
    <cellStyle name="Normal 3 2 3 2 2 2 2 4 2" xfId="1220" xr:uid="{00000000-0005-0000-0000-0000BF040000}"/>
    <cellStyle name="Normal 3 2 3 2 2 2 2 5" xfId="1221" xr:uid="{00000000-0005-0000-0000-0000C0040000}"/>
    <cellStyle name="Normal 3 2 3 2 2 2 2 6" xfId="1222" xr:uid="{00000000-0005-0000-0000-0000C1040000}"/>
    <cellStyle name="Normal 3 2 3 2 2 2 3" xfId="1223" xr:uid="{00000000-0005-0000-0000-0000C2040000}"/>
    <cellStyle name="Normal 3 2 3 2 2 2 3 2" xfId="1224" xr:uid="{00000000-0005-0000-0000-0000C3040000}"/>
    <cellStyle name="Normal 3 2 3 2 2 2 3 2 2" xfId="1225" xr:uid="{00000000-0005-0000-0000-0000C4040000}"/>
    <cellStyle name="Normal 3 2 3 2 2 2 3 2 2 2" xfId="1226" xr:uid="{00000000-0005-0000-0000-0000C5040000}"/>
    <cellStyle name="Normal 3 2 3 2 2 2 3 2 3" xfId="1227" xr:uid="{00000000-0005-0000-0000-0000C6040000}"/>
    <cellStyle name="Normal 3 2 3 2 2 2 3 2 4" xfId="1228" xr:uid="{00000000-0005-0000-0000-0000C7040000}"/>
    <cellStyle name="Normal 3 2 3 2 2 2 3 3" xfId="1229" xr:uid="{00000000-0005-0000-0000-0000C8040000}"/>
    <cellStyle name="Normal 3 2 3 2 2 2 3 3 2" xfId="1230" xr:uid="{00000000-0005-0000-0000-0000C9040000}"/>
    <cellStyle name="Normal 3 2 3 2 2 2 3 4" xfId="1231" xr:uid="{00000000-0005-0000-0000-0000CA040000}"/>
    <cellStyle name="Normal 3 2 3 2 2 2 3 5" xfId="1232" xr:uid="{00000000-0005-0000-0000-0000CB040000}"/>
    <cellStyle name="Normal 3 2 3 2 2 2 4" xfId="1233" xr:uid="{00000000-0005-0000-0000-0000CC040000}"/>
    <cellStyle name="Normal 3 2 3 2 2 2 4 2" xfId="1234" xr:uid="{00000000-0005-0000-0000-0000CD040000}"/>
    <cellStyle name="Normal 3 2 3 2 2 2 4 2 2" xfId="1235" xr:uid="{00000000-0005-0000-0000-0000CE040000}"/>
    <cellStyle name="Normal 3 2 3 2 2 2 4 3" xfId="1236" xr:uid="{00000000-0005-0000-0000-0000CF040000}"/>
    <cellStyle name="Normal 3 2 3 2 2 2 4 4" xfId="1237" xr:uid="{00000000-0005-0000-0000-0000D0040000}"/>
    <cellStyle name="Normal 3 2 3 2 2 2 5" xfId="1238" xr:uid="{00000000-0005-0000-0000-0000D1040000}"/>
    <cellStyle name="Normal 3 2 3 2 2 2 5 2" xfId="1239" xr:uid="{00000000-0005-0000-0000-0000D2040000}"/>
    <cellStyle name="Normal 3 2 3 2 2 2 6" xfId="1240" xr:uid="{00000000-0005-0000-0000-0000D3040000}"/>
    <cellStyle name="Normal 3 2 3 2 2 2 7" xfId="1241" xr:uid="{00000000-0005-0000-0000-0000D4040000}"/>
    <cellStyle name="Normal 3 2 3 2 2 3" xfId="1242" xr:uid="{00000000-0005-0000-0000-0000D5040000}"/>
    <cellStyle name="Normal 3 2 3 2 2 3 2" xfId="1243" xr:uid="{00000000-0005-0000-0000-0000D6040000}"/>
    <cellStyle name="Normal 3 2 3 2 2 3 2 2" xfId="1244" xr:uid="{00000000-0005-0000-0000-0000D7040000}"/>
    <cellStyle name="Normal 3 2 3 2 2 3 2 2 2" xfId="1245" xr:uid="{00000000-0005-0000-0000-0000D8040000}"/>
    <cellStyle name="Normal 3 2 3 2 2 3 2 2 2 2" xfId="1246" xr:uid="{00000000-0005-0000-0000-0000D9040000}"/>
    <cellStyle name="Normal 3 2 3 2 2 3 2 2 3" xfId="1247" xr:uid="{00000000-0005-0000-0000-0000DA040000}"/>
    <cellStyle name="Normal 3 2 3 2 2 3 2 2 4" xfId="1248" xr:uid="{00000000-0005-0000-0000-0000DB040000}"/>
    <cellStyle name="Normal 3 2 3 2 2 3 2 3" xfId="1249" xr:uid="{00000000-0005-0000-0000-0000DC040000}"/>
    <cellStyle name="Normal 3 2 3 2 2 3 2 3 2" xfId="1250" xr:uid="{00000000-0005-0000-0000-0000DD040000}"/>
    <cellStyle name="Normal 3 2 3 2 2 3 2 4" xfId="1251" xr:uid="{00000000-0005-0000-0000-0000DE040000}"/>
    <cellStyle name="Normal 3 2 3 2 2 3 2 5" xfId="1252" xr:uid="{00000000-0005-0000-0000-0000DF040000}"/>
    <cellStyle name="Normal 3 2 3 2 2 3 3" xfId="1253" xr:uid="{00000000-0005-0000-0000-0000E0040000}"/>
    <cellStyle name="Normal 3 2 3 2 2 3 3 2" xfId="1254" xr:uid="{00000000-0005-0000-0000-0000E1040000}"/>
    <cellStyle name="Normal 3 2 3 2 2 3 3 2 2" xfId="1255" xr:uid="{00000000-0005-0000-0000-0000E2040000}"/>
    <cellStyle name="Normal 3 2 3 2 2 3 3 3" xfId="1256" xr:uid="{00000000-0005-0000-0000-0000E3040000}"/>
    <cellStyle name="Normal 3 2 3 2 2 3 3 4" xfId="1257" xr:uid="{00000000-0005-0000-0000-0000E4040000}"/>
    <cellStyle name="Normal 3 2 3 2 2 3 4" xfId="1258" xr:uid="{00000000-0005-0000-0000-0000E5040000}"/>
    <cellStyle name="Normal 3 2 3 2 2 3 4 2" xfId="1259" xr:uid="{00000000-0005-0000-0000-0000E6040000}"/>
    <cellStyle name="Normal 3 2 3 2 2 3 5" xfId="1260" xr:uid="{00000000-0005-0000-0000-0000E7040000}"/>
    <cellStyle name="Normal 3 2 3 2 2 3 6" xfId="1261" xr:uid="{00000000-0005-0000-0000-0000E8040000}"/>
    <cellStyle name="Normal 3 2 3 2 2 4" xfId="1262" xr:uid="{00000000-0005-0000-0000-0000E9040000}"/>
    <cellStyle name="Normal 3 2 3 2 2 4 2" xfId="1263" xr:uid="{00000000-0005-0000-0000-0000EA040000}"/>
    <cellStyle name="Normal 3 2 3 2 2 4 2 2" xfId="1264" xr:uid="{00000000-0005-0000-0000-0000EB040000}"/>
    <cellStyle name="Normal 3 2 3 2 2 4 2 2 2" xfId="1265" xr:uid="{00000000-0005-0000-0000-0000EC040000}"/>
    <cellStyle name="Normal 3 2 3 2 2 4 2 3" xfId="1266" xr:uid="{00000000-0005-0000-0000-0000ED040000}"/>
    <cellStyle name="Normal 3 2 3 2 2 4 2 4" xfId="1267" xr:uid="{00000000-0005-0000-0000-0000EE040000}"/>
    <cellStyle name="Normal 3 2 3 2 2 4 3" xfId="1268" xr:uid="{00000000-0005-0000-0000-0000EF040000}"/>
    <cellStyle name="Normal 3 2 3 2 2 4 3 2" xfId="1269" xr:uid="{00000000-0005-0000-0000-0000F0040000}"/>
    <cellStyle name="Normal 3 2 3 2 2 4 4" xfId="1270" xr:uid="{00000000-0005-0000-0000-0000F1040000}"/>
    <cellStyle name="Normal 3 2 3 2 2 4 5" xfId="1271" xr:uid="{00000000-0005-0000-0000-0000F2040000}"/>
    <cellStyle name="Normal 3 2 3 2 2 5" xfId="1272" xr:uid="{00000000-0005-0000-0000-0000F3040000}"/>
    <cellStyle name="Normal 3 2 3 2 2 5 2" xfId="1273" xr:uid="{00000000-0005-0000-0000-0000F4040000}"/>
    <cellStyle name="Normal 3 2 3 2 2 5 2 2" xfId="1274" xr:uid="{00000000-0005-0000-0000-0000F5040000}"/>
    <cellStyle name="Normal 3 2 3 2 2 5 3" xfId="1275" xr:uid="{00000000-0005-0000-0000-0000F6040000}"/>
    <cellStyle name="Normal 3 2 3 2 2 5 4" xfId="1276" xr:uid="{00000000-0005-0000-0000-0000F7040000}"/>
    <cellStyle name="Normal 3 2 3 2 2 6" xfId="1277" xr:uid="{00000000-0005-0000-0000-0000F8040000}"/>
    <cellStyle name="Normal 3 2 3 2 2 6 2" xfId="1278" xr:uid="{00000000-0005-0000-0000-0000F9040000}"/>
    <cellStyle name="Normal 3 2 3 2 2 7" xfId="1279" xr:uid="{00000000-0005-0000-0000-0000FA040000}"/>
    <cellStyle name="Normal 3 2 3 2 2 8" xfId="1280" xr:uid="{00000000-0005-0000-0000-0000FB040000}"/>
    <cellStyle name="Normal 3 2 3 2 3" xfId="1281" xr:uid="{00000000-0005-0000-0000-0000FC040000}"/>
    <cellStyle name="Normal 3 2 3 2 3 2" xfId="1282" xr:uid="{00000000-0005-0000-0000-0000FD040000}"/>
    <cellStyle name="Normal 3 2 3 2 3 2 2" xfId="1283" xr:uid="{00000000-0005-0000-0000-0000FE040000}"/>
    <cellStyle name="Normal 3 2 3 2 3 2 2 2" xfId="1284" xr:uid="{00000000-0005-0000-0000-0000FF040000}"/>
    <cellStyle name="Normal 3 2 3 2 3 2 2 2 2" xfId="1285" xr:uid="{00000000-0005-0000-0000-000000050000}"/>
    <cellStyle name="Normal 3 2 3 2 3 2 2 2 2 2" xfId="1286" xr:uid="{00000000-0005-0000-0000-000001050000}"/>
    <cellStyle name="Normal 3 2 3 2 3 2 2 2 3" xfId="1287" xr:uid="{00000000-0005-0000-0000-000002050000}"/>
    <cellStyle name="Normal 3 2 3 2 3 2 2 2 4" xfId="1288" xr:uid="{00000000-0005-0000-0000-000003050000}"/>
    <cellStyle name="Normal 3 2 3 2 3 2 2 3" xfId="1289" xr:uid="{00000000-0005-0000-0000-000004050000}"/>
    <cellStyle name="Normal 3 2 3 2 3 2 2 3 2" xfId="1290" xr:uid="{00000000-0005-0000-0000-000005050000}"/>
    <cellStyle name="Normal 3 2 3 2 3 2 2 4" xfId="1291" xr:uid="{00000000-0005-0000-0000-000006050000}"/>
    <cellStyle name="Normal 3 2 3 2 3 2 2 5" xfId="1292" xr:uid="{00000000-0005-0000-0000-000007050000}"/>
    <cellStyle name="Normal 3 2 3 2 3 2 3" xfId="1293" xr:uid="{00000000-0005-0000-0000-000008050000}"/>
    <cellStyle name="Normal 3 2 3 2 3 2 3 2" xfId="1294" xr:uid="{00000000-0005-0000-0000-000009050000}"/>
    <cellStyle name="Normal 3 2 3 2 3 2 3 2 2" xfId="1295" xr:uid="{00000000-0005-0000-0000-00000A050000}"/>
    <cellStyle name="Normal 3 2 3 2 3 2 3 3" xfId="1296" xr:uid="{00000000-0005-0000-0000-00000B050000}"/>
    <cellStyle name="Normal 3 2 3 2 3 2 3 4" xfId="1297" xr:uid="{00000000-0005-0000-0000-00000C050000}"/>
    <cellStyle name="Normal 3 2 3 2 3 2 4" xfId="1298" xr:uid="{00000000-0005-0000-0000-00000D050000}"/>
    <cellStyle name="Normal 3 2 3 2 3 2 4 2" xfId="1299" xr:uid="{00000000-0005-0000-0000-00000E050000}"/>
    <cellStyle name="Normal 3 2 3 2 3 2 5" xfId="1300" xr:uid="{00000000-0005-0000-0000-00000F050000}"/>
    <cellStyle name="Normal 3 2 3 2 3 2 6" xfId="1301" xr:uid="{00000000-0005-0000-0000-000010050000}"/>
    <cellStyle name="Normal 3 2 3 2 3 3" xfId="1302" xr:uid="{00000000-0005-0000-0000-000011050000}"/>
    <cellStyle name="Normal 3 2 3 2 3 3 2" xfId="1303" xr:uid="{00000000-0005-0000-0000-000012050000}"/>
    <cellStyle name="Normal 3 2 3 2 3 3 2 2" xfId="1304" xr:uid="{00000000-0005-0000-0000-000013050000}"/>
    <cellStyle name="Normal 3 2 3 2 3 3 2 2 2" xfId="1305" xr:uid="{00000000-0005-0000-0000-000014050000}"/>
    <cellStyle name="Normal 3 2 3 2 3 3 2 3" xfId="1306" xr:uid="{00000000-0005-0000-0000-000015050000}"/>
    <cellStyle name="Normal 3 2 3 2 3 3 2 4" xfId="1307" xr:uid="{00000000-0005-0000-0000-000016050000}"/>
    <cellStyle name="Normal 3 2 3 2 3 3 3" xfId="1308" xr:uid="{00000000-0005-0000-0000-000017050000}"/>
    <cellStyle name="Normal 3 2 3 2 3 3 3 2" xfId="1309" xr:uid="{00000000-0005-0000-0000-000018050000}"/>
    <cellStyle name="Normal 3 2 3 2 3 3 4" xfId="1310" xr:uid="{00000000-0005-0000-0000-000019050000}"/>
    <cellStyle name="Normal 3 2 3 2 3 3 5" xfId="1311" xr:uid="{00000000-0005-0000-0000-00001A050000}"/>
    <cellStyle name="Normal 3 2 3 2 3 4" xfId="1312" xr:uid="{00000000-0005-0000-0000-00001B050000}"/>
    <cellStyle name="Normal 3 2 3 2 3 4 2" xfId="1313" xr:uid="{00000000-0005-0000-0000-00001C050000}"/>
    <cellStyle name="Normal 3 2 3 2 3 4 2 2" xfId="1314" xr:uid="{00000000-0005-0000-0000-00001D050000}"/>
    <cellStyle name="Normal 3 2 3 2 3 4 3" xfId="1315" xr:uid="{00000000-0005-0000-0000-00001E050000}"/>
    <cellStyle name="Normal 3 2 3 2 3 4 4" xfId="1316" xr:uid="{00000000-0005-0000-0000-00001F050000}"/>
    <cellStyle name="Normal 3 2 3 2 3 5" xfId="1317" xr:uid="{00000000-0005-0000-0000-000020050000}"/>
    <cellStyle name="Normal 3 2 3 2 3 5 2" xfId="1318" xr:uid="{00000000-0005-0000-0000-000021050000}"/>
    <cellStyle name="Normal 3 2 3 2 3 6" xfId="1319" xr:uid="{00000000-0005-0000-0000-000022050000}"/>
    <cellStyle name="Normal 3 2 3 2 3 7" xfId="1320" xr:uid="{00000000-0005-0000-0000-000023050000}"/>
    <cellStyle name="Normal 3 2 3 2 4" xfId="1321" xr:uid="{00000000-0005-0000-0000-000024050000}"/>
    <cellStyle name="Normal 3 2 3 2 4 2" xfId="1322" xr:uid="{00000000-0005-0000-0000-000025050000}"/>
    <cellStyle name="Normal 3 2 3 2 4 2 2" xfId="1323" xr:uid="{00000000-0005-0000-0000-000026050000}"/>
    <cellStyle name="Normal 3 2 3 2 4 2 2 2" xfId="1324" xr:uid="{00000000-0005-0000-0000-000027050000}"/>
    <cellStyle name="Normal 3 2 3 2 4 2 2 2 2" xfId="1325" xr:uid="{00000000-0005-0000-0000-000028050000}"/>
    <cellStyle name="Normal 3 2 3 2 4 2 2 3" xfId="1326" xr:uid="{00000000-0005-0000-0000-000029050000}"/>
    <cellStyle name="Normal 3 2 3 2 4 2 2 4" xfId="1327" xr:uid="{00000000-0005-0000-0000-00002A050000}"/>
    <cellStyle name="Normal 3 2 3 2 4 2 3" xfId="1328" xr:uid="{00000000-0005-0000-0000-00002B050000}"/>
    <cellStyle name="Normal 3 2 3 2 4 2 3 2" xfId="1329" xr:uid="{00000000-0005-0000-0000-00002C050000}"/>
    <cellStyle name="Normal 3 2 3 2 4 2 4" xfId="1330" xr:uid="{00000000-0005-0000-0000-00002D050000}"/>
    <cellStyle name="Normal 3 2 3 2 4 2 5" xfId="1331" xr:uid="{00000000-0005-0000-0000-00002E050000}"/>
    <cellStyle name="Normal 3 2 3 2 4 3" xfId="1332" xr:uid="{00000000-0005-0000-0000-00002F050000}"/>
    <cellStyle name="Normal 3 2 3 2 4 3 2" xfId="1333" xr:uid="{00000000-0005-0000-0000-000030050000}"/>
    <cellStyle name="Normal 3 2 3 2 4 3 2 2" xfId="1334" xr:uid="{00000000-0005-0000-0000-000031050000}"/>
    <cellStyle name="Normal 3 2 3 2 4 3 3" xfId="1335" xr:uid="{00000000-0005-0000-0000-000032050000}"/>
    <cellStyle name="Normal 3 2 3 2 4 3 4" xfId="1336" xr:uid="{00000000-0005-0000-0000-000033050000}"/>
    <cellStyle name="Normal 3 2 3 2 4 4" xfId="1337" xr:uid="{00000000-0005-0000-0000-000034050000}"/>
    <cellStyle name="Normal 3 2 3 2 4 4 2" xfId="1338" xr:uid="{00000000-0005-0000-0000-000035050000}"/>
    <cellStyle name="Normal 3 2 3 2 4 5" xfId="1339" xr:uid="{00000000-0005-0000-0000-000036050000}"/>
    <cellStyle name="Normal 3 2 3 2 4 6" xfId="1340" xr:uid="{00000000-0005-0000-0000-000037050000}"/>
    <cellStyle name="Normal 3 2 3 2 5" xfId="1341" xr:uid="{00000000-0005-0000-0000-000038050000}"/>
    <cellStyle name="Normal 3 2 3 2 5 2" xfId="1342" xr:uid="{00000000-0005-0000-0000-000039050000}"/>
    <cellStyle name="Normal 3 2 3 2 5 2 2" xfId="1343" xr:uid="{00000000-0005-0000-0000-00003A050000}"/>
    <cellStyle name="Normal 3 2 3 2 5 2 2 2" xfId="1344" xr:uid="{00000000-0005-0000-0000-00003B050000}"/>
    <cellStyle name="Normal 3 2 3 2 5 2 2 2 2" xfId="1345" xr:uid="{00000000-0005-0000-0000-00003C050000}"/>
    <cellStyle name="Normal 3 2 3 2 5 2 2 3" xfId="1346" xr:uid="{00000000-0005-0000-0000-00003D050000}"/>
    <cellStyle name="Normal 3 2 3 2 5 2 2 4" xfId="1347" xr:uid="{00000000-0005-0000-0000-00003E050000}"/>
    <cellStyle name="Normal 3 2 3 2 5 2 3" xfId="1348" xr:uid="{00000000-0005-0000-0000-00003F050000}"/>
    <cellStyle name="Normal 3 2 3 2 5 2 3 2" xfId="1349" xr:uid="{00000000-0005-0000-0000-000040050000}"/>
    <cellStyle name="Normal 3 2 3 2 5 2 4" xfId="1350" xr:uid="{00000000-0005-0000-0000-000041050000}"/>
    <cellStyle name="Normal 3 2 3 2 5 2 5" xfId="1351" xr:uid="{00000000-0005-0000-0000-000042050000}"/>
    <cellStyle name="Normal 3 2 3 2 5 3" xfId="1352" xr:uid="{00000000-0005-0000-0000-000043050000}"/>
    <cellStyle name="Normal 3 2 3 2 5 3 2" xfId="1353" xr:uid="{00000000-0005-0000-0000-000044050000}"/>
    <cellStyle name="Normal 3 2 3 2 5 3 2 2" xfId="1354" xr:uid="{00000000-0005-0000-0000-000045050000}"/>
    <cellStyle name="Normal 3 2 3 2 5 3 3" xfId="1355" xr:uid="{00000000-0005-0000-0000-000046050000}"/>
    <cellStyle name="Normal 3 2 3 2 5 3 4" xfId="1356" xr:uid="{00000000-0005-0000-0000-000047050000}"/>
    <cellStyle name="Normal 3 2 3 2 5 4" xfId="1357" xr:uid="{00000000-0005-0000-0000-000048050000}"/>
    <cellStyle name="Normal 3 2 3 2 5 4 2" xfId="1358" xr:uid="{00000000-0005-0000-0000-000049050000}"/>
    <cellStyle name="Normal 3 2 3 2 5 5" xfId="1359" xr:uid="{00000000-0005-0000-0000-00004A050000}"/>
    <cellStyle name="Normal 3 2 3 2 5 6" xfId="1360" xr:uid="{00000000-0005-0000-0000-00004B050000}"/>
    <cellStyle name="Normal 3 2 3 2 6" xfId="1361" xr:uid="{00000000-0005-0000-0000-00004C050000}"/>
    <cellStyle name="Normal 3 2 3 2 6 2" xfId="1362" xr:uid="{00000000-0005-0000-0000-00004D050000}"/>
    <cellStyle name="Normal 3 2 3 2 6 2 2" xfId="1363" xr:uid="{00000000-0005-0000-0000-00004E050000}"/>
    <cellStyle name="Normal 3 2 3 2 6 2 2 2" xfId="1364" xr:uid="{00000000-0005-0000-0000-00004F050000}"/>
    <cellStyle name="Normal 3 2 3 2 6 2 3" xfId="1365" xr:uid="{00000000-0005-0000-0000-000050050000}"/>
    <cellStyle name="Normal 3 2 3 2 6 2 4" xfId="1366" xr:uid="{00000000-0005-0000-0000-000051050000}"/>
    <cellStyle name="Normal 3 2 3 2 6 3" xfId="1367" xr:uid="{00000000-0005-0000-0000-000052050000}"/>
    <cellStyle name="Normal 3 2 3 2 6 3 2" xfId="1368" xr:uid="{00000000-0005-0000-0000-000053050000}"/>
    <cellStyle name="Normal 3 2 3 2 6 4" xfId="1369" xr:uid="{00000000-0005-0000-0000-000054050000}"/>
    <cellStyle name="Normal 3 2 3 2 6 5" xfId="1370" xr:uid="{00000000-0005-0000-0000-000055050000}"/>
    <cellStyle name="Normal 3 2 3 2 7" xfId="1371" xr:uid="{00000000-0005-0000-0000-000056050000}"/>
    <cellStyle name="Normal 3 2 3 2 7 2" xfId="1372" xr:uid="{00000000-0005-0000-0000-000057050000}"/>
    <cellStyle name="Normal 3 2 3 2 7 2 2" xfId="1373" xr:uid="{00000000-0005-0000-0000-000058050000}"/>
    <cellStyle name="Normal 3 2 3 2 7 3" xfId="1374" xr:uid="{00000000-0005-0000-0000-000059050000}"/>
    <cellStyle name="Normal 3 2 3 2 7 4" xfId="1375" xr:uid="{00000000-0005-0000-0000-00005A050000}"/>
    <cellStyle name="Normal 3 2 3 2 8" xfId="1376" xr:uid="{00000000-0005-0000-0000-00005B050000}"/>
    <cellStyle name="Normal 3 2 3 2 8 2" xfId="1377" xr:uid="{00000000-0005-0000-0000-00005C050000}"/>
    <cellStyle name="Normal 3 2 3 2 9" xfId="1378" xr:uid="{00000000-0005-0000-0000-00005D050000}"/>
    <cellStyle name="Normal 3 2 3 3" xfId="1379" xr:uid="{00000000-0005-0000-0000-00005E050000}"/>
    <cellStyle name="Normal 3 2 3 3 2" xfId="1380" xr:uid="{00000000-0005-0000-0000-00005F050000}"/>
    <cellStyle name="Normal 3 2 3 3 2 2" xfId="1381" xr:uid="{00000000-0005-0000-0000-000060050000}"/>
    <cellStyle name="Normal 3 2 3 3 2 2 2" xfId="1382" xr:uid="{00000000-0005-0000-0000-000061050000}"/>
    <cellStyle name="Normal 3 2 3 3 2 2 2 2" xfId="1383" xr:uid="{00000000-0005-0000-0000-000062050000}"/>
    <cellStyle name="Normal 3 2 3 3 2 2 2 2 2" xfId="1384" xr:uid="{00000000-0005-0000-0000-000063050000}"/>
    <cellStyle name="Normal 3 2 3 3 2 2 2 2 2 2" xfId="1385" xr:uid="{00000000-0005-0000-0000-000064050000}"/>
    <cellStyle name="Normal 3 2 3 3 2 2 2 2 3" xfId="1386" xr:uid="{00000000-0005-0000-0000-000065050000}"/>
    <cellStyle name="Normal 3 2 3 3 2 2 2 2 4" xfId="1387" xr:uid="{00000000-0005-0000-0000-000066050000}"/>
    <cellStyle name="Normal 3 2 3 3 2 2 2 3" xfId="1388" xr:uid="{00000000-0005-0000-0000-000067050000}"/>
    <cellStyle name="Normal 3 2 3 3 2 2 2 3 2" xfId="1389" xr:uid="{00000000-0005-0000-0000-000068050000}"/>
    <cellStyle name="Normal 3 2 3 3 2 2 2 4" xfId="1390" xr:uid="{00000000-0005-0000-0000-000069050000}"/>
    <cellStyle name="Normal 3 2 3 3 2 2 2 5" xfId="1391" xr:uid="{00000000-0005-0000-0000-00006A050000}"/>
    <cellStyle name="Normal 3 2 3 3 2 2 3" xfId="1392" xr:uid="{00000000-0005-0000-0000-00006B050000}"/>
    <cellStyle name="Normal 3 2 3 3 2 2 3 2" xfId="1393" xr:uid="{00000000-0005-0000-0000-00006C050000}"/>
    <cellStyle name="Normal 3 2 3 3 2 2 3 2 2" xfId="1394" xr:uid="{00000000-0005-0000-0000-00006D050000}"/>
    <cellStyle name="Normal 3 2 3 3 2 2 3 3" xfId="1395" xr:uid="{00000000-0005-0000-0000-00006E050000}"/>
    <cellStyle name="Normal 3 2 3 3 2 2 3 4" xfId="1396" xr:uid="{00000000-0005-0000-0000-00006F050000}"/>
    <cellStyle name="Normal 3 2 3 3 2 2 4" xfId="1397" xr:uid="{00000000-0005-0000-0000-000070050000}"/>
    <cellStyle name="Normal 3 2 3 3 2 2 4 2" xfId="1398" xr:uid="{00000000-0005-0000-0000-000071050000}"/>
    <cellStyle name="Normal 3 2 3 3 2 2 5" xfId="1399" xr:uid="{00000000-0005-0000-0000-000072050000}"/>
    <cellStyle name="Normal 3 2 3 3 2 2 6" xfId="1400" xr:uid="{00000000-0005-0000-0000-000073050000}"/>
    <cellStyle name="Normal 3 2 3 3 2 3" xfId="1401" xr:uid="{00000000-0005-0000-0000-000074050000}"/>
    <cellStyle name="Normal 3 2 3 3 2 3 2" xfId="1402" xr:uid="{00000000-0005-0000-0000-000075050000}"/>
    <cellStyle name="Normal 3 2 3 3 2 3 2 2" xfId="1403" xr:uid="{00000000-0005-0000-0000-000076050000}"/>
    <cellStyle name="Normal 3 2 3 3 2 3 2 2 2" xfId="1404" xr:uid="{00000000-0005-0000-0000-000077050000}"/>
    <cellStyle name="Normal 3 2 3 3 2 3 2 3" xfId="1405" xr:uid="{00000000-0005-0000-0000-000078050000}"/>
    <cellStyle name="Normal 3 2 3 3 2 3 2 4" xfId="1406" xr:uid="{00000000-0005-0000-0000-000079050000}"/>
    <cellStyle name="Normal 3 2 3 3 2 3 3" xfId="1407" xr:uid="{00000000-0005-0000-0000-00007A050000}"/>
    <cellStyle name="Normal 3 2 3 3 2 3 3 2" xfId="1408" xr:uid="{00000000-0005-0000-0000-00007B050000}"/>
    <cellStyle name="Normal 3 2 3 3 2 3 4" xfId="1409" xr:uid="{00000000-0005-0000-0000-00007C050000}"/>
    <cellStyle name="Normal 3 2 3 3 2 3 5" xfId="1410" xr:uid="{00000000-0005-0000-0000-00007D050000}"/>
    <cellStyle name="Normal 3 2 3 3 2 4" xfId="1411" xr:uid="{00000000-0005-0000-0000-00007E050000}"/>
    <cellStyle name="Normal 3 2 3 3 2 4 2" xfId="1412" xr:uid="{00000000-0005-0000-0000-00007F050000}"/>
    <cellStyle name="Normal 3 2 3 3 2 4 2 2" xfId="1413" xr:uid="{00000000-0005-0000-0000-000080050000}"/>
    <cellStyle name="Normal 3 2 3 3 2 4 3" xfId="1414" xr:uid="{00000000-0005-0000-0000-000081050000}"/>
    <cellStyle name="Normal 3 2 3 3 2 4 4" xfId="1415" xr:uid="{00000000-0005-0000-0000-000082050000}"/>
    <cellStyle name="Normal 3 2 3 3 2 5" xfId="1416" xr:uid="{00000000-0005-0000-0000-000083050000}"/>
    <cellStyle name="Normal 3 2 3 3 2 5 2" xfId="1417" xr:uid="{00000000-0005-0000-0000-000084050000}"/>
    <cellStyle name="Normal 3 2 3 3 2 6" xfId="1418" xr:uid="{00000000-0005-0000-0000-000085050000}"/>
    <cellStyle name="Normal 3 2 3 3 2 7" xfId="1419" xr:uid="{00000000-0005-0000-0000-000086050000}"/>
    <cellStyle name="Normal 3 2 3 3 3" xfId="1420" xr:uid="{00000000-0005-0000-0000-000087050000}"/>
    <cellStyle name="Normal 3 2 3 3 3 2" xfId="1421" xr:uid="{00000000-0005-0000-0000-000088050000}"/>
    <cellStyle name="Normal 3 2 3 3 3 2 2" xfId="1422" xr:uid="{00000000-0005-0000-0000-000089050000}"/>
    <cellStyle name="Normal 3 2 3 3 3 2 2 2" xfId="1423" xr:uid="{00000000-0005-0000-0000-00008A050000}"/>
    <cellStyle name="Normal 3 2 3 3 3 2 2 2 2" xfId="1424" xr:uid="{00000000-0005-0000-0000-00008B050000}"/>
    <cellStyle name="Normal 3 2 3 3 3 2 2 3" xfId="1425" xr:uid="{00000000-0005-0000-0000-00008C050000}"/>
    <cellStyle name="Normal 3 2 3 3 3 2 2 4" xfId="1426" xr:uid="{00000000-0005-0000-0000-00008D050000}"/>
    <cellStyle name="Normal 3 2 3 3 3 2 3" xfId="1427" xr:uid="{00000000-0005-0000-0000-00008E050000}"/>
    <cellStyle name="Normal 3 2 3 3 3 2 3 2" xfId="1428" xr:uid="{00000000-0005-0000-0000-00008F050000}"/>
    <cellStyle name="Normal 3 2 3 3 3 2 4" xfId="1429" xr:uid="{00000000-0005-0000-0000-000090050000}"/>
    <cellStyle name="Normal 3 2 3 3 3 2 5" xfId="1430" xr:uid="{00000000-0005-0000-0000-000091050000}"/>
    <cellStyle name="Normal 3 2 3 3 3 3" xfId="1431" xr:uid="{00000000-0005-0000-0000-000092050000}"/>
    <cellStyle name="Normal 3 2 3 3 3 3 2" xfId="1432" xr:uid="{00000000-0005-0000-0000-000093050000}"/>
    <cellStyle name="Normal 3 2 3 3 3 3 2 2" xfId="1433" xr:uid="{00000000-0005-0000-0000-000094050000}"/>
    <cellStyle name="Normal 3 2 3 3 3 3 3" xfId="1434" xr:uid="{00000000-0005-0000-0000-000095050000}"/>
    <cellStyle name="Normal 3 2 3 3 3 3 4" xfId="1435" xr:uid="{00000000-0005-0000-0000-000096050000}"/>
    <cellStyle name="Normal 3 2 3 3 3 4" xfId="1436" xr:uid="{00000000-0005-0000-0000-000097050000}"/>
    <cellStyle name="Normal 3 2 3 3 3 4 2" xfId="1437" xr:uid="{00000000-0005-0000-0000-000098050000}"/>
    <cellStyle name="Normal 3 2 3 3 3 5" xfId="1438" xr:uid="{00000000-0005-0000-0000-000099050000}"/>
    <cellStyle name="Normal 3 2 3 3 3 6" xfId="1439" xr:uid="{00000000-0005-0000-0000-00009A050000}"/>
    <cellStyle name="Normal 3 2 3 3 4" xfId="1440" xr:uid="{00000000-0005-0000-0000-00009B050000}"/>
    <cellStyle name="Normal 3 2 3 3 4 2" xfId="1441" xr:uid="{00000000-0005-0000-0000-00009C050000}"/>
    <cellStyle name="Normal 3 2 3 3 4 2 2" xfId="1442" xr:uid="{00000000-0005-0000-0000-00009D050000}"/>
    <cellStyle name="Normal 3 2 3 3 4 2 2 2" xfId="1443" xr:uid="{00000000-0005-0000-0000-00009E050000}"/>
    <cellStyle name="Normal 3 2 3 3 4 2 3" xfId="1444" xr:uid="{00000000-0005-0000-0000-00009F050000}"/>
    <cellStyle name="Normal 3 2 3 3 4 2 4" xfId="1445" xr:uid="{00000000-0005-0000-0000-0000A0050000}"/>
    <cellStyle name="Normal 3 2 3 3 4 3" xfId="1446" xr:uid="{00000000-0005-0000-0000-0000A1050000}"/>
    <cellStyle name="Normal 3 2 3 3 4 3 2" xfId="1447" xr:uid="{00000000-0005-0000-0000-0000A2050000}"/>
    <cellStyle name="Normal 3 2 3 3 4 4" xfId="1448" xr:uid="{00000000-0005-0000-0000-0000A3050000}"/>
    <cellStyle name="Normal 3 2 3 3 4 5" xfId="1449" xr:uid="{00000000-0005-0000-0000-0000A4050000}"/>
    <cellStyle name="Normal 3 2 3 3 5" xfId="1450" xr:uid="{00000000-0005-0000-0000-0000A5050000}"/>
    <cellStyle name="Normal 3 2 3 3 5 2" xfId="1451" xr:uid="{00000000-0005-0000-0000-0000A6050000}"/>
    <cellStyle name="Normal 3 2 3 3 5 2 2" xfId="1452" xr:uid="{00000000-0005-0000-0000-0000A7050000}"/>
    <cellStyle name="Normal 3 2 3 3 5 3" xfId="1453" xr:uid="{00000000-0005-0000-0000-0000A8050000}"/>
    <cellStyle name="Normal 3 2 3 3 5 4" xfId="1454" xr:uid="{00000000-0005-0000-0000-0000A9050000}"/>
    <cellStyle name="Normal 3 2 3 3 6" xfId="1455" xr:uid="{00000000-0005-0000-0000-0000AA050000}"/>
    <cellStyle name="Normal 3 2 3 3 6 2" xfId="1456" xr:uid="{00000000-0005-0000-0000-0000AB050000}"/>
    <cellStyle name="Normal 3 2 3 3 7" xfId="1457" xr:uid="{00000000-0005-0000-0000-0000AC050000}"/>
    <cellStyle name="Normal 3 2 3 3 8" xfId="1458" xr:uid="{00000000-0005-0000-0000-0000AD050000}"/>
    <cellStyle name="Normal 3 2 3 4" xfId="1459" xr:uid="{00000000-0005-0000-0000-0000AE050000}"/>
    <cellStyle name="Normal 3 2 3 4 2" xfId="1460" xr:uid="{00000000-0005-0000-0000-0000AF050000}"/>
    <cellStyle name="Normal 3 2 3 4 2 2" xfId="1461" xr:uid="{00000000-0005-0000-0000-0000B0050000}"/>
    <cellStyle name="Normal 3 2 3 4 2 2 2" xfId="1462" xr:uid="{00000000-0005-0000-0000-0000B1050000}"/>
    <cellStyle name="Normal 3 2 3 4 2 2 2 2" xfId="1463" xr:uid="{00000000-0005-0000-0000-0000B2050000}"/>
    <cellStyle name="Normal 3 2 3 4 2 2 2 2 2" xfId="1464" xr:uid="{00000000-0005-0000-0000-0000B3050000}"/>
    <cellStyle name="Normal 3 2 3 4 2 2 2 3" xfId="1465" xr:uid="{00000000-0005-0000-0000-0000B4050000}"/>
    <cellStyle name="Normal 3 2 3 4 2 2 2 4" xfId="1466" xr:uid="{00000000-0005-0000-0000-0000B5050000}"/>
    <cellStyle name="Normal 3 2 3 4 2 2 3" xfId="1467" xr:uid="{00000000-0005-0000-0000-0000B6050000}"/>
    <cellStyle name="Normal 3 2 3 4 2 2 3 2" xfId="1468" xr:uid="{00000000-0005-0000-0000-0000B7050000}"/>
    <cellStyle name="Normal 3 2 3 4 2 2 4" xfId="1469" xr:uid="{00000000-0005-0000-0000-0000B8050000}"/>
    <cellStyle name="Normal 3 2 3 4 2 2 5" xfId="1470" xr:uid="{00000000-0005-0000-0000-0000B9050000}"/>
    <cellStyle name="Normal 3 2 3 4 2 3" xfId="1471" xr:uid="{00000000-0005-0000-0000-0000BA050000}"/>
    <cellStyle name="Normal 3 2 3 4 2 3 2" xfId="1472" xr:uid="{00000000-0005-0000-0000-0000BB050000}"/>
    <cellStyle name="Normal 3 2 3 4 2 3 2 2" xfId="1473" xr:uid="{00000000-0005-0000-0000-0000BC050000}"/>
    <cellStyle name="Normal 3 2 3 4 2 3 3" xfId="1474" xr:uid="{00000000-0005-0000-0000-0000BD050000}"/>
    <cellStyle name="Normal 3 2 3 4 2 3 4" xfId="1475" xr:uid="{00000000-0005-0000-0000-0000BE050000}"/>
    <cellStyle name="Normal 3 2 3 4 2 4" xfId="1476" xr:uid="{00000000-0005-0000-0000-0000BF050000}"/>
    <cellStyle name="Normal 3 2 3 4 2 4 2" xfId="1477" xr:uid="{00000000-0005-0000-0000-0000C0050000}"/>
    <cellStyle name="Normal 3 2 3 4 2 5" xfId="1478" xr:uid="{00000000-0005-0000-0000-0000C1050000}"/>
    <cellStyle name="Normal 3 2 3 4 2 6" xfId="1479" xr:uid="{00000000-0005-0000-0000-0000C2050000}"/>
    <cellStyle name="Normal 3 2 3 4 3" xfId="1480" xr:uid="{00000000-0005-0000-0000-0000C3050000}"/>
    <cellStyle name="Normal 3 2 3 4 3 2" xfId="1481" xr:uid="{00000000-0005-0000-0000-0000C4050000}"/>
    <cellStyle name="Normal 3 2 3 4 3 2 2" xfId="1482" xr:uid="{00000000-0005-0000-0000-0000C5050000}"/>
    <cellStyle name="Normal 3 2 3 4 3 2 2 2" xfId="1483" xr:uid="{00000000-0005-0000-0000-0000C6050000}"/>
    <cellStyle name="Normal 3 2 3 4 3 2 3" xfId="1484" xr:uid="{00000000-0005-0000-0000-0000C7050000}"/>
    <cellStyle name="Normal 3 2 3 4 3 2 4" xfId="1485" xr:uid="{00000000-0005-0000-0000-0000C8050000}"/>
    <cellStyle name="Normal 3 2 3 4 3 3" xfId="1486" xr:uid="{00000000-0005-0000-0000-0000C9050000}"/>
    <cellStyle name="Normal 3 2 3 4 3 3 2" xfId="1487" xr:uid="{00000000-0005-0000-0000-0000CA050000}"/>
    <cellStyle name="Normal 3 2 3 4 3 4" xfId="1488" xr:uid="{00000000-0005-0000-0000-0000CB050000}"/>
    <cellStyle name="Normal 3 2 3 4 3 5" xfId="1489" xr:uid="{00000000-0005-0000-0000-0000CC050000}"/>
    <cellStyle name="Normal 3 2 3 4 4" xfId="1490" xr:uid="{00000000-0005-0000-0000-0000CD050000}"/>
    <cellStyle name="Normal 3 2 3 4 4 2" xfId="1491" xr:uid="{00000000-0005-0000-0000-0000CE050000}"/>
    <cellStyle name="Normal 3 2 3 4 4 2 2" xfId="1492" xr:uid="{00000000-0005-0000-0000-0000CF050000}"/>
    <cellStyle name="Normal 3 2 3 4 4 3" xfId="1493" xr:uid="{00000000-0005-0000-0000-0000D0050000}"/>
    <cellStyle name="Normal 3 2 3 4 4 4" xfId="1494" xr:uid="{00000000-0005-0000-0000-0000D1050000}"/>
    <cellStyle name="Normal 3 2 3 4 5" xfId="1495" xr:uid="{00000000-0005-0000-0000-0000D2050000}"/>
    <cellStyle name="Normal 3 2 3 4 5 2" xfId="1496" xr:uid="{00000000-0005-0000-0000-0000D3050000}"/>
    <cellStyle name="Normal 3 2 3 4 6" xfId="1497" xr:uid="{00000000-0005-0000-0000-0000D4050000}"/>
    <cellStyle name="Normal 3 2 3 4 7" xfId="1498" xr:uid="{00000000-0005-0000-0000-0000D5050000}"/>
    <cellStyle name="Normal 3 2 3 5" xfId="1499" xr:uid="{00000000-0005-0000-0000-0000D6050000}"/>
    <cellStyle name="Normal 3 2 3 5 2" xfId="1500" xr:uid="{00000000-0005-0000-0000-0000D7050000}"/>
    <cellStyle name="Normal 3 2 3 5 2 2" xfId="1501" xr:uid="{00000000-0005-0000-0000-0000D8050000}"/>
    <cellStyle name="Normal 3 2 3 5 2 2 2" xfId="1502" xr:uid="{00000000-0005-0000-0000-0000D9050000}"/>
    <cellStyle name="Normal 3 2 3 5 2 2 2 2" xfId="1503" xr:uid="{00000000-0005-0000-0000-0000DA050000}"/>
    <cellStyle name="Normal 3 2 3 5 2 2 3" xfId="1504" xr:uid="{00000000-0005-0000-0000-0000DB050000}"/>
    <cellStyle name="Normal 3 2 3 5 2 2 4" xfId="1505" xr:uid="{00000000-0005-0000-0000-0000DC050000}"/>
    <cellStyle name="Normal 3 2 3 5 2 3" xfId="1506" xr:uid="{00000000-0005-0000-0000-0000DD050000}"/>
    <cellStyle name="Normal 3 2 3 5 2 3 2" xfId="1507" xr:uid="{00000000-0005-0000-0000-0000DE050000}"/>
    <cellStyle name="Normal 3 2 3 5 2 4" xfId="1508" xr:uid="{00000000-0005-0000-0000-0000DF050000}"/>
    <cellStyle name="Normal 3 2 3 5 2 5" xfId="1509" xr:uid="{00000000-0005-0000-0000-0000E0050000}"/>
    <cellStyle name="Normal 3 2 3 5 3" xfId="1510" xr:uid="{00000000-0005-0000-0000-0000E1050000}"/>
    <cellStyle name="Normal 3 2 3 5 3 2" xfId="1511" xr:uid="{00000000-0005-0000-0000-0000E2050000}"/>
    <cellStyle name="Normal 3 2 3 5 3 2 2" xfId="1512" xr:uid="{00000000-0005-0000-0000-0000E3050000}"/>
    <cellStyle name="Normal 3 2 3 5 3 3" xfId="1513" xr:uid="{00000000-0005-0000-0000-0000E4050000}"/>
    <cellStyle name="Normal 3 2 3 5 3 4" xfId="1514" xr:uid="{00000000-0005-0000-0000-0000E5050000}"/>
    <cellStyle name="Normal 3 2 3 5 4" xfId="1515" xr:uid="{00000000-0005-0000-0000-0000E6050000}"/>
    <cellStyle name="Normal 3 2 3 5 4 2" xfId="1516" xr:uid="{00000000-0005-0000-0000-0000E7050000}"/>
    <cellStyle name="Normal 3 2 3 5 5" xfId="1517" xr:uid="{00000000-0005-0000-0000-0000E8050000}"/>
    <cellStyle name="Normal 3 2 3 5 6" xfId="1518" xr:uid="{00000000-0005-0000-0000-0000E9050000}"/>
    <cellStyle name="Normal 3 2 3 6" xfId="1519" xr:uid="{00000000-0005-0000-0000-0000EA050000}"/>
    <cellStyle name="Normal 3 2 3 6 2" xfId="1520" xr:uid="{00000000-0005-0000-0000-0000EB050000}"/>
    <cellStyle name="Normal 3 2 3 6 2 2" xfId="1521" xr:uid="{00000000-0005-0000-0000-0000EC050000}"/>
    <cellStyle name="Normal 3 2 3 6 2 2 2" xfId="1522" xr:uid="{00000000-0005-0000-0000-0000ED050000}"/>
    <cellStyle name="Normal 3 2 3 6 2 2 2 2" xfId="1523" xr:uid="{00000000-0005-0000-0000-0000EE050000}"/>
    <cellStyle name="Normal 3 2 3 6 2 2 3" xfId="1524" xr:uid="{00000000-0005-0000-0000-0000EF050000}"/>
    <cellStyle name="Normal 3 2 3 6 2 2 4" xfId="1525" xr:uid="{00000000-0005-0000-0000-0000F0050000}"/>
    <cellStyle name="Normal 3 2 3 6 2 3" xfId="1526" xr:uid="{00000000-0005-0000-0000-0000F1050000}"/>
    <cellStyle name="Normal 3 2 3 6 2 3 2" xfId="1527" xr:uid="{00000000-0005-0000-0000-0000F2050000}"/>
    <cellStyle name="Normal 3 2 3 6 2 4" xfId="1528" xr:uid="{00000000-0005-0000-0000-0000F3050000}"/>
    <cellStyle name="Normal 3 2 3 6 2 5" xfId="1529" xr:uid="{00000000-0005-0000-0000-0000F4050000}"/>
    <cellStyle name="Normal 3 2 3 6 3" xfId="1530" xr:uid="{00000000-0005-0000-0000-0000F5050000}"/>
    <cellStyle name="Normal 3 2 3 6 3 2" xfId="1531" xr:uid="{00000000-0005-0000-0000-0000F6050000}"/>
    <cellStyle name="Normal 3 2 3 6 3 2 2" xfId="1532" xr:uid="{00000000-0005-0000-0000-0000F7050000}"/>
    <cellStyle name="Normal 3 2 3 6 3 3" xfId="1533" xr:uid="{00000000-0005-0000-0000-0000F8050000}"/>
    <cellStyle name="Normal 3 2 3 6 3 4" xfId="1534" xr:uid="{00000000-0005-0000-0000-0000F9050000}"/>
    <cellStyle name="Normal 3 2 3 6 4" xfId="1535" xr:uid="{00000000-0005-0000-0000-0000FA050000}"/>
    <cellStyle name="Normal 3 2 3 6 4 2" xfId="1536" xr:uid="{00000000-0005-0000-0000-0000FB050000}"/>
    <cellStyle name="Normal 3 2 3 6 5" xfId="1537" xr:uid="{00000000-0005-0000-0000-0000FC050000}"/>
    <cellStyle name="Normal 3 2 3 6 6" xfId="1538" xr:uid="{00000000-0005-0000-0000-0000FD050000}"/>
    <cellStyle name="Normal 3 2 3 7" xfId="1539" xr:uid="{00000000-0005-0000-0000-0000FE050000}"/>
    <cellStyle name="Normal 3 2 3 7 2" xfId="1540" xr:uid="{00000000-0005-0000-0000-0000FF050000}"/>
    <cellStyle name="Normal 3 2 3 7 2 2" xfId="1541" xr:uid="{00000000-0005-0000-0000-000000060000}"/>
    <cellStyle name="Normal 3 2 3 7 2 2 2" xfId="1542" xr:uid="{00000000-0005-0000-0000-000001060000}"/>
    <cellStyle name="Normal 3 2 3 7 2 3" xfId="1543" xr:uid="{00000000-0005-0000-0000-000002060000}"/>
    <cellStyle name="Normal 3 2 3 7 2 4" xfId="1544" xr:uid="{00000000-0005-0000-0000-000003060000}"/>
    <cellStyle name="Normal 3 2 3 7 3" xfId="1545" xr:uid="{00000000-0005-0000-0000-000004060000}"/>
    <cellStyle name="Normal 3 2 3 7 3 2" xfId="1546" xr:uid="{00000000-0005-0000-0000-000005060000}"/>
    <cellStyle name="Normal 3 2 3 7 4" xfId="1547" xr:uid="{00000000-0005-0000-0000-000006060000}"/>
    <cellStyle name="Normal 3 2 3 7 5" xfId="1548" xr:uid="{00000000-0005-0000-0000-000007060000}"/>
    <cellStyle name="Normal 3 2 3 8" xfId="1549" xr:uid="{00000000-0005-0000-0000-000008060000}"/>
    <cellStyle name="Normal 3 2 3 8 2" xfId="1550" xr:uid="{00000000-0005-0000-0000-000009060000}"/>
    <cellStyle name="Normal 3 2 3 8 2 2" xfId="1551" xr:uid="{00000000-0005-0000-0000-00000A060000}"/>
    <cellStyle name="Normal 3 2 3 8 3" xfId="1552" xr:uid="{00000000-0005-0000-0000-00000B060000}"/>
    <cellStyle name="Normal 3 2 3 8 4" xfId="1553" xr:uid="{00000000-0005-0000-0000-00000C060000}"/>
    <cellStyle name="Normal 3 2 3 9" xfId="1554" xr:uid="{00000000-0005-0000-0000-00000D060000}"/>
    <cellStyle name="Normal 3 2 3 9 2" xfId="1555" xr:uid="{00000000-0005-0000-0000-00000E060000}"/>
    <cellStyle name="Normal 3 2 4" xfId="1556" xr:uid="{00000000-0005-0000-0000-00000F060000}"/>
    <cellStyle name="Normal 3 2 4 10" xfId="1557" xr:uid="{00000000-0005-0000-0000-000010060000}"/>
    <cellStyle name="Normal 3 2 4 2" xfId="1558" xr:uid="{00000000-0005-0000-0000-000011060000}"/>
    <cellStyle name="Normal 3 2 4 2 2" xfId="1559" xr:uid="{00000000-0005-0000-0000-000012060000}"/>
    <cellStyle name="Normal 3 2 4 2 2 2" xfId="1560" xr:uid="{00000000-0005-0000-0000-000013060000}"/>
    <cellStyle name="Normal 3 2 4 2 2 2 2" xfId="1561" xr:uid="{00000000-0005-0000-0000-000014060000}"/>
    <cellStyle name="Normal 3 2 4 2 2 2 2 2" xfId="1562" xr:uid="{00000000-0005-0000-0000-000015060000}"/>
    <cellStyle name="Normal 3 2 4 2 2 2 2 2 2" xfId="1563" xr:uid="{00000000-0005-0000-0000-000016060000}"/>
    <cellStyle name="Normal 3 2 4 2 2 2 2 2 2 2" xfId="1564" xr:uid="{00000000-0005-0000-0000-000017060000}"/>
    <cellStyle name="Normal 3 2 4 2 2 2 2 2 3" xfId="1565" xr:uid="{00000000-0005-0000-0000-000018060000}"/>
    <cellStyle name="Normal 3 2 4 2 2 2 2 2 4" xfId="1566" xr:uid="{00000000-0005-0000-0000-000019060000}"/>
    <cellStyle name="Normal 3 2 4 2 2 2 2 3" xfId="1567" xr:uid="{00000000-0005-0000-0000-00001A060000}"/>
    <cellStyle name="Normal 3 2 4 2 2 2 2 3 2" xfId="1568" xr:uid="{00000000-0005-0000-0000-00001B060000}"/>
    <cellStyle name="Normal 3 2 4 2 2 2 2 4" xfId="1569" xr:uid="{00000000-0005-0000-0000-00001C060000}"/>
    <cellStyle name="Normal 3 2 4 2 2 2 2 5" xfId="1570" xr:uid="{00000000-0005-0000-0000-00001D060000}"/>
    <cellStyle name="Normal 3 2 4 2 2 2 3" xfId="1571" xr:uid="{00000000-0005-0000-0000-00001E060000}"/>
    <cellStyle name="Normal 3 2 4 2 2 2 3 2" xfId="1572" xr:uid="{00000000-0005-0000-0000-00001F060000}"/>
    <cellStyle name="Normal 3 2 4 2 2 2 3 2 2" xfId="1573" xr:uid="{00000000-0005-0000-0000-000020060000}"/>
    <cellStyle name="Normal 3 2 4 2 2 2 3 3" xfId="1574" xr:uid="{00000000-0005-0000-0000-000021060000}"/>
    <cellStyle name="Normal 3 2 4 2 2 2 3 4" xfId="1575" xr:uid="{00000000-0005-0000-0000-000022060000}"/>
    <cellStyle name="Normal 3 2 4 2 2 2 4" xfId="1576" xr:uid="{00000000-0005-0000-0000-000023060000}"/>
    <cellStyle name="Normal 3 2 4 2 2 2 4 2" xfId="1577" xr:uid="{00000000-0005-0000-0000-000024060000}"/>
    <cellStyle name="Normal 3 2 4 2 2 2 5" xfId="1578" xr:uid="{00000000-0005-0000-0000-000025060000}"/>
    <cellStyle name="Normal 3 2 4 2 2 2 6" xfId="1579" xr:uid="{00000000-0005-0000-0000-000026060000}"/>
    <cellStyle name="Normal 3 2 4 2 2 3" xfId="1580" xr:uid="{00000000-0005-0000-0000-000027060000}"/>
    <cellStyle name="Normal 3 2 4 2 2 3 2" xfId="1581" xr:uid="{00000000-0005-0000-0000-000028060000}"/>
    <cellStyle name="Normal 3 2 4 2 2 3 2 2" xfId="1582" xr:uid="{00000000-0005-0000-0000-000029060000}"/>
    <cellStyle name="Normal 3 2 4 2 2 3 2 2 2" xfId="1583" xr:uid="{00000000-0005-0000-0000-00002A060000}"/>
    <cellStyle name="Normal 3 2 4 2 2 3 2 3" xfId="1584" xr:uid="{00000000-0005-0000-0000-00002B060000}"/>
    <cellStyle name="Normal 3 2 4 2 2 3 2 4" xfId="1585" xr:uid="{00000000-0005-0000-0000-00002C060000}"/>
    <cellStyle name="Normal 3 2 4 2 2 3 3" xfId="1586" xr:uid="{00000000-0005-0000-0000-00002D060000}"/>
    <cellStyle name="Normal 3 2 4 2 2 3 3 2" xfId="1587" xr:uid="{00000000-0005-0000-0000-00002E060000}"/>
    <cellStyle name="Normal 3 2 4 2 2 3 4" xfId="1588" xr:uid="{00000000-0005-0000-0000-00002F060000}"/>
    <cellStyle name="Normal 3 2 4 2 2 3 5" xfId="1589" xr:uid="{00000000-0005-0000-0000-000030060000}"/>
    <cellStyle name="Normal 3 2 4 2 2 4" xfId="1590" xr:uid="{00000000-0005-0000-0000-000031060000}"/>
    <cellStyle name="Normal 3 2 4 2 2 4 2" xfId="1591" xr:uid="{00000000-0005-0000-0000-000032060000}"/>
    <cellStyle name="Normal 3 2 4 2 2 4 2 2" xfId="1592" xr:uid="{00000000-0005-0000-0000-000033060000}"/>
    <cellStyle name="Normal 3 2 4 2 2 4 3" xfId="1593" xr:uid="{00000000-0005-0000-0000-000034060000}"/>
    <cellStyle name="Normal 3 2 4 2 2 4 4" xfId="1594" xr:uid="{00000000-0005-0000-0000-000035060000}"/>
    <cellStyle name="Normal 3 2 4 2 2 5" xfId="1595" xr:uid="{00000000-0005-0000-0000-000036060000}"/>
    <cellStyle name="Normal 3 2 4 2 2 5 2" xfId="1596" xr:uid="{00000000-0005-0000-0000-000037060000}"/>
    <cellStyle name="Normal 3 2 4 2 2 6" xfId="1597" xr:uid="{00000000-0005-0000-0000-000038060000}"/>
    <cellStyle name="Normal 3 2 4 2 2 7" xfId="1598" xr:uid="{00000000-0005-0000-0000-000039060000}"/>
    <cellStyle name="Normal 3 2 4 2 3" xfId="1599" xr:uid="{00000000-0005-0000-0000-00003A060000}"/>
    <cellStyle name="Normal 3 2 4 2 3 2" xfId="1600" xr:uid="{00000000-0005-0000-0000-00003B060000}"/>
    <cellStyle name="Normal 3 2 4 2 3 2 2" xfId="1601" xr:uid="{00000000-0005-0000-0000-00003C060000}"/>
    <cellStyle name="Normal 3 2 4 2 3 2 2 2" xfId="1602" xr:uid="{00000000-0005-0000-0000-00003D060000}"/>
    <cellStyle name="Normal 3 2 4 2 3 2 2 2 2" xfId="1603" xr:uid="{00000000-0005-0000-0000-00003E060000}"/>
    <cellStyle name="Normal 3 2 4 2 3 2 2 3" xfId="1604" xr:uid="{00000000-0005-0000-0000-00003F060000}"/>
    <cellStyle name="Normal 3 2 4 2 3 2 2 4" xfId="1605" xr:uid="{00000000-0005-0000-0000-000040060000}"/>
    <cellStyle name="Normal 3 2 4 2 3 2 3" xfId="1606" xr:uid="{00000000-0005-0000-0000-000041060000}"/>
    <cellStyle name="Normal 3 2 4 2 3 2 3 2" xfId="1607" xr:uid="{00000000-0005-0000-0000-000042060000}"/>
    <cellStyle name="Normal 3 2 4 2 3 2 4" xfId="1608" xr:uid="{00000000-0005-0000-0000-000043060000}"/>
    <cellStyle name="Normal 3 2 4 2 3 2 5" xfId="1609" xr:uid="{00000000-0005-0000-0000-000044060000}"/>
    <cellStyle name="Normal 3 2 4 2 3 3" xfId="1610" xr:uid="{00000000-0005-0000-0000-000045060000}"/>
    <cellStyle name="Normal 3 2 4 2 3 3 2" xfId="1611" xr:uid="{00000000-0005-0000-0000-000046060000}"/>
    <cellStyle name="Normal 3 2 4 2 3 3 2 2" xfId="1612" xr:uid="{00000000-0005-0000-0000-000047060000}"/>
    <cellStyle name="Normal 3 2 4 2 3 3 3" xfId="1613" xr:uid="{00000000-0005-0000-0000-000048060000}"/>
    <cellStyle name="Normal 3 2 4 2 3 3 4" xfId="1614" xr:uid="{00000000-0005-0000-0000-000049060000}"/>
    <cellStyle name="Normal 3 2 4 2 3 4" xfId="1615" xr:uid="{00000000-0005-0000-0000-00004A060000}"/>
    <cellStyle name="Normal 3 2 4 2 3 4 2" xfId="1616" xr:uid="{00000000-0005-0000-0000-00004B060000}"/>
    <cellStyle name="Normal 3 2 4 2 3 5" xfId="1617" xr:uid="{00000000-0005-0000-0000-00004C060000}"/>
    <cellStyle name="Normal 3 2 4 2 3 6" xfId="1618" xr:uid="{00000000-0005-0000-0000-00004D060000}"/>
    <cellStyle name="Normal 3 2 4 2 4" xfId="1619" xr:uid="{00000000-0005-0000-0000-00004E060000}"/>
    <cellStyle name="Normal 3 2 4 2 4 2" xfId="1620" xr:uid="{00000000-0005-0000-0000-00004F060000}"/>
    <cellStyle name="Normal 3 2 4 2 4 2 2" xfId="1621" xr:uid="{00000000-0005-0000-0000-000050060000}"/>
    <cellStyle name="Normal 3 2 4 2 4 2 2 2" xfId="1622" xr:uid="{00000000-0005-0000-0000-000051060000}"/>
    <cellStyle name="Normal 3 2 4 2 4 2 3" xfId="1623" xr:uid="{00000000-0005-0000-0000-000052060000}"/>
    <cellStyle name="Normal 3 2 4 2 4 2 4" xfId="1624" xr:uid="{00000000-0005-0000-0000-000053060000}"/>
    <cellStyle name="Normal 3 2 4 2 4 3" xfId="1625" xr:uid="{00000000-0005-0000-0000-000054060000}"/>
    <cellStyle name="Normal 3 2 4 2 4 3 2" xfId="1626" xr:uid="{00000000-0005-0000-0000-000055060000}"/>
    <cellStyle name="Normal 3 2 4 2 4 4" xfId="1627" xr:uid="{00000000-0005-0000-0000-000056060000}"/>
    <cellStyle name="Normal 3 2 4 2 4 5" xfId="1628" xr:uid="{00000000-0005-0000-0000-000057060000}"/>
    <cellStyle name="Normal 3 2 4 2 5" xfId="1629" xr:uid="{00000000-0005-0000-0000-000058060000}"/>
    <cellStyle name="Normal 3 2 4 2 5 2" xfId="1630" xr:uid="{00000000-0005-0000-0000-000059060000}"/>
    <cellStyle name="Normal 3 2 4 2 5 2 2" xfId="1631" xr:uid="{00000000-0005-0000-0000-00005A060000}"/>
    <cellStyle name="Normal 3 2 4 2 5 3" xfId="1632" xr:uid="{00000000-0005-0000-0000-00005B060000}"/>
    <cellStyle name="Normal 3 2 4 2 5 4" xfId="1633" xr:uid="{00000000-0005-0000-0000-00005C060000}"/>
    <cellStyle name="Normal 3 2 4 2 6" xfId="1634" xr:uid="{00000000-0005-0000-0000-00005D060000}"/>
    <cellStyle name="Normal 3 2 4 2 6 2" xfId="1635" xr:uid="{00000000-0005-0000-0000-00005E060000}"/>
    <cellStyle name="Normal 3 2 4 2 7" xfId="1636" xr:uid="{00000000-0005-0000-0000-00005F060000}"/>
    <cellStyle name="Normal 3 2 4 2 8" xfId="1637" xr:uid="{00000000-0005-0000-0000-000060060000}"/>
    <cellStyle name="Normal 3 2 4 3" xfId="1638" xr:uid="{00000000-0005-0000-0000-000061060000}"/>
    <cellStyle name="Normal 3 2 4 3 2" xfId="1639" xr:uid="{00000000-0005-0000-0000-000062060000}"/>
    <cellStyle name="Normal 3 2 4 3 2 2" xfId="1640" xr:uid="{00000000-0005-0000-0000-000063060000}"/>
    <cellStyle name="Normal 3 2 4 3 2 2 2" xfId="1641" xr:uid="{00000000-0005-0000-0000-000064060000}"/>
    <cellStyle name="Normal 3 2 4 3 2 2 2 2" xfId="1642" xr:uid="{00000000-0005-0000-0000-000065060000}"/>
    <cellStyle name="Normal 3 2 4 3 2 2 2 2 2" xfId="1643" xr:uid="{00000000-0005-0000-0000-000066060000}"/>
    <cellStyle name="Normal 3 2 4 3 2 2 2 3" xfId="1644" xr:uid="{00000000-0005-0000-0000-000067060000}"/>
    <cellStyle name="Normal 3 2 4 3 2 2 2 4" xfId="1645" xr:uid="{00000000-0005-0000-0000-000068060000}"/>
    <cellStyle name="Normal 3 2 4 3 2 2 3" xfId="1646" xr:uid="{00000000-0005-0000-0000-000069060000}"/>
    <cellStyle name="Normal 3 2 4 3 2 2 3 2" xfId="1647" xr:uid="{00000000-0005-0000-0000-00006A060000}"/>
    <cellStyle name="Normal 3 2 4 3 2 2 4" xfId="1648" xr:uid="{00000000-0005-0000-0000-00006B060000}"/>
    <cellStyle name="Normal 3 2 4 3 2 2 5" xfId="1649" xr:uid="{00000000-0005-0000-0000-00006C060000}"/>
    <cellStyle name="Normal 3 2 4 3 2 3" xfId="1650" xr:uid="{00000000-0005-0000-0000-00006D060000}"/>
    <cellStyle name="Normal 3 2 4 3 2 3 2" xfId="1651" xr:uid="{00000000-0005-0000-0000-00006E060000}"/>
    <cellStyle name="Normal 3 2 4 3 2 3 2 2" xfId="1652" xr:uid="{00000000-0005-0000-0000-00006F060000}"/>
    <cellStyle name="Normal 3 2 4 3 2 3 3" xfId="1653" xr:uid="{00000000-0005-0000-0000-000070060000}"/>
    <cellStyle name="Normal 3 2 4 3 2 3 4" xfId="1654" xr:uid="{00000000-0005-0000-0000-000071060000}"/>
    <cellStyle name="Normal 3 2 4 3 2 4" xfId="1655" xr:uid="{00000000-0005-0000-0000-000072060000}"/>
    <cellStyle name="Normal 3 2 4 3 2 4 2" xfId="1656" xr:uid="{00000000-0005-0000-0000-000073060000}"/>
    <cellStyle name="Normal 3 2 4 3 2 5" xfId="1657" xr:uid="{00000000-0005-0000-0000-000074060000}"/>
    <cellStyle name="Normal 3 2 4 3 2 6" xfId="1658" xr:uid="{00000000-0005-0000-0000-000075060000}"/>
    <cellStyle name="Normal 3 2 4 3 3" xfId="1659" xr:uid="{00000000-0005-0000-0000-000076060000}"/>
    <cellStyle name="Normal 3 2 4 3 3 2" xfId="1660" xr:uid="{00000000-0005-0000-0000-000077060000}"/>
    <cellStyle name="Normal 3 2 4 3 3 2 2" xfId="1661" xr:uid="{00000000-0005-0000-0000-000078060000}"/>
    <cellStyle name="Normal 3 2 4 3 3 2 2 2" xfId="1662" xr:uid="{00000000-0005-0000-0000-000079060000}"/>
    <cellStyle name="Normal 3 2 4 3 3 2 3" xfId="1663" xr:uid="{00000000-0005-0000-0000-00007A060000}"/>
    <cellStyle name="Normal 3 2 4 3 3 2 4" xfId="1664" xr:uid="{00000000-0005-0000-0000-00007B060000}"/>
    <cellStyle name="Normal 3 2 4 3 3 3" xfId="1665" xr:uid="{00000000-0005-0000-0000-00007C060000}"/>
    <cellStyle name="Normal 3 2 4 3 3 3 2" xfId="1666" xr:uid="{00000000-0005-0000-0000-00007D060000}"/>
    <cellStyle name="Normal 3 2 4 3 3 4" xfId="1667" xr:uid="{00000000-0005-0000-0000-00007E060000}"/>
    <cellStyle name="Normal 3 2 4 3 3 5" xfId="1668" xr:uid="{00000000-0005-0000-0000-00007F060000}"/>
    <cellStyle name="Normal 3 2 4 3 4" xfId="1669" xr:uid="{00000000-0005-0000-0000-000080060000}"/>
    <cellStyle name="Normal 3 2 4 3 4 2" xfId="1670" xr:uid="{00000000-0005-0000-0000-000081060000}"/>
    <cellStyle name="Normal 3 2 4 3 4 2 2" xfId="1671" xr:uid="{00000000-0005-0000-0000-000082060000}"/>
    <cellStyle name="Normal 3 2 4 3 4 3" xfId="1672" xr:uid="{00000000-0005-0000-0000-000083060000}"/>
    <cellStyle name="Normal 3 2 4 3 4 4" xfId="1673" xr:uid="{00000000-0005-0000-0000-000084060000}"/>
    <cellStyle name="Normal 3 2 4 3 5" xfId="1674" xr:uid="{00000000-0005-0000-0000-000085060000}"/>
    <cellStyle name="Normal 3 2 4 3 5 2" xfId="1675" xr:uid="{00000000-0005-0000-0000-000086060000}"/>
    <cellStyle name="Normal 3 2 4 3 6" xfId="1676" xr:uid="{00000000-0005-0000-0000-000087060000}"/>
    <cellStyle name="Normal 3 2 4 3 7" xfId="1677" xr:uid="{00000000-0005-0000-0000-000088060000}"/>
    <cellStyle name="Normal 3 2 4 4" xfId="1678" xr:uid="{00000000-0005-0000-0000-000089060000}"/>
    <cellStyle name="Normal 3 2 4 4 2" xfId="1679" xr:uid="{00000000-0005-0000-0000-00008A060000}"/>
    <cellStyle name="Normal 3 2 4 4 2 2" xfId="1680" xr:uid="{00000000-0005-0000-0000-00008B060000}"/>
    <cellStyle name="Normal 3 2 4 4 2 2 2" xfId="1681" xr:uid="{00000000-0005-0000-0000-00008C060000}"/>
    <cellStyle name="Normal 3 2 4 4 2 2 2 2" xfId="1682" xr:uid="{00000000-0005-0000-0000-00008D060000}"/>
    <cellStyle name="Normal 3 2 4 4 2 2 3" xfId="1683" xr:uid="{00000000-0005-0000-0000-00008E060000}"/>
    <cellStyle name="Normal 3 2 4 4 2 2 4" xfId="1684" xr:uid="{00000000-0005-0000-0000-00008F060000}"/>
    <cellStyle name="Normal 3 2 4 4 2 3" xfId="1685" xr:uid="{00000000-0005-0000-0000-000090060000}"/>
    <cellStyle name="Normal 3 2 4 4 2 3 2" xfId="1686" xr:uid="{00000000-0005-0000-0000-000091060000}"/>
    <cellStyle name="Normal 3 2 4 4 2 4" xfId="1687" xr:uid="{00000000-0005-0000-0000-000092060000}"/>
    <cellStyle name="Normal 3 2 4 4 2 5" xfId="1688" xr:uid="{00000000-0005-0000-0000-000093060000}"/>
    <cellStyle name="Normal 3 2 4 4 3" xfId="1689" xr:uid="{00000000-0005-0000-0000-000094060000}"/>
    <cellStyle name="Normal 3 2 4 4 3 2" xfId="1690" xr:uid="{00000000-0005-0000-0000-000095060000}"/>
    <cellStyle name="Normal 3 2 4 4 3 2 2" xfId="1691" xr:uid="{00000000-0005-0000-0000-000096060000}"/>
    <cellStyle name="Normal 3 2 4 4 3 3" xfId="1692" xr:uid="{00000000-0005-0000-0000-000097060000}"/>
    <cellStyle name="Normal 3 2 4 4 3 4" xfId="1693" xr:uid="{00000000-0005-0000-0000-000098060000}"/>
    <cellStyle name="Normal 3 2 4 4 4" xfId="1694" xr:uid="{00000000-0005-0000-0000-000099060000}"/>
    <cellStyle name="Normal 3 2 4 4 4 2" xfId="1695" xr:uid="{00000000-0005-0000-0000-00009A060000}"/>
    <cellStyle name="Normal 3 2 4 4 5" xfId="1696" xr:uid="{00000000-0005-0000-0000-00009B060000}"/>
    <cellStyle name="Normal 3 2 4 4 6" xfId="1697" xr:uid="{00000000-0005-0000-0000-00009C060000}"/>
    <cellStyle name="Normal 3 2 4 5" xfId="1698" xr:uid="{00000000-0005-0000-0000-00009D060000}"/>
    <cellStyle name="Normal 3 2 4 5 2" xfId="1699" xr:uid="{00000000-0005-0000-0000-00009E060000}"/>
    <cellStyle name="Normal 3 2 4 5 2 2" xfId="1700" xr:uid="{00000000-0005-0000-0000-00009F060000}"/>
    <cellStyle name="Normal 3 2 4 5 2 2 2" xfId="1701" xr:uid="{00000000-0005-0000-0000-0000A0060000}"/>
    <cellStyle name="Normal 3 2 4 5 2 2 2 2" xfId="1702" xr:uid="{00000000-0005-0000-0000-0000A1060000}"/>
    <cellStyle name="Normal 3 2 4 5 2 2 3" xfId="1703" xr:uid="{00000000-0005-0000-0000-0000A2060000}"/>
    <cellStyle name="Normal 3 2 4 5 2 2 4" xfId="1704" xr:uid="{00000000-0005-0000-0000-0000A3060000}"/>
    <cellStyle name="Normal 3 2 4 5 2 3" xfId="1705" xr:uid="{00000000-0005-0000-0000-0000A4060000}"/>
    <cellStyle name="Normal 3 2 4 5 2 3 2" xfId="1706" xr:uid="{00000000-0005-0000-0000-0000A5060000}"/>
    <cellStyle name="Normal 3 2 4 5 2 4" xfId="1707" xr:uid="{00000000-0005-0000-0000-0000A6060000}"/>
    <cellStyle name="Normal 3 2 4 5 2 5" xfId="1708" xr:uid="{00000000-0005-0000-0000-0000A7060000}"/>
    <cellStyle name="Normal 3 2 4 5 3" xfId="1709" xr:uid="{00000000-0005-0000-0000-0000A8060000}"/>
    <cellStyle name="Normal 3 2 4 5 3 2" xfId="1710" xr:uid="{00000000-0005-0000-0000-0000A9060000}"/>
    <cellStyle name="Normal 3 2 4 5 3 2 2" xfId="1711" xr:uid="{00000000-0005-0000-0000-0000AA060000}"/>
    <cellStyle name="Normal 3 2 4 5 3 3" xfId="1712" xr:uid="{00000000-0005-0000-0000-0000AB060000}"/>
    <cellStyle name="Normal 3 2 4 5 3 4" xfId="1713" xr:uid="{00000000-0005-0000-0000-0000AC060000}"/>
    <cellStyle name="Normal 3 2 4 5 4" xfId="1714" xr:uid="{00000000-0005-0000-0000-0000AD060000}"/>
    <cellStyle name="Normal 3 2 4 5 4 2" xfId="1715" xr:uid="{00000000-0005-0000-0000-0000AE060000}"/>
    <cellStyle name="Normal 3 2 4 5 5" xfId="1716" xr:uid="{00000000-0005-0000-0000-0000AF060000}"/>
    <cellStyle name="Normal 3 2 4 5 6" xfId="1717" xr:uid="{00000000-0005-0000-0000-0000B0060000}"/>
    <cellStyle name="Normal 3 2 4 6" xfId="1718" xr:uid="{00000000-0005-0000-0000-0000B1060000}"/>
    <cellStyle name="Normal 3 2 4 6 2" xfId="1719" xr:uid="{00000000-0005-0000-0000-0000B2060000}"/>
    <cellStyle name="Normal 3 2 4 6 2 2" xfId="1720" xr:uid="{00000000-0005-0000-0000-0000B3060000}"/>
    <cellStyle name="Normal 3 2 4 6 2 2 2" xfId="1721" xr:uid="{00000000-0005-0000-0000-0000B4060000}"/>
    <cellStyle name="Normal 3 2 4 6 2 3" xfId="1722" xr:uid="{00000000-0005-0000-0000-0000B5060000}"/>
    <cellStyle name="Normal 3 2 4 6 2 4" xfId="1723" xr:uid="{00000000-0005-0000-0000-0000B6060000}"/>
    <cellStyle name="Normal 3 2 4 6 3" xfId="1724" xr:uid="{00000000-0005-0000-0000-0000B7060000}"/>
    <cellStyle name="Normal 3 2 4 6 3 2" xfId="1725" xr:uid="{00000000-0005-0000-0000-0000B8060000}"/>
    <cellStyle name="Normal 3 2 4 6 4" xfId="1726" xr:uid="{00000000-0005-0000-0000-0000B9060000}"/>
    <cellStyle name="Normal 3 2 4 6 5" xfId="1727" xr:uid="{00000000-0005-0000-0000-0000BA060000}"/>
    <cellStyle name="Normal 3 2 4 7" xfId="1728" xr:uid="{00000000-0005-0000-0000-0000BB060000}"/>
    <cellStyle name="Normal 3 2 4 7 2" xfId="1729" xr:uid="{00000000-0005-0000-0000-0000BC060000}"/>
    <cellStyle name="Normal 3 2 4 7 2 2" xfId="1730" xr:uid="{00000000-0005-0000-0000-0000BD060000}"/>
    <cellStyle name="Normal 3 2 4 7 3" xfId="1731" xr:uid="{00000000-0005-0000-0000-0000BE060000}"/>
    <cellStyle name="Normal 3 2 4 7 4" xfId="1732" xr:uid="{00000000-0005-0000-0000-0000BF060000}"/>
    <cellStyle name="Normal 3 2 4 8" xfId="1733" xr:uid="{00000000-0005-0000-0000-0000C0060000}"/>
    <cellStyle name="Normal 3 2 4 8 2" xfId="1734" xr:uid="{00000000-0005-0000-0000-0000C1060000}"/>
    <cellStyle name="Normal 3 2 4 9" xfId="1735" xr:uid="{00000000-0005-0000-0000-0000C2060000}"/>
    <cellStyle name="Normal 3 2 5" xfId="1736" xr:uid="{00000000-0005-0000-0000-0000C3060000}"/>
    <cellStyle name="Normal 3 2 5 2" xfId="1737" xr:uid="{00000000-0005-0000-0000-0000C4060000}"/>
    <cellStyle name="Normal 3 2 5 2 2" xfId="1738" xr:uid="{00000000-0005-0000-0000-0000C5060000}"/>
    <cellStyle name="Normal 3 2 5 2 2 2" xfId="1739" xr:uid="{00000000-0005-0000-0000-0000C6060000}"/>
    <cellStyle name="Normal 3 2 5 2 2 2 2" xfId="1740" xr:uid="{00000000-0005-0000-0000-0000C7060000}"/>
    <cellStyle name="Normal 3 2 5 2 2 2 2 2" xfId="1741" xr:uid="{00000000-0005-0000-0000-0000C8060000}"/>
    <cellStyle name="Normal 3 2 5 2 2 2 2 2 2" xfId="1742" xr:uid="{00000000-0005-0000-0000-0000C9060000}"/>
    <cellStyle name="Normal 3 2 5 2 2 2 2 3" xfId="1743" xr:uid="{00000000-0005-0000-0000-0000CA060000}"/>
    <cellStyle name="Normal 3 2 5 2 2 2 2 4" xfId="1744" xr:uid="{00000000-0005-0000-0000-0000CB060000}"/>
    <cellStyle name="Normal 3 2 5 2 2 2 3" xfId="1745" xr:uid="{00000000-0005-0000-0000-0000CC060000}"/>
    <cellStyle name="Normal 3 2 5 2 2 2 3 2" xfId="1746" xr:uid="{00000000-0005-0000-0000-0000CD060000}"/>
    <cellStyle name="Normal 3 2 5 2 2 2 4" xfId="1747" xr:uid="{00000000-0005-0000-0000-0000CE060000}"/>
    <cellStyle name="Normal 3 2 5 2 2 2 5" xfId="1748" xr:uid="{00000000-0005-0000-0000-0000CF060000}"/>
    <cellStyle name="Normal 3 2 5 2 2 3" xfId="1749" xr:uid="{00000000-0005-0000-0000-0000D0060000}"/>
    <cellStyle name="Normal 3 2 5 2 2 3 2" xfId="1750" xr:uid="{00000000-0005-0000-0000-0000D1060000}"/>
    <cellStyle name="Normal 3 2 5 2 2 3 2 2" xfId="1751" xr:uid="{00000000-0005-0000-0000-0000D2060000}"/>
    <cellStyle name="Normal 3 2 5 2 2 3 3" xfId="1752" xr:uid="{00000000-0005-0000-0000-0000D3060000}"/>
    <cellStyle name="Normal 3 2 5 2 2 3 4" xfId="1753" xr:uid="{00000000-0005-0000-0000-0000D4060000}"/>
    <cellStyle name="Normal 3 2 5 2 2 4" xfId="1754" xr:uid="{00000000-0005-0000-0000-0000D5060000}"/>
    <cellStyle name="Normal 3 2 5 2 2 4 2" xfId="1755" xr:uid="{00000000-0005-0000-0000-0000D6060000}"/>
    <cellStyle name="Normal 3 2 5 2 2 5" xfId="1756" xr:uid="{00000000-0005-0000-0000-0000D7060000}"/>
    <cellStyle name="Normal 3 2 5 2 2 6" xfId="1757" xr:uid="{00000000-0005-0000-0000-0000D8060000}"/>
    <cellStyle name="Normal 3 2 5 2 3" xfId="1758" xr:uid="{00000000-0005-0000-0000-0000D9060000}"/>
    <cellStyle name="Normal 3 2 5 2 3 2" xfId="1759" xr:uid="{00000000-0005-0000-0000-0000DA060000}"/>
    <cellStyle name="Normal 3 2 5 2 3 2 2" xfId="1760" xr:uid="{00000000-0005-0000-0000-0000DB060000}"/>
    <cellStyle name="Normal 3 2 5 2 3 2 2 2" xfId="1761" xr:uid="{00000000-0005-0000-0000-0000DC060000}"/>
    <cellStyle name="Normal 3 2 5 2 3 2 3" xfId="1762" xr:uid="{00000000-0005-0000-0000-0000DD060000}"/>
    <cellStyle name="Normal 3 2 5 2 3 2 4" xfId="1763" xr:uid="{00000000-0005-0000-0000-0000DE060000}"/>
    <cellStyle name="Normal 3 2 5 2 3 3" xfId="1764" xr:uid="{00000000-0005-0000-0000-0000DF060000}"/>
    <cellStyle name="Normal 3 2 5 2 3 3 2" xfId="1765" xr:uid="{00000000-0005-0000-0000-0000E0060000}"/>
    <cellStyle name="Normal 3 2 5 2 3 4" xfId="1766" xr:uid="{00000000-0005-0000-0000-0000E1060000}"/>
    <cellStyle name="Normal 3 2 5 2 3 5" xfId="1767" xr:uid="{00000000-0005-0000-0000-0000E2060000}"/>
    <cellStyle name="Normal 3 2 5 2 4" xfId="1768" xr:uid="{00000000-0005-0000-0000-0000E3060000}"/>
    <cellStyle name="Normal 3 2 5 2 4 2" xfId="1769" xr:uid="{00000000-0005-0000-0000-0000E4060000}"/>
    <cellStyle name="Normal 3 2 5 2 4 2 2" xfId="1770" xr:uid="{00000000-0005-0000-0000-0000E5060000}"/>
    <cellStyle name="Normal 3 2 5 2 4 3" xfId="1771" xr:uid="{00000000-0005-0000-0000-0000E6060000}"/>
    <cellStyle name="Normal 3 2 5 2 4 4" xfId="1772" xr:uid="{00000000-0005-0000-0000-0000E7060000}"/>
    <cellStyle name="Normal 3 2 5 2 5" xfId="1773" xr:uid="{00000000-0005-0000-0000-0000E8060000}"/>
    <cellStyle name="Normal 3 2 5 2 5 2" xfId="1774" xr:uid="{00000000-0005-0000-0000-0000E9060000}"/>
    <cellStyle name="Normal 3 2 5 2 6" xfId="1775" xr:uid="{00000000-0005-0000-0000-0000EA060000}"/>
    <cellStyle name="Normal 3 2 5 2 7" xfId="1776" xr:uid="{00000000-0005-0000-0000-0000EB060000}"/>
    <cellStyle name="Normal 3 2 5 3" xfId="1777" xr:uid="{00000000-0005-0000-0000-0000EC060000}"/>
    <cellStyle name="Normal 3 2 5 3 2" xfId="1778" xr:uid="{00000000-0005-0000-0000-0000ED060000}"/>
    <cellStyle name="Normal 3 2 5 3 2 2" xfId="1779" xr:uid="{00000000-0005-0000-0000-0000EE060000}"/>
    <cellStyle name="Normal 3 2 5 3 2 2 2" xfId="1780" xr:uid="{00000000-0005-0000-0000-0000EF060000}"/>
    <cellStyle name="Normal 3 2 5 3 2 2 2 2" xfId="1781" xr:uid="{00000000-0005-0000-0000-0000F0060000}"/>
    <cellStyle name="Normal 3 2 5 3 2 2 3" xfId="1782" xr:uid="{00000000-0005-0000-0000-0000F1060000}"/>
    <cellStyle name="Normal 3 2 5 3 2 2 4" xfId="1783" xr:uid="{00000000-0005-0000-0000-0000F2060000}"/>
    <cellStyle name="Normal 3 2 5 3 2 3" xfId="1784" xr:uid="{00000000-0005-0000-0000-0000F3060000}"/>
    <cellStyle name="Normal 3 2 5 3 2 3 2" xfId="1785" xr:uid="{00000000-0005-0000-0000-0000F4060000}"/>
    <cellStyle name="Normal 3 2 5 3 2 4" xfId="1786" xr:uid="{00000000-0005-0000-0000-0000F5060000}"/>
    <cellStyle name="Normal 3 2 5 3 2 5" xfId="1787" xr:uid="{00000000-0005-0000-0000-0000F6060000}"/>
    <cellStyle name="Normal 3 2 5 3 3" xfId="1788" xr:uid="{00000000-0005-0000-0000-0000F7060000}"/>
    <cellStyle name="Normal 3 2 5 3 3 2" xfId="1789" xr:uid="{00000000-0005-0000-0000-0000F8060000}"/>
    <cellStyle name="Normal 3 2 5 3 3 2 2" xfId="1790" xr:uid="{00000000-0005-0000-0000-0000F9060000}"/>
    <cellStyle name="Normal 3 2 5 3 3 3" xfId="1791" xr:uid="{00000000-0005-0000-0000-0000FA060000}"/>
    <cellStyle name="Normal 3 2 5 3 3 4" xfId="1792" xr:uid="{00000000-0005-0000-0000-0000FB060000}"/>
    <cellStyle name="Normal 3 2 5 3 4" xfId="1793" xr:uid="{00000000-0005-0000-0000-0000FC060000}"/>
    <cellStyle name="Normal 3 2 5 3 4 2" xfId="1794" xr:uid="{00000000-0005-0000-0000-0000FD060000}"/>
    <cellStyle name="Normal 3 2 5 3 5" xfId="1795" xr:uid="{00000000-0005-0000-0000-0000FE060000}"/>
    <cellStyle name="Normal 3 2 5 3 6" xfId="1796" xr:uid="{00000000-0005-0000-0000-0000FF060000}"/>
    <cellStyle name="Normal 3 2 5 4" xfId="1797" xr:uid="{00000000-0005-0000-0000-000000070000}"/>
    <cellStyle name="Normal 3 2 5 4 2" xfId="1798" xr:uid="{00000000-0005-0000-0000-000001070000}"/>
    <cellStyle name="Normal 3 2 5 4 2 2" xfId="1799" xr:uid="{00000000-0005-0000-0000-000002070000}"/>
    <cellStyle name="Normal 3 2 5 4 2 2 2" xfId="1800" xr:uid="{00000000-0005-0000-0000-000003070000}"/>
    <cellStyle name="Normal 3 2 5 4 2 3" xfId="1801" xr:uid="{00000000-0005-0000-0000-000004070000}"/>
    <cellStyle name="Normal 3 2 5 4 2 4" xfId="1802" xr:uid="{00000000-0005-0000-0000-000005070000}"/>
    <cellStyle name="Normal 3 2 5 4 3" xfId="1803" xr:uid="{00000000-0005-0000-0000-000006070000}"/>
    <cellStyle name="Normal 3 2 5 4 3 2" xfId="1804" xr:uid="{00000000-0005-0000-0000-000007070000}"/>
    <cellStyle name="Normal 3 2 5 4 4" xfId="1805" xr:uid="{00000000-0005-0000-0000-000008070000}"/>
    <cellStyle name="Normal 3 2 5 4 5" xfId="1806" xr:uid="{00000000-0005-0000-0000-000009070000}"/>
    <cellStyle name="Normal 3 2 5 5" xfId="1807" xr:uid="{00000000-0005-0000-0000-00000A070000}"/>
    <cellStyle name="Normal 3 2 5 5 2" xfId="1808" xr:uid="{00000000-0005-0000-0000-00000B070000}"/>
    <cellStyle name="Normal 3 2 5 5 2 2" xfId="1809" xr:uid="{00000000-0005-0000-0000-00000C070000}"/>
    <cellStyle name="Normal 3 2 5 5 3" xfId="1810" xr:uid="{00000000-0005-0000-0000-00000D070000}"/>
    <cellStyle name="Normal 3 2 5 5 4" xfId="1811" xr:uid="{00000000-0005-0000-0000-00000E070000}"/>
    <cellStyle name="Normal 3 2 5 6" xfId="1812" xr:uid="{00000000-0005-0000-0000-00000F070000}"/>
    <cellStyle name="Normal 3 2 5 6 2" xfId="1813" xr:uid="{00000000-0005-0000-0000-000010070000}"/>
    <cellStyle name="Normal 3 2 5 7" xfId="1814" xr:uid="{00000000-0005-0000-0000-000011070000}"/>
    <cellStyle name="Normal 3 2 5 8" xfId="1815" xr:uid="{00000000-0005-0000-0000-000012070000}"/>
    <cellStyle name="Normal 3 2 6" xfId="1816" xr:uid="{00000000-0005-0000-0000-000013070000}"/>
    <cellStyle name="Normal 3 2 6 2" xfId="1817" xr:uid="{00000000-0005-0000-0000-000014070000}"/>
    <cellStyle name="Normal 3 2 6 2 2" xfId="1818" xr:uid="{00000000-0005-0000-0000-000015070000}"/>
    <cellStyle name="Normal 3 2 6 2 2 2" xfId="1819" xr:uid="{00000000-0005-0000-0000-000016070000}"/>
    <cellStyle name="Normal 3 2 6 2 2 2 2" xfId="1820" xr:uid="{00000000-0005-0000-0000-000017070000}"/>
    <cellStyle name="Normal 3 2 6 2 2 2 2 2" xfId="1821" xr:uid="{00000000-0005-0000-0000-000018070000}"/>
    <cellStyle name="Normal 3 2 6 2 2 2 3" xfId="1822" xr:uid="{00000000-0005-0000-0000-000019070000}"/>
    <cellStyle name="Normal 3 2 6 2 2 2 4" xfId="1823" xr:uid="{00000000-0005-0000-0000-00001A070000}"/>
    <cellStyle name="Normal 3 2 6 2 2 3" xfId="1824" xr:uid="{00000000-0005-0000-0000-00001B070000}"/>
    <cellStyle name="Normal 3 2 6 2 2 3 2" xfId="1825" xr:uid="{00000000-0005-0000-0000-00001C070000}"/>
    <cellStyle name="Normal 3 2 6 2 2 4" xfId="1826" xr:uid="{00000000-0005-0000-0000-00001D070000}"/>
    <cellStyle name="Normal 3 2 6 2 2 5" xfId="1827" xr:uid="{00000000-0005-0000-0000-00001E070000}"/>
    <cellStyle name="Normal 3 2 6 2 3" xfId="1828" xr:uid="{00000000-0005-0000-0000-00001F070000}"/>
    <cellStyle name="Normal 3 2 6 2 3 2" xfId="1829" xr:uid="{00000000-0005-0000-0000-000020070000}"/>
    <cellStyle name="Normal 3 2 6 2 3 2 2" xfId="1830" xr:uid="{00000000-0005-0000-0000-000021070000}"/>
    <cellStyle name="Normal 3 2 6 2 3 3" xfId="1831" xr:uid="{00000000-0005-0000-0000-000022070000}"/>
    <cellStyle name="Normal 3 2 6 2 3 4" xfId="1832" xr:uid="{00000000-0005-0000-0000-000023070000}"/>
    <cellStyle name="Normal 3 2 6 2 4" xfId="1833" xr:uid="{00000000-0005-0000-0000-000024070000}"/>
    <cellStyle name="Normal 3 2 6 2 4 2" xfId="1834" xr:uid="{00000000-0005-0000-0000-000025070000}"/>
    <cellStyle name="Normal 3 2 6 2 5" xfId="1835" xr:uid="{00000000-0005-0000-0000-000026070000}"/>
    <cellStyle name="Normal 3 2 6 2 6" xfId="1836" xr:uid="{00000000-0005-0000-0000-000027070000}"/>
    <cellStyle name="Normal 3 2 6 3" xfId="1837" xr:uid="{00000000-0005-0000-0000-000028070000}"/>
    <cellStyle name="Normal 3 2 6 3 2" xfId="1838" xr:uid="{00000000-0005-0000-0000-000029070000}"/>
    <cellStyle name="Normal 3 2 6 3 2 2" xfId="1839" xr:uid="{00000000-0005-0000-0000-00002A070000}"/>
    <cellStyle name="Normal 3 2 6 3 2 2 2" xfId="1840" xr:uid="{00000000-0005-0000-0000-00002B070000}"/>
    <cellStyle name="Normal 3 2 6 3 2 3" xfId="1841" xr:uid="{00000000-0005-0000-0000-00002C070000}"/>
    <cellStyle name="Normal 3 2 6 3 2 4" xfId="1842" xr:uid="{00000000-0005-0000-0000-00002D070000}"/>
    <cellStyle name="Normal 3 2 6 3 3" xfId="1843" xr:uid="{00000000-0005-0000-0000-00002E070000}"/>
    <cellStyle name="Normal 3 2 6 3 3 2" xfId="1844" xr:uid="{00000000-0005-0000-0000-00002F070000}"/>
    <cellStyle name="Normal 3 2 6 3 4" xfId="1845" xr:uid="{00000000-0005-0000-0000-000030070000}"/>
    <cellStyle name="Normal 3 2 6 3 5" xfId="1846" xr:uid="{00000000-0005-0000-0000-000031070000}"/>
    <cellStyle name="Normal 3 2 6 4" xfId="1847" xr:uid="{00000000-0005-0000-0000-000032070000}"/>
    <cellStyle name="Normal 3 2 6 4 2" xfId="1848" xr:uid="{00000000-0005-0000-0000-000033070000}"/>
    <cellStyle name="Normal 3 2 6 4 2 2" xfId="1849" xr:uid="{00000000-0005-0000-0000-000034070000}"/>
    <cellStyle name="Normal 3 2 6 4 3" xfId="1850" xr:uid="{00000000-0005-0000-0000-000035070000}"/>
    <cellStyle name="Normal 3 2 6 4 4" xfId="1851" xr:uid="{00000000-0005-0000-0000-000036070000}"/>
    <cellStyle name="Normal 3 2 6 5" xfId="1852" xr:uid="{00000000-0005-0000-0000-000037070000}"/>
    <cellStyle name="Normal 3 2 6 5 2" xfId="1853" xr:uid="{00000000-0005-0000-0000-000038070000}"/>
    <cellStyle name="Normal 3 2 6 6" xfId="1854" xr:uid="{00000000-0005-0000-0000-000039070000}"/>
    <cellStyle name="Normal 3 2 6 7" xfId="1855" xr:uid="{00000000-0005-0000-0000-00003A070000}"/>
    <cellStyle name="Normal 3 2 7" xfId="1856" xr:uid="{00000000-0005-0000-0000-00003B070000}"/>
    <cellStyle name="Normal 3 2 7 2" xfId="1857" xr:uid="{00000000-0005-0000-0000-00003C070000}"/>
    <cellStyle name="Normal 3 2 7 2 2" xfId="1858" xr:uid="{00000000-0005-0000-0000-00003D070000}"/>
    <cellStyle name="Normal 3 2 7 2 2 2" xfId="1859" xr:uid="{00000000-0005-0000-0000-00003E070000}"/>
    <cellStyle name="Normal 3 2 7 2 2 2 2" xfId="1860" xr:uid="{00000000-0005-0000-0000-00003F070000}"/>
    <cellStyle name="Normal 3 2 7 2 2 3" xfId="1861" xr:uid="{00000000-0005-0000-0000-000040070000}"/>
    <cellStyle name="Normal 3 2 7 2 2 4" xfId="1862" xr:uid="{00000000-0005-0000-0000-000041070000}"/>
    <cellStyle name="Normal 3 2 7 2 3" xfId="1863" xr:uid="{00000000-0005-0000-0000-000042070000}"/>
    <cellStyle name="Normal 3 2 7 2 3 2" xfId="1864" xr:uid="{00000000-0005-0000-0000-000043070000}"/>
    <cellStyle name="Normal 3 2 7 2 4" xfId="1865" xr:uid="{00000000-0005-0000-0000-000044070000}"/>
    <cellStyle name="Normal 3 2 7 2 5" xfId="1866" xr:uid="{00000000-0005-0000-0000-000045070000}"/>
    <cellStyle name="Normal 3 2 7 3" xfId="1867" xr:uid="{00000000-0005-0000-0000-000046070000}"/>
    <cellStyle name="Normal 3 2 7 3 2" xfId="1868" xr:uid="{00000000-0005-0000-0000-000047070000}"/>
    <cellStyle name="Normal 3 2 7 3 2 2" xfId="1869" xr:uid="{00000000-0005-0000-0000-000048070000}"/>
    <cellStyle name="Normal 3 2 7 3 3" xfId="1870" xr:uid="{00000000-0005-0000-0000-000049070000}"/>
    <cellStyle name="Normal 3 2 7 3 4" xfId="1871" xr:uid="{00000000-0005-0000-0000-00004A070000}"/>
    <cellStyle name="Normal 3 2 7 4" xfId="1872" xr:uid="{00000000-0005-0000-0000-00004B070000}"/>
    <cellStyle name="Normal 3 2 7 4 2" xfId="1873" xr:uid="{00000000-0005-0000-0000-00004C070000}"/>
    <cellStyle name="Normal 3 2 7 5" xfId="1874" xr:uid="{00000000-0005-0000-0000-00004D070000}"/>
    <cellStyle name="Normal 3 2 7 6" xfId="1875" xr:uid="{00000000-0005-0000-0000-00004E070000}"/>
    <cellStyle name="Normal 3 2 8" xfId="1876" xr:uid="{00000000-0005-0000-0000-00004F070000}"/>
    <cellStyle name="Normal 3 2 8 2" xfId="1877" xr:uid="{00000000-0005-0000-0000-000050070000}"/>
    <cellStyle name="Normal 3 2 8 2 2" xfId="1878" xr:uid="{00000000-0005-0000-0000-000051070000}"/>
    <cellStyle name="Normal 3 2 8 2 2 2" xfId="1879" xr:uid="{00000000-0005-0000-0000-000052070000}"/>
    <cellStyle name="Normal 3 2 8 2 2 2 2" xfId="1880" xr:uid="{00000000-0005-0000-0000-000053070000}"/>
    <cellStyle name="Normal 3 2 8 2 2 3" xfId="1881" xr:uid="{00000000-0005-0000-0000-000054070000}"/>
    <cellStyle name="Normal 3 2 8 2 2 4" xfId="1882" xr:uid="{00000000-0005-0000-0000-000055070000}"/>
    <cellStyle name="Normal 3 2 8 2 3" xfId="1883" xr:uid="{00000000-0005-0000-0000-000056070000}"/>
    <cellStyle name="Normal 3 2 8 2 3 2" xfId="1884" xr:uid="{00000000-0005-0000-0000-000057070000}"/>
    <cellStyle name="Normal 3 2 8 2 4" xfId="1885" xr:uid="{00000000-0005-0000-0000-000058070000}"/>
    <cellStyle name="Normal 3 2 8 2 5" xfId="1886" xr:uid="{00000000-0005-0000-0000-000059070000}"/>
    <cellStyle name="Normal 3 2 8 3" xfId="1887" xr:uid="{00000000-0005-0000-0000-00005A070000}"/>
    <cellStyle name="Normal 3 2 8 3 2" xfId="1888" xr:uid="{00000000-0005-0000-0000-00005B070000}"/>
    <cellStyle name="Normal 3 2 8 3 2 2" xfId="1889" xr:uid="{00000000-0005-0000-0000-00005C070000}"/>
    <cellStyle name="Normal 3 2 8 3 3" xfId="1890" xr:uid="{00000000-0005-0000-0000-00005D070000}"/>
    <cellStyle name="Normal 3 2 8 3 4" xfId="1891" xr:uid="{00000000-0005-0000-0000-00005E070000}"/>
    <cellStyle name="Normal 3 2 8 4" xfId="1892" xr:uid="{00000000-0005-0000-0000-00005F070000}"/>
    <cellStyle name="Normal 3 2 8 4 2" xfId="1893" xr:uid="{00000000-0005-0000-0000-000060070000}"/>
    <cellStyle name="Normal 3 2 8 5" xfId="1894" xr:uid="{00000000-0005-0000-0000-000061070000}"/>
    <cellStyle name="Normal 3 2 8 6" xfId="1895" xr:uid="{00000000-0005-0000-0000-000062070000}"/>
    <cellStyle name="Normal 3 2 9" xfId="1896" xr:uid="{00000000-0005-0000-0000-000063070000}"/>
    <cellStyle name="Normal 3 2 9 2" xfId="1897" xr:uid="{00000000-0005-0000-0000-000064070000}"/>
    <cellStyle name="Normal 3 2 9 2 2" xfId="1898" xr:uid="{00000000-0005-0000-0000-000065070000}"/>
    <cellStyle name="Normal 3 2 9 2 2 2" xfId="1899" xr:uid="{00000000-0005-0000-0000-000066070000}"/>
    <cellStyle name="Normal 3 2 9 2 3" xfId="1900" xr:uid="{00000000-0005-0000-0000-000067070000}"/>
    <cellStyle name="Normal 3 2 9 2 4" xfId="1901" xr:uid="{00000000-0005-0000-0000-000068070000}"/>
    <cellStyle name="Normal 3 2 9 3" xfId="1902" xr:uid="{00000000-0005-0000-0000-000069070000}"/>
    <cellStyle name="Normal 3 2 9 3 2" xfId="1903" xr:uid="{00000000-0005-0000-0000-00006A070000}"/>
    <cellStyle name="Normal 3 2 9 4" xfId="1904" xr:uid="{00000000-0005-0000-0000-00006B070000}"/>
    <cellStyle name="Normal 3 2 9 5" xfId="1905" xr:uid="{00000000-0005-0000-0000-00006C070000}"/>
    <cellStyle name="Normal 3 3" xfId="1906" xr:uid="{00000000-0005-0000-0000-00006D070000}"/>
    <cellStyle name="Normal 3 3 10" xfId="1907" xr:uid="{00000000-0005-0000-0000-00006E070000}"/>
    <cellStyle name="Normal 3 3 10 2" xfId="1908" xr:uid="{00000000-0005-0000-0000-00006F070000}"/>
    <cellStyle name="Normal 3 3 11" xfId="1909" xr:uid="{00000000-0005-0000-0000-000070070000}"/>
    <cellStyle name="Normal 3 3 12" xfId="1910" xr:uid="{00000000-0005-0000-0000-000071070000}"/>
    <cellStyle name="Normal 3 3 2" xfId="1911" xr:uid="{00000000-0005-0000-0000-000072070000}"/>
    <cellStyle name="Normal 3 3 2 10" xfId="1912" xr:uid="{00000000-0005-0000-0000-000073070000}"/>
    <cellStyle name="Normal 3 3 2 2" xfId="1913" xr:uid="{00000000-0005-0000-0000-000074070000}"/>
    <cellStyle name="Normal 3 3 2 2 2" xfId="1914" xr:uid="{00000000-0005-0000-0000-000075070000}"/>
    <cellStyle name="Normal 3 3 2 2 2 2" xfId="1915" xr:uid="{00000000-0005-0000-0000-000076070000}"/>
    <cellStyle name="Normal 3 3 2 2 2 2 2" xfId="1916" xr:uid="{00000000-0005-0000-0000-000077070000}"/>
    <cellStyle name="Normal 3 3 2 2 2 2 2 2" xfId="1917" xr:uid="{00000000-0005-0000-0000-000078070000}"/>
    <cellStyle name="Normal 3 3 2 2 2 2 2 2 2" xfId="1918" xr:uid="{00000000-0005-0000-0000-000079070000}"/>
    <cellStyle name="Normal 3 3 2 2 2 2 2 2 2 2" xfId="1919" xr:uid="{00000000-0005-0000-0000-00007A070000}"/>
    <cellStyle name="Normal 3 3 2 2 2 2 2 2 3" xfId="1920" xr:uid="{00000000-0005-0000-0000-00007B070000}"/>
    <cellStyle name="Normal 3 3 2 2 2 2 2 2 4" xfId="1921" xr:uid="{00000000-0005-0000-0000-00007C070000}"/>
    <cellStyle name="Normal 3 3 2 2 2 2 2 3" xfId="1922" xr:uid="{00000000-0005-0000-0000-00007D070000}"/>
    <cellStyle name="Normal 3 3 2 2 2 2 2 3 2" xfId="1923" xr:uid="{00000000-0005-0000-0000-00007E070000}"/>
    <cellStyle name="Normal 3 3 2 2 2 2 2 4" xfId="1924" xr:uid="{00000000-0005-0000-0000-00007F070000}"/>
    <cellStyle name="Normal 3 3 2 2 2 2 2 5" xfId="1925" xr:uid="{00000000-0005-0000-0000-000080070000}"/>
    <cellStyle name="Normal 3 3 2 2 2 2 3" xfId="1926" xr:uid="{00000000-0005-0000-0000-000081070000}"/>
    <cellStyle name="Normal 3 3 2 2 2 2 3 2" xfId="1927" xr:uid="{00000000-0005-0000-0000-000082070000}"/>
    <cellStyle name="Normal 3 3 2 2 2 2 3 2 2" xfId="1928" xr:uid="{00000000-0005-0000-0000-000083070000}"/>
    <cellStyle name="Normal 3 3 2 2 2 2 3 3" xfId="1929" xr:uid="{00000000-0005-0000-0000-000084070000}"/>
    <cellStyle name="Normal 3 3 2 2 2 2 3 4" xfId="1930" xr:uid="{00000000-0005-0000-0000-000085070000}"/>
    <cellStyle name="Normal 3 3 2 2 2 2 4" xfId="1931" xr:uid="{00000000-0005-0000-0000-000086070000}"/>
    <cellStyle name="Normal 3 3 2 2 2 2 4 2" xfId="1932" xr:uid="{00000000-0005-0000-0000-000087070000}"/>
    <cellStyle name="Normal 3 3 2 2 2 2 5" xfId="1933" xr:uid="{00000000-0005-0000-0000-000088070000}"/>
    <cellStyle name="Normal 3 3 2 2 2 2 6" xfId="1934" xr:uid="{00000000-0005-0000-0000-000089070000}"/>
    <cellStyle name="Normal 3 3 2 2 2 3" xfId="1935" xr:uid="{00000000-0005-0000-0000-00008A070000}"/>
    <cellStyle name="Normal 3 3 2 2 2 3 2" xfId="1936" xr:uid="{00000000-0005-0000-0000-00008B070000}"/>
    <cellStyle name="Normal 3 3 2 2 2 3 2 2" xfId="1937" xr:uid="{00000000-0005-0000-0000-00008C070000}"/>
    <cellStyle name="Normal 3 3 2 2 2 3 2 2 2" xfId="1938" xr:uid="{00000000-0005-0000-0000-00008D070000}"/>
    <cellStyle name="Normal 3 3 2 2 2 3 2 3" xfId="1939" xr:uid="{00000000-0005-0000-0000-00008E070000}"/>
    <cellStyle name="Normal 3 3 2 2 2 3 2 4" xfId="1940" xr:uid="{00000000-0005-0000-0000-00008F070000}"/>
    <cellStyle name="Normal 3 3 2 2 2 3 3" xfId="1941" xr:uid="{00000000-0005-0000-0000-000090070000}"/>
    <cellStyle name="Normal 3 3 2 2 2 3 3 2" xfId="1942" xr:uid="{00000000-0005-0000-0000-000091070000}"/>
    <cellStyle name="Normal 3 3 2 2 2 3 4" xfId="1943" xr:uid="{00000000-0005-0000-0000-000092070000}"/>
    <cellStyle name="Normal 3 3 2 2 2 3 5" xfId="1944" xr:uid="{00000000-0005-0000-0000-000093070000}"/>
    <cellStyle name="Normal 3 3 2 2 2 4" xfId="1945" xr:uid="{00000000-0005-0000-0000-000094070000}"/>
    <cellStyle name="Normal 3 3 2 2 2 4 2" xfId="1946" xr:uid="{00000000-0005-0000-0000-000095070000}"/>
    <cellStyle name="Normal 3 3 2 2 2 4 2 2" xfId="1947" xr:uid="{00000000-0005-0000-0000-000096070000}"/>
    <cellStyle name="Normal 3 3 2 2 2 4 3" xfId="1948" xr:uid="{00000000-0005-0000-0000-000097070000}"/>
    <cellStyle name="Normal 3 3 2 2 2 4 4" xfId="1949" xr:uid="{00000000-0005-0000-0000-000098070000}"/>
    <cellStyle name="Normal 3 3 2 2 2 5" xfId="1950" xr:uid="{00000000-0005-0000-0000-000099070000}"/>
    <cellStyle name="Normal 3 3 2 2 2 5 2" xfId="1951" xr:uid="{00000000-0005-0000-0000-00009A070000}"/>
    <cellStyle name="Normal 3 3 2 2 2 6" xfId="1952" xr:uid="{00000000-0005-0000-0000-00009B070000}"/>
    <cellStyle name="Normal 3 3 2 2 2 7" xfId="1953" xr:uid="{00000000-0005-0000-0000-00009C070000}"/>
    <cellStyle name="Normal 3 3 2 2 3" xfId="1954" xr:uid="{00000000-0005-0000-0000-00009D070000}"/>
    <cellStyle name="Normal 3 3 2 2 3 2" xfId="1955" xr:uid="{00000000-0005-0000-0000-00009E070000}"/>
    <cellStyle name="Normal 3 3 2 2 3 2 2" xfId="1956" xr:uid="{00000000-0005-0000-0000-00009F070000}"/>
    <cellStyle name="Normal 3 3 2 2 3 2 2 2" xfId="1957" xr:uid="{00000000-0005-0000-0000-0000A0070000}"/>
    <cellStyle name="Normal 3 3 2 2 3 2 2 2 2" xfId="1958" xr:uid="{00000000-0005-0000-0000-0000A1070000}"/>
    <cellStyle name="Normal 3 3 2 2 3 2 2 3" xfId="1959" xr:uid="{00000000-0005-0000-0000-0000A2070000}"/>
    <cellStyle name="Normal 3 3 2 2 3 2 2 4" xfId="1960" xr:uid="{00000000-0005-0000-0000-0000A3070000}"/>
    <cellStyle name="Normal 3 3 2 2 3 2 3" xfId="1961" xr:uid="{00000000-0005-0000-0000-0000A4070000}"/>
    <cellStyle name="Normal 3 3 2 2 3 2 3 2" xfId="1962" xr:uid="{00000000-0005-0000-0000-0000A5070000}"/>
    <cellStyle name="Normal 3 3 2 2 3 2 4" xfId="1963" xr:uid="{00000000-0005-0000-0000-0000A6070000}"/>
    <cellStyle name="Normal 3 3 2 2 3 2 5" xfId="1964" xr:uid="{00000000-0005-0000-0000-0000A7070000}"/>
    <cellStyle name="Normal 3 3 2 2 3 3" xfId="1965" xr:uid="{00000000-0005-0000-0000-0000A8070000}"/>
    <cellStyle name="Normal 3 3 2 2 3 3 2" xfId="1966" xr:uid="{00000000-0005-0000-0000-0000A9070000}"/>
    <cellStyle name="Normal 3 3 2 2 3 3 2 2" xfId="1967" xr:uid="{00000000-0005-0000-0000-0000AA070000}"/>
    <cellStyle name="Normal 3 3 2 2 3 3 3" xfId="1968" xr:uid="{00000000-0005-0000-0000-0000AB070000}"/>
    <cellStyle name="Normal 3 3 2 2 3 3 4" xfId="1969" xr:uid="{00000000-0005-0000-0000-0000AC070000}"/>
    <cellStyle name="Normal 3 3 2 2 3 4" xfId="1970" xr:uid="{00000000-0005-0000-0000-0000AD070000}"/>
    <cellStyle name="Normal 3 3 2 2 3 4 2" xfId="1971" xr:uid="{00000000-0005-0000-0000-0000AE070000}"/>
    <cellStyle name="Normal 3 3 2 2 3 5" xfId="1972" xr:uid="{00000000-0005-0000-0000-0000AF070000}"/>
    <cellStyle name="Normal 3 3 2 2 3 6" xfId="1973" xr:uid="{00000000-0005-0000-0000-0000B0070000}"/>
    <cellStyle name="Normal 3 3 2 2 4" xfId="1974" xr:uid="{00000000-0005-0000-0000-0000B1070000}"/>
    <cellStyle name="Normal 3 3 2 2 4 2" xfId="1975" xr:uid="{00000000-0005-0000-0000-0000B2070000}"/>
    <cellStyle name="Normal 3 3 2 2 4 2 2" xfId="1976" xr:uid="{00000000-0005-0000-0000-0000B3070000}"/>
    <cellStyle name="Normal 3 3 2 2 4 2 2 2" xfId="1977" xr:uid="{00000000-0005-0000-0000-0000B4070000}"/>
    <cellStyle name="Normal 3 3 2 2 4 2 3" xfId="1978" xr:uid="{00000000-0005-0000-0000-0000B5070000}"/>
    <cellStyle name="Normal 3 3 2 2 4 2 4" xfId="1979" xr:uid="{00000000-0005-0000-0000-0000B6070000}"/>
    <cellStyle name="Normal 3 3 2 2 4 3" xfId="1980" xr:uid="{00000000-0005-0000-0000-0000B7070000}"/>
    <cellStyle name="Normal 3 3 2 2 4 3 2" xfId="1981" xr:uid="{00000000-0005-0000-0000-0000B8070000}"/>
    <cellStyle name="Normal 3 3 2 2 4 4" xfId="1982" xr:uid="{00000000-0005-0000-0000-0000B9070000}"/>
    <cellStyle name="Normal 3 3 2 2 4 5" xfId="1983" xr:uid="{00000000-0005-0000-0000-0000BA070000}"/>
    <cellStyle name="Normal 3 3 2 2 5" xfId="1984" xr:uid="{00000000-0005-0000-0000-0000BB070000}"/>
    <cellStyle name="Normal 3 3 2 2 5 2" xfId="1985" xr:uid="{00000000-0005-0000-0000-0000BC070000}"/>
    <cellStyle name="Normal 3 3 2 2 5 2 2" xfId="1986" xr:uid="{00000000-0005-0000-0000-0000BD070000}"/>
    <cellStyle name="Normal 3 3 2 2 5 3" xfId="1987" xr:uid="{00000000-0005-0000-0000-0000BE070000}"/>
    <cellStyle name="Normal 3 3 2 2 5 4" xfId="1988" xr:uid="{00000000-0005-0000-0000-0000BF070000}"/>
    <cellStyle name="Normal 3 3 2 2 6" xfId="1989" xr:uid="{00000000-0005-0000-0000-0000C0070000}"/>
    <cellStyle name="Normal 3 3 2 2 6 2" xfId="1990" xr:uid="{00000000-0005-0000-0000-0000C1070000}"/>
    <cellStyle name="Normal 3 3 2 2 7" xfId="1991" xr:uid="{00000000-0005-0000-0000-0000C2070000}"/>
    <cellStyle name="Normal 3 3 2 2 8" xfId="1992" xr:uid="{00000000-0005-0000-0000-0000C3070000}"/>
    <cellStyle name="Normal 3 3 2 3" xfId="1993" xr:uid="{00000000-0005-0000-0000-0000C4070000}"/>
    <cellStyle name="Normal 3 3 2 3 2" xfId="1994" xr:uid="{00000000-0005-0000-0000-0000C5070000}"/>
    <cellStyle name="Normal 3 3 2 3 2 2" xfId="1995" xr:uid="{00000000-0005-0000-0000-0000C6070000}"/>
    <cellStyle name="Normal 3 3 2 3 2 2 2" xfId="1996" xr:uid="{00000000-0005-0000-0000-0000C7070000}"/>
    <cellStyle name="Normal 3 3 2 3 2 2 2 2" xfId="1997" xr:uid="{00000000-0005-0000-0000-0000C8070000}"/>
    <cellStyle name="Normal 3 3 2 3 2 2 2 2 2" xfId="1998" xr:uid="{00000000-0005-0000-0000-0000C9070000}"/>
    <cellStyle name="Normal 3 3 2 3 2 2 2 3" xfId="1999" xr:uid="{00000000-0005-0000-0000-0000CA070000}"/>
    <cellStyle name="Normal 3 3 2 3 2 2 2 4" xfId="2000" xr:uid="{00000000-0005-0000-0000-0000CB070000}"/>
    <cellStyle name="Normal 3 3 2 3 2 2 3" xfId="2001" xr:uid="{00000000-0005-0000-0000-0000CC070000}"/>
    <cellStyle name="Normal 3 3 2 3 2 2 3 2" xfId="2002" xr:uid="{00000000-0005-0000-0000-0000CD070000}"/>
    <cellStyle name="Normal 3 3 2 3 2 2 4" xfId="2003" xr:uid="{00000000-0005-0000-0000-0000CE070000}"/>
    <cellStyle name="Normal 3 3 2 3 2 2 5" xfId="2004" xr:uid="{00000000-0005-0000-0000-0000CF070000}"/>
    <cellStyle name="Normal 3 3 2 3 2 3" xfId="2005" xr:uid="{00000000-0005-0000-0000-0000D0070000}"/>
    <cellStyle name="Normal 3 3 2 3 2 3 2" xfId="2006" xr:uid="{00000000-0005-0000-0000-0000D1070000}"/>
    <cellStyle name="Normal 3 3 2 3 2 3 2 2" xfId="2007" xr:uid="{00000000-0005-0000-0000-0000D2070000}"/>
    <cellStyle name="Normal 3 3 2 3 2 3 3" xfId="2008" xr:uid="{00000000-0005-0000-0000-0000D3070000}"/>
    <cellStyle name="Normal 3 3 2 3 2 3 4" xfId="2009" xr:uid="{00000000-0005-0000-0000-0000D4070000}"/>
    <cellStyle name="Normal 3 3 2 3 2 4" xfId="2010" xr:uid="{00000000-0005-0000-0000-0000D5070000}"/>
    <cellStyle name="Normal 3 3 2 3 2 4 2" xfId="2011" xr:uid="{00000000-0005-0000-0000-0000D6070000}"/>
    <cellStyle name="Normal 3 3 2 3 2 5" xfId="2012" xr:uid="{00000000-0005-0000-0000-0000D7070000}"/>
    <cellStyle name="Normal 3 3 2 3 2 6" xfId="2013" xr:uid="{00000000-0005-0000-0000-0000D8070000}"/>
    <cellStyle name="Normal 3 3 2 3 3" xfId="2014" xr:uid="{00000000-0005-0000-0000-0000D9070000}"/>
    <cellStyle name="Normal 3 3 2 3 3 2" xfId="2015" xr:uid="{00000000-0005-0000-0000-0000DA070000}"/>
    <cellStyle name="Normal 3 3 2 3 3 2 2" xfId="2016" xr:uid="{00000000-0005-0000-0000-0000DB070000}"/>
    <cellStyle name="Normal 3 3 2 3 3 2 2 2" xfId="2017" xr:uid="{00000000-0005-0000-0000-0000DC070000}"/>
    <cellStyle name="Normal 3 3 2 3 3 2 3" xfId="2018" xr:uid="{00000000-0005-0000-0000-0000DD070000}"/>
    <cellStyle name="Normal 3 3 2 3 3 2 4" xfId="2019" xr:uid="{00000000-0005-0000-0000-0000DE070000}"/>
    <cellStyle name="Normal 3 3 2 3 3 3" xfId="2020" xr:uid="{00000000-0005-0000-0000-0000DF070000}"/>
    <cellStyle name="Normal 3 3 2 3 3 3 2" xfId="2021" xr:uid="{00000000-0005-0000-0000-0000E0070000}"/>
    <cellStyle name="Normal 3 3 2 3 3 4" xfId="2022" xr:uid="{00000000-0005-0000-0000-0000E1070000}"/>
    <cellStyle name="Normal 3 3 2 3 3 5" xfId="2023" xr:uid="{00000000-0005-0000-0000-0000E2070000}"/>
    <cellStyle name="Normal 3 3 2 3 4" xfId="2024" xr:uid="{00000000-0005-0000-0000-0000E3070000}"/>
    <cellStyle name="Normal 3 3 2 3 4 2" xfId="2025" xr:uid="{00000000-0005-0000-0000-0000E4070000}"/>
    <cellStyle name="Normal 3 3 2 3 4 2 2" xfId="2026" xr:uid="{00000000-0005-0000-0000-0000E5070000}"/>
    <cellStyle name="Normal 3 3 2 3 4 3" xfId="2027" xr:uid="{00000000-0005-0000-0000-0000E6070000}"/>
    <cellStyle name="Normal 3 3 2 3 4 4" xfId="2028" xr:uid="{00000000-0005-0000-0000-0000E7070000}"/>
    <cellStyle name="Normal 3 3 2 3 5" xfId="2029" xr:uid="{00000000-0005-0000-0000-0000E8070000}"/>
    <cellStyle name="Normal 3 3 2 3 5 2" xfId="2030" xr:uid="{00000000-0005-0000-0000-0000E9070000}"/>
    <cellStyle name="Normal 3 3 2 3 6" xfId="2031" xr:uid="{00000000-0005-0000-0000-0000EA070000}"/>
    <cellStyle name="Normal 3 3 2 3 7" xfId="2032" xr:uid="{00000000-0005-0000-0000-0000EB070000}"/>
    <cellStyle name="Normal 3 3 2 4" xfId="2033" xr:uid="{00000000-0005-0000-0000-0000EC070000}"/>
    <cellStyle name="Normal 3 3 2 4 2" xfId="2034" xr:uid="{00000000-0005-0000-0000-0000ED070000}"/>
    <cellStyle name="Normal 3 3 2 4 2 2" xfId="2035" xr:uid="{00000000-0005-0000-0000-0000EE070000}"/>
    <cellStyle name="Normal 3 3 2 4 2 2 2" xfId="2036" xr:uid="{00000000-0005-0000-0000-0000EF070000}"/>
    <cellStyle name="Normal 3 3 2 4 2 2 2 2" xfId="2037" xr:uid="{00000000-0005-0000-0000-0000F0070000}"/>
    <cellStyle name="Normal 3 3 2 4 2 2 3" xfId="2038" xr:uid="{00000000-0005-0000-0000-0000F1070000}"/>
    <cellStyle name="Normal 3 3 2 4 2 2 4" xfId="2039" xr:uid="{00000000-0005-0000-0000-0000F2070000}"/>
    <cellStyle name="Normal 3 3 2 4 2 3" xfId="2040" xr:uid="{00000000-0005-0000-0000-0000F3070000}"/>
    <cellStyle name="Normal 3 3 2 4 2 3 2" xfId="2041" xr:uid="{00000000-0005-0000-0000-0000F4070000}"/>
    <cellStyle name="Normal 3 3 2 4 2 4" xfId="2042" xr:uid="{00000000-0005-0000-0000-0000F5070000}"/>
    <cellStyle name="Normal 3 3 2 4 2 5" xfId="2043" xr:uid="{00000000-0005-0000-0000-0000F6070000}"/>
    <cellStyle name="Normal 3 3 2 4 3" xfId="2044" xr:uid="{00000000-0005-0000-0000-0000F7070000}"/>
    <cellStyle name="Normal 3 3 2 4 3 2" xfId="2045" xr:uid="{00000000-0005-0000-0000-0000F8070000}"/>
    <cellStyle name="Normal 3 3 2 4 3 2 2" xfId="2046" xr:uid="{00000000-0005-0000-0000-0000F9070000}"/>
    <cellStyle name="Normal 3 3 2 4 3 3" xfId="2047" xr:uid="{00000000-0005-0000-0000-0000FA070000}"/>
    <cellStyle name="Normal 3 3 2 4 3 4" xfId="2048" xr:uid="{00000000-0005-0000-0000-0000FB070000}"/>
    <cellStyle name="Normal 3 3 2 4 4" xfId="2049" xr:uid="{00000000-0005-0000-0000-0000FC070000}"/>
    <cellStyle name="Normal 3 3 2 4 4 2" xfId="2050" xr:uid="{00000000-0005-0000-0000-0000FD070000}"/>
    <cellStyle name="Normal 3 3 2 4 5" xfId="2051" xr:uid="{00000000-0005-0000-0000-0000FE070000}"/>
    <cellStyle name="Normal 3 3 2 4 6" xfId="2052" xr:uid="{00000000-0005-0000-0000-0000FF070000}"/>
    <cellStyle name="Normal 3 3 2 5" xfId="2053" xr:uid="{00000000-0005-0000-0000-000000080000}"/>
    <cellStyle name="Normal 3 3 2 5 2" xfId="2054" xr:uid="{00000000-0005-0000-0000-000001080000}"/>
    <cellStyle name="Normal 3 3 2 5 2 2" xfId="2055" xr:uid="{00000000-0005-0000-0000-000002080000}"/>
    <cellStyle name="Normal 3 3 2 5 2 2 2" xfId="2056" xr:uid="{00000000-0005-0000-0000-000003080000}"/>
    <cellStyle name="Normal 3 3 2 5 2 2 2 2" xfId="2057" xr:uid="{00000000-0005-0000-0000-000004080000}"/>
    <cellStyle name="Normal 3 3 2 5 2 2 3" xfId="2058" xr:uid="{00000000-0005-0000-0000-000005080000}"/>
    <cellStyle name="Normal 3 3 2 5 2 2 4" xfId="2059" xr:uid="{00000000-0005-0000-0000-000006080000}"/>
    <cellStyle name="Normal 3 3 2 5 2 3" xfId="2060" xr:uid="{00000000-0005-0000-0000-000007080000}"/>
    <cellStyle name="Normal 3 3 2 5 2 3 2" xfId="2061" xr:uid="{00000000-0005-0000-0000-000008080000}"/>
    <cellStyle name="Normal 3 3 2 5 2 4" xfId="2062" xr:uid="{00000000-0005-0000-0000-000009080000}"/>
    <cellStyle name="Normal 3 3 2 5 2 5" xfId="2063" xr:uid="{00000000-0005-0000-0000-00000A080000}"/>
    <cellStyle name="Normal 3 3 2 5 3" xfId="2064" xr:uid="{00000000-0005-0000-0000-00000B080000}"/>
    <cellStyle name="Normal 3 3 2 5 3 2" xfId="2065" xr:uid="{00000000-0005-0000-0000-00000C080000}"/>
    <cellStyle name="Normal 3 3 2 5 3 2 2" xfId="2066" xr:uid="{00000000-0005-0000-0000-00000D080000}"/>
    <cellStyle name="Normal 3 3 2 5 3 3" xfId="2067" xr:uid="{00000000-0005-0000-0000-00000E080000}"/>
    <cellStyle name="Normal 3 3 2 5 3 4" xfId="2068" xr:uid="{00000000-0005-0000-0000-00000F080000}"/>
    <cellStyle name="Normal 3 3 2 5 4" xfId="2069" xr:uid="{00000000-0005-0000-0000-000010080000}"/>
    <cellStyle name="Normal 3 3 2 5 4 2" xfId="2070" xr:uid="{00000000-0005-0000-0000-000011080000}"/>
    <cellStyle name="Normal 3 3 2 5 5" xfId="2071" xr:uid="{00000000-0005-0000-0000-000012080000}"/>
    <cellStyle name="Normal 3 3 2 5 6" xfId="2072" xr:uid="{00000000-0005-0000-0000-000013080000}"/>
    <cellStyle name="Normal 3 3 2 6" xfId="2073" xr:uid="{00000000-0005-0000-0000-000014080000}"/>
    <cellStyle name="Normal 3 3 2 6 2" xfId="2074" xr:uid="{00000000-0005-0000-0000-000015080000}"/>
    <cellStyle name="Normal 3 3 2 6 2 2" xfId="2075" xr:uid="{00000000-0005-0000-0000-000016080000}"/>
    <cellStyle name="Normal 3 3 2 6 2 2 2" xfId="2076" xr:uid="{00000000-0005-0000-0000-000017080000}"/>
    <cellStyle name="Normal 3 3 2 6 2 3" xfId="2077" xr:uid="{00000000-0005-0000-0000-000018080000}"/>
    <cellStyle name="Normal 3 3 2 6 2 4" xfId="2078" xr:uid="{00000000-0005-0000-0000-000019080000}"/>
    <cellStyle name="Normal 3 3 2 6 3" xfId="2079" xr:uid="{00000000-0005-0000-0000-00001A080000}"/>
    <cellStyle name="Normal 3 3 2 6 3 2" xfId="2080" xr:uid="{00000000-0005-0000-0000-00001B080000}"/>
    <cellStyle name="Normal 3 3 2 6 4" xfId="2081" xr:uid="{00000000-0005-0000-0000-00001C080000}"/>
    <cellStyle name="Normal 3 3 2 6 5" xfId="2082" xr:uid="{00000000-0005-0000-0000-00001D080000}"/>
    <cellStyle name="Normal 3 3 2 7" xfId="2083" xr:uid="{00000000-0005-0000-0000-00001E080000}"/>
    <cellStyle name="Normal 3 3 2 7 2" xfId="2084" xr:uid="{00000000-0005-0000-0000-00001F080000}"/>
    <cellStyle name="Normal 3 3 2 7 2 2" xfId="2085" xr:uid="{00000000-0005-0000-0000-000020080000}"/>
    <cellStyle name="Normal 3 3 2 7 3" xfId="2086" xr:uid="{00000000-0005-0000-0000-000021080000}"/>
    <cellStyle name="Normal 3 3 2 7 4" xfId="2087" xr:uid="{00000000-0005-0000-0000-000022080000}"/>
    <cellStyle name="Normal 3 3 2 8" xfId="2088" xr:uid="{00000000-0005-0000-0000-000023080000}"/>
    <cellStyle name="Normal 3 3 2 8 2" xfId="2089" xr:uid="{00000000-0005-0000-0000-000024080000}"/>
    <cellStyle name="Normal 3 3 2 9" xfId="2090" xr:uid="{00000000-0005-0000-0000-000025080000}"/>
    <cellStyle name="Normal 3 3 3" xfId="2091" xr:uid="{00000000-0005-0000-0000-000026080000}"/>
    <cellStyle name="Normal 3 3 3 10" xfId="2092" xr:uid="{00000000-0005-0000-0000-000027080000}"/>
    <cellStyle name="Normal 3 3 3 2" xfId="2093" xr:uid="{00000000-0005-0000-0000-000028080000}"/>
    <cellStyle name="Normal 3 3 3 2 2" xfId="2094" xr:uid="{00000000-0005-0000-0000-000029080000}"/>
    <cellStyle name="Normal 3 3 3 2 2 2" xfId="2095" xr:uid="{00000000-0005-0000-0000-00002A080000}"/>
    <cellStyle name="Normal 3 3 3 2 2 2 2" xfId="2096" xr:uid="{00000000-0005-0000-0000-00002B080000}"/>
    <cellStyle name="Normal 3 3 3 2 2 2 2 2" xfId="2097" xr:uid="{00000000-0005-0000-0000-00002C080000}"/>
    <cellStyle name="Normal 3 3 3 2 2 2 2 2 2" xfId="2098" xr:uid="{00000000-0005-0000-0000-00002D080000}"/>
    <cellStyle name="Normal 3 3 3 2 2 2 2 2 2 2" xfId="2099" xr:uid="{00000000-0005-0000-0000-00002E080000}"/>
    <cellStyle name="Normal 3 3 3 2 2 2 2 2 3" xfId="2100" xr:uid="{00000000-0005-0000-0000-00002F080000}"/>
    <cellStyle name="Normal 3 3 3 2 2 2 2 2 4" xfId="2101" xr:uid="{00000000-0005-0000-0000-000030080000}"/>
    <cellStyle name="Normal 3 3 3 2 2 2 2 3" xfId="2102" xr:uid="{00000000-0005-0000-0000-000031080000}"/>
    <cellStyle name="Normal 3 3 3 2 2 2 2 3 2" xfId="2103" xr:uid="{00000000-0005-0000-0000-000032080000}"/>
    <cellStyle name="Normal 3 3 3 2 2 2 2 4" xfId="2104" xr:uid="{00000000-0005-0000-0000-000033080000}"/>
    <cellStyle name="Normal 3 3 3 2 2 2 2 5" xfId="2105" xr:uid="{00000000-0005-0000-0000-000034080000}"/>
    <cellStyle name="Normal 3 3 3 2 2 2 3" xfId="2106" xr:uid="{00000000-0005-0000-0000-000035080000}"/>
    <cellStyle name="Normal 3 3 3 2 2 2 3 2" xfId="2107" xr:uid="{00000000-0005-0000-0000-000036080000}"/>
    <cellStyle name="Normal 3 3 3 2 2 2 3 2 2" xfId="2108" xr:uid="{00000000-0005-0000-0000-000037080000}"/>
    <cellStyle name="Normal 3 3 3 2 2 2 3 3" xfId="2109" xr:uid="{00000000-0005-0000-0000-000038080000}"/>
    <cellStyle name="Normal 3 3 3 2 2 2 3 4" xfId="2110" xr:uid="{00000000-0005-0000-0000-000039080000}"/>
    <cellStyle name="Normal 3 3 3 2 2 2 4" xfId="2111" xr:uid="{00000000-0005-0000-0000-00003A080000}"/>
    <cellStyle name="Normal 3 3 3 2 2 2 4 2" xfId="2112" xr:uid="{00000000-0005-0000-0000-00003B080000}"/>
    <cellStyle name="Normal 3 3 3 2 2 2 5" xfId="2113" xr:uid="{00000000-0005-0000-0000-00003C080000}"/>
    <cellStyle name="Normal 3 3 3 2 2 2 6" xfId="2114" xr:uid="{00000000-0005-0000-0000-00003D080000}"/>
    <cellStyle name="Normal 3 3 3 2 2 3" xfId="2115" xr:uid="{00000000-0005-0000-0000-00003E080000}"/>
    <cellStyle name="Normal 3 3 3 2 2 3 2" xfId="2116" xr:uid="{00000000-0005-0000-0000-00003F080000}"/>
    <cellStyle name="Normal 3 3 3 2 2 3 2 2" xfId="2117" xr:uid="{00000000-0005-0000-0000-000040080000}"/>
    <cellStyle name="Normal 3 3 3 2 2 3 2 2 2" xfId="2118" xr:uid="{00000000-0005-0000-0000-000041080000}"/>
    <cellStyle name="Normal 3 3 3 2 2 3 2 3" xfId="2119" xr:uid="{00000000-0005-0000-0000-000042080000}"/>
    <cellStyle name="Normal 3 3 3 2 2 3 2 4" xfId="2120" xr:uid="{00000000-0005-0000-0000-000043080000}"/>
    <cellStyle name="Normal 3 3 3 2 2 3 3" xfId="2121" xr:uid="{00000000-0005-0000-0000-000044080000}"/>
    <cellStyle name="Normal 3 3 3 2 2 3 3 2" xfId="2122" xr:uid="{00000000-0005-0000-0000-000045080000}"/>
    <cellStyle name="Normal 3 3 3 2 2 3 4" xfId="2123" xr:uid="{00000000-0005-0000-0000-000046080000}"/>
    <cellStyle name="Normal 3 3 3 2 2 3 5" xfId="2124" xr:uid="{00000000-0005-0000-0000-000047080000}"/>
    <cellStyle name="Normal 3 3 3 2 2 4" xfId="2125" xr:uid="{00000000-0005-0000-0000-000048080000}"/>
    <cellStyle name="Normal 3 3 3 2 2 4 2" xfId="2126" xr:uid="{00000000-0005-0000-0000-000049080000}"/>
    <cellStyle name="Normal 3 3 3 2 2 4 2 2" xfId="2127" xr:uid="{00000000-0005-0000-0000-00004A080000}"/>
    <cellStyle name="Normal 3 3 3 2 2 4 3" xfId="2128" xr:uid="{00000000-0005-0000-0000-00004B080000}"/>
    <cellStyle name="Normal 3 3 3 2 2 4 4" xfId="2129" xr:uid="{00000000-0005-0000-0000-00004C080000}"/>
    <cellStyle name="Normal 3 3 3 2 2 5" xfId="2130" xr:uid="{00000000-0005-0000-0000-00004D080000}"/>
    <cellStyle name="Normal 3 3 3 2 2 5 2" xfId="2131" xr:uid="{00000000-0005-0000-0000-00004E080000}"/>
    <cellStyle name="Normal 3 3 3 2 2 6" xfId="2132" xr:uid="{00000000-0005-0000-0000-00004F080000}"/>
    <cellStyle name="Normal 3 3 3 2 2 7" xfId="2133" xr:uid="{00000000-0005-0000-0000-000050080000}"/>
    <cellStyle name="Normal 3 3 3 2 3" xfId="2134" xr:uid="{00000000-0005-0000-0000-000051080000}"/>
    <cellStyle name="Normal 3 3 3 2 3 2" xfId="2135" xr:uid="{00000000-0005-0000-0000-000052080000}"/>
    <cellStyle name="Normal 3 3 3 2 3 2 2" xfId="2136" xr:uid="{00000000-0005-0000-0000-000053080000}"/>
    <cellStyle name="Normal 3 3 3 2 3 2 2 2" xfId="2137" xr:uid="{00000000-0005-0000-0000-000054080000}"/>
    <cellStyle name="Normal 3 3 3 2 3 2 2 2 2" xfId="2138" xr:uid="{00000000-0005-0000-0000-000055080000}"/>
    <cellStyle name="Normal 3 3 3 2 3 2 2 3" xfId="2139" xr:uid="{00000000-0005-0000-0000-000056080000}"/>
    <cellStyle name="Normal 3 3 3 2 3 2 2 4" xfId="2140" xr:uid="{00000000-0005-0000-0000-000057080000}"/>
    <cellStyle name="Normal 3 3 3 2 3 2 3" xfId="2141" xr:uid="{00000000-0005-0000-0000-000058080000}"/>
    <cellStyle name="Normal 3 3 3 2 3 2 3 2" xfId="2142" xr:uid="{00000000-0005-0000-0000-000059080000}"/>
    <cellStyle name="Normal 3 3 3 2 3 2 4" xfId="2143" xr:uid="{00000000-0005-0000-0000-00005A080000}"/>
    <cellStyle name="Normal 3 3 3 2 3 2 5" xfId="2144" xr:uid="{00000000-0005-0000-0000-00005B080000}"/>
    <cellStyle name="Normal 3 3 3 2 3 3" xfId="2145" xr:uid="{00000000-0005-0000-0000-00005C080000}"/>
    <cellStyle name="Normal 3 3 3 2 3 3 2" xfId="2146" xr:uid="{00000000-0005-0000-0000-00005D080000}"/>
    <cellStyle name="Normal 3 3 3 2 3 3 2 2" xfId="2147" xr:uid="{00000000-0005-0000-0000-00005E080000}"/>
    <cellStyle name="Normal 3 3 3 2 3 3 3" xfId="2148" xr:uid="{00000000-0005-0000-0000-00005F080000}"/>
    <cellStyle name="Normal 3 3 3 2 3 3 4" xfId="2149" xr:uid="{00000000-0005-0000-0000-000060080000}"/>
    <cellStyle name="Normal 3 3 3 2 3 4" xfId="2150" xr:uid="{00000000-0005-0000-0000-000061080000}"/>
    <cellStyle name="Normal 3 3 3 2 3 4 2" xfId="2151" xr:uid="{00000000-0005-0000-0000-000062080000}"/>
    <cellStyle name="Normal 3 3 3 2 3 5" xfId="2152" xr:uid="{00000000-0005-0000-0000-000063080000}"/>
    <cellStyle name="Normal 3 3 3 2 3 6" xfId="2153" xr:uid="{00000000-0005-0000-0000-000064080000}"/>
    <cellStyle name="Normal 3 3 3 2 4" xfId="2154" xr:uid="{00000000-0005-0000-0000-000065080000}"/>
    <cellStyle name="Normal 3 3 3 2 4 2" xfId="2155" xr:uid="{00000000-0005-0000-0000-000066080000}"/>
    <cellStyle name="Normal 3 3 3 2 4 2 2" xfId="2156" xr:uid="{00000000-0005-0000-0000-000067080000}"/>
    <cellStyle name="Normal 3 3 3 2 4 2 2 2" xfId="2157" xr:uid="{00000000-0005-0000-0000-000068080000}"/>
    <cellStyle name="Normal 3 3 3 2 4 2 3" xfId="2158" xr:uid="{00000000-0005-0000-0000-000069080000}"/>
    <cellStyle name="Normal 3 3 3 2 4 2 4" xfId="2159" xr:uid="{00000000-0005-0000-0000-00006A080000}"/>
    <cellStyle name="Normal 3 3 3 2 4 3" xfId="2160" xr:uid="{00000000-0005-0000-0000-00006B080000}"/>
    <cellStyle name="Normal 3 3 3 2 4 3 2" xfId="2161" xr:uid="{00000000-0005-0000-0000-00006C080000}"/>
    <cellStyle name="Normal 3 3 3 2 4 4" xfId="2162" xr:uid="{00000000-0005-0000-0000-00006D080000}"/>
    <cellStyle name="Normal 3 3 3 2 4 5" xfId="2163" xr:uid="{00000000-0005-0000-0000-00006E080000}"/>
    <cellStyle name="Normal 3 3 3 2 5" xfId="2164" xr:uid="{00000000-0005-0000-0000-00006F080000}"/>
    <cellStyle name="Normal 3 3 3 2 5 2" xfId="2165" xr:uid="{00000000-0005-0000-0000-000070080000}"/>
    <cellStyle name="Normal 3 3 3 2 5 2 2" xfId="2166" xr:uid="{00000000-0005-0000-0000-000071080000}"/>
    <cellStyle name="Normal 3 3 3 2 5 3" xfId="2167" xr:uid="{00000000-0005-0000-0000-000072080000}"/>
    <cellStyle name="Normal 3 3 3 2 5 4" xfId="2168" xr:uid="{00000000-0005-0000-0000-000073080000}"/>
    <cellStyle name="Normal 3 3 3 2 6" xfId="2169" xr:uid="{00000000-0005-0000-0000-000074080000}"/>
    <cellStyle name="Normal 3 3 3 2 6 2" xfId="2170" xr:uid="{00000000-0005-0000-0000-000075080000}"/>
    <cellStyle name="Normal 3 3 3 2 7" xfId="2171" xr:uid="{00000000-0005-0000-0000-000076080000}"/>
    <cellStyle name="Normal 3 3 3 2 8" xfId="2172" xr:uid="{00000000-0005-0000-0000-000077080000}"/>
    <cellStyle name="Normal 3 3 3 3" xfId="2173" xr:uid="{00000000-0005-0000-0000-000078080000}"/>
    <cellStyle name="Normal 3 3 3 3 2" xfId="2174" xr:uid="{00000000-0005-0000-0000-000079080000}"/>
    <cellStyle name="Normal 3 3 3 3 2 2" xfId="2175" xr:uid="{00000000-0005-0000-0000-00007A080000}"/>
    <cellStyle name="Normal 3 3 3 3 2 2 2" xfId="2176" xr:uid="{00000000-0005-0000-0000-00007B080000}"/>
    <cellStyle name="Normal 3 3 3 3 2 2 2 2" xfId="2177" xr:uid="{00000000-0005-0000-0000-00007C080000}"/>
    <cellStyle name="Normal 3 3 3 3 2 2 2 2 2" xfId="2178" xr:uid="{00000000-0005-0000-0000-00007D080000}"/>
    <cellStyle name="Normal 3 3 3 3 2 2 2 3" xfId="2179" xr:uid="{00000000-0005-0000-0000-00007E080000}"/>
    <cellStyle name="Normal 3 3 3 3 2 2 2 4" xfId="2180" xr:uid="{00000000-0005-0000-0000-00007F080000}"/>
    <cellStyle name="Normal 3 3 3 3 2 2 3" xfId="2181" xr:uid="{00000000-0005-0000-0000-000080080000}"/>
    <cellStyle name="Normal 3 3 3 3 2 2 3 2" xfId="2182" xr:uid="{00000000-0005-0000-0000-000081080000}"/>
    <cellStyle name="Normal 3 3 3 3 2 2 4" xfId="2183" xr:uid="{00000000-0005-0000-0000-000082080000}"/>
    <cellStyle name="Normal 3 3 3 3 2 2 5" xfId="2184" xr:uid="{00000000-0005-0000-0000-000083080000}"/>
    <cellStyle name="Normal 3 3 3 3 2 3" xfId="2185" xr:uid="{00000000-0005-0000-0000-000084080000}"/>
    <cellStyle name="Normal 3 3 3 3 2 3 2" xfId="2186" xr:uid="{00000000-0005-0000-0000-000085080000}"/>
    <cellStyle name="Normal 3 3 3 3 2 3 2 2" xfId="2187" xr:uid="{00000000-0005-0000-0000-000086080000}"/>
    <cellStyle name="Normal 3 3 3 3 2 3 3" xfId="2188" xr:uid="{00000000-0005-0000-0000-000087080000}"/>
    <cellStyle name="Normal 3 3 3 3 2 3 4" xfId="2189" xr:uid="{00000000-0005-0000-0000-000088080000}"/>
    <cellStyle name="Normal 3 3 3 3 2 4" xfId="2190" xr:uid="{00000000-0005-0000-0000-000089080000}"/>
    <cellStyle name="Normal 3 3 3 3 2 4 2" xfId="2191" xr:uid="{00000000-0005-0000-0000-00008A080000}"/>
    <cellStyle name="Normal 3 3 3 3 2 5" xfId="2192" xr:uid="{00000000-0005-0000-0000-00008B080000}"/>
    <cellStyle name="Normal 3 3 3 3 2 6" xfId="2193" xr:uid="{00000000-0005-0000-0000-00008C080000}"/>
    <cellStyle name="Normal 3 3 3 3 3" xfId="2194" xr:uid="{00000000-0005-0000-0000-00008D080000}"/>
    <cellStyle name="Normal 3 3 3 3 3 2" xfId="2195" xr:uid="{00000000-0005-0000-0000-00008E080000}"/>
    <cellStyle name="Normal 3 3 3 3 3 2 2" xfId="2196" xr:uid="{00000000-0005-0000-0000-00008F080000}"/>
    <cellStyle name="Normal 3 3 3 3 3 2 2 2" xfId="2197" xr:uid="{00000000-0005-0000-0000-000090080000}"/>
    <cellStyle name="Normal 3 3 3 3 3 2 3" xfId="2198" xr:uid="{00000000-0005-0000-0000-000091080000}"/>
    <cellStyle name="Normal 3 3 3 3 3 2 4" xfId="2199" xr:uid="{00000000-0005-0000-0000-000092080000}"/>
    <cellStyle name="Normal 3 3 3 3 3 3" xfId="2200" xr:uid="{00000000-0005-0000-0000-000093080000}"/>
    <cellStyle name="Normal 3 3 3 3 3 3 2" xfId="2201" xr:uid="{00000000-0005-0000-0000-000094080000}"/>
    <cellStyle name="Normal 3 3 3 3 3 4" xfId="2202" xr:uid="{00000000-0005-0000-0000-000095080000}"/>
    <cellStyle name="Normal 3 3 3 3 3 5" xfId="2203" xr:uid="{00000000-0005-0000-0000-000096080000}"/>
    <cellStyle name="Normal 3 3 3 3 4" xfId="2204" xr:uid="{00000000-0005-0000-0000-000097080000}"/>
    <cellStyle name="Normal 3 3 3 3 4 2" xfId="2205" xr:uid="{00000000-0005-0000-0000-000098080000}"/>
    <cellStyle name="Normal 3 3 3 3 4 2 2" xfId="2206" xr:uid="{00000000-0005-0000-0000-000099080000}"/>
    <cellStyle name="Normal 3 3 3 3 4 3" xfId="2207" xr:uid="{00000000-0005-0000-0000-00009A080000}"/>
    <cellStyle name="Normal 3 3 3 3 4 4" xfId="2208" xr:uid="{00000000-0005-0000-0000-00009B080000}"/>
    <cellStyle name="Normal 3 3 3 3 5" xfId="2209" xr:uid="{00000000-0005-0000-0000-00009C080000}"/>
    <cellStyle name="Normal 3 3 3 3 5 2" xfId="2210" xr:uid="{00000000-0005-0000-0000-00009D080000}"/>
    <cellStyle name="Normal 3 3 3 3 6" xfId="2211" xr:uid="{00000000-0005-0000-0000-00009E080000}"/>
    <cellStyle name="Normal 3 3 3 3 7" xfId="2212" xr:uid="{00000000-0005-0000-0000-00009F080000}"/>
    <cellStyle name="Normal 3 3 3 4" xfId="2213" xr:uid="{00000000-0005-0000-0000-0000A0080000}"/>
    <cellStyle name="Normal 3 3 3 4 2" xfId="2214" xr:uid="{00000000-0005-0000-0000-0000A1080000}"/>
    <cellStyle name="Normal 3 3 3 4 2 2" xfId="2215" xr:uid="{00000000-0005-0000-0000-0000A2080000}"/>
    <cellStyle name="Normal 3 3 3 4 2 2 2" xfId="2216" xr:uid="{00000000-0005-0000-0000-0000A3080000}"/>
    <cellStyle name="Normal 3 3 3 4 2 2 2 2" xfId="2217" xr:uid="{00000000-0005-0000-0000-0000A4080000}"/>
    <cellStyle name="Normal 3 3 3 4 2 2 3" xfId="2218" xr:uid="{00000000-0005-0000-0000-0000A5080000}"/>
    <cellStyle name="Normal 3 3 3 4 2 2 4" xfId="2219" xr:uid="{00000000-0005-0000-0000-0000A6080000}"/>
    <cellStyle name="Normal 3 3 3 4 2 3" xfId="2220" xr:uid="{00000000-0005-0000-0000-0000A7080000}"/>
    <cellStyle name="Normal 3 3 3 4 2 3 2" xfId="2221" xr:uid="{00000000-0005-0000-0000-0000A8080000}"/>
    <cellStyle name="Normal 3 3 3 4 2 4" xfId="2222" xr:uid="{00000000-0005-0000-0000-0000A9080000}"/>
    <cellStyle name="Normal 3 3 3 4 2 5" xfId="2223" xr:uid="{00000000-0005-0000-0000-0000AA080000}"/>
    <cellStyle name="Normal 3 3 3 4 3" xfId="2224" xr:uid="{00000000-0005-0000-0000-0000AB080000}"/>
    <cellStyle name="Normal 3 3 3 4 3 2" xfId="2225" xr:uid="{00000000-0005-0000-0000-0000AC080000}"/>
    <cellStyle name="Normal 3 3 3 4 3 2 2" xfId="2226" xr:uid="{00000000-0005-0000-0000-0000AD080000}"/>
    <cellStyle name="Normal 3 3 3 4 3 3" xfId="2227" xr:uid="{00000000-0005-0000-0000-0000AE080000}"/>
    <cellStyle name="Normal 3 3 3 4 3 4" xfId="2228" xr:uid="{00000000-0005-0000-0000-0000AF080000}"/>
    <cellStyle name="Normal 3 3 3 4 4" xfId="2229" xr:uid="{00000000-0005-0000-0000-0000B0080000}"/>
    <cellStyle name="Normal 3 3 3 4 4 2" xfId="2230" xr:uid="{00000000-0005-0000-0000-0000B1080000}"/>
    <cellStyle name="Normal 3 3 3 4 5" xfId="2231" xr:uid="{00000000-0005-0000-0000-0000B2080000}"/>
    <cellStyle name="Normal 3 3 3 4 6" xfId="2232" xr:uid="{00000000-0005-0000-0000-0000B3080000}"/>
    <cellStyle name="Normal 3 3 3 5" xfId="2233" xr:uid="{00000000-0005-0000-0000-0000B4080000}"/>
    <cellStyle name="Normal 3 3 3 5 2" xfId="2234" xr:uid="{00000000-0005-0000-0000-0000B5080000}"/>
    <cellStyle name="Normal 3 3 3 5 2 2" xfId="2235" xr:uid="{00000000-0005-0000-0000-0000B6080000}"/>
    <cellStyle name="Normal 3 3 3 5 2 2 2" xfId="2236" xr:uid="{00000000-0005-0000-0000-0000B7080000}"/>
    <cellStyle name="Normal 3 3 3 5 2 2 2 2" xfId="2237" xr:uid="{00000000-0005-0000-0000-0000B8080000}"/>
    <cellStyle name="Normal 3 3 3 5 2 2 3" xfId="2238" xr:uid="{00000000-0005-0000-0000-0000B9080000}"/>
    <cellStyle name="Normal 3 3 3 5 2 2 4" xfId="2239" xr:uid="{00000000-0005-0000-0000-0000BA080000}"/>
    <cellStyle name="Normal 3 3 3 5 2 3" xfId="2240" xr:uid="{00000000-0005-0000-0000-0000BB080000}"/>
    <cellStyle name="Normal 3 3 3 5 2 3 2" xfId="2241" xr:uid="{00000000-0005-0000-0000-0000BC080000}"/>
    <cellStyle name="Normal 3 3 3 5 2 4" xfId="2242" xr:uid="{00000000-0005-0000-0000-0000BD080000}"/>
    <cellStyle name="Normal 3 3 3 5 2 5" xfId="2243" xr:uid="{00000000-0005-0000-0000-0000BE080000}"/>
    <cellStyle name="Normal 3 3 3 5 3" xfId="2244" xr:uid="{00000000-0005-0000-0000-0000BF080000}"/>
    <cellStyle name="Normal 3 3 3 5 3 2" xfId="2245" xr:uid="{00000000-0005-0000-0000-0000C0080000}"/>
    <cellStyle name="Normal 3 3 3 5 3 2 2" xfId="2246" xr:uid="{00000000-0005-0000-0000-0000C1080000}"/>
    <cellStyle name="Normal 3 3 3 5 3 3" xfId="2247" xr:uid="{00000000-0005-0000-0000-0000C2080000}"/>
    <cellStyle name="Normal 3 3 3 5 3 4" xfId="2248" xr:uid="{00000000-0005-0000-0000-0000C3080000}"/>
    <cellStyle name="Normal 3 3 3 5 4" xfId="2249" xr:uid="{00000000-0005-0000-0000-0000C4080000}"/>
    <cellStyle name="Normal 3 3 3 5 4 2" xfId="2250" xr:uid="{00000000-0005-0000-0000-0000C5080000}"/>
    <cellStyle name="Normal 3 3 3 5 5" xfId="2251" xr:uid="{00000000-0005-0000-0000-0000C6080000}"/>
    <cellStyle name="Normal 3 3 3 5 6" xfId="2252" xr:uid="{00000000-0005-0000-0000-0000C7080000}"/>
    <cellStyle name="Normal 3 3 3 6" xfId="2253" xr:uid="{00000000-0005-0000-0000-0000C8080000}"/>
    <cellStyle name="Normal 3 3 3 6 2" xfId="2254" xr:uid="{00000000-0005-0000-0000-0000C9080000}"/>
    <cellStyle name="Normal 3 3 3 6 2 2" xfId="2255" xr:uid="{00000000-0005-0000-0000-0000CA080000}"/>
    <cellStyle name="Normal 3 3 3 6 2 2 2" xfId="2256" xr:uid="{00000000-0005-0000-0000-0000CB080000}"/>
    <cellStyle name="Normal 3 3 3 6 2 3" xfId="2257" xr:uid="{00000000-0005-0000-0000-0000CC080000}"/>
    <cellStyle name="Normal 3 3 3 6 2 4" xfId="2258" xr:uid="{00000000-0005-0000-0000-0000CD080000}"/>
    <cellStyle name="Normal 3 3 3 6 3" xfId="2259" xr:uid="{00000000-0005-0000-0000-0000CE080000}"/>
    <cellStyle name="Normal 3 3 3 6 3 2" xfId="2260" xr:uid="{00000000-0005-0000-0000-0000CF080000}"/>
    <cellStyle name="Normal 3 3 3 6 4" xfId="2261" xr:uid="{00000000-0005-0000-0000-0000D0080000}"/>
    <cellStyle name="Normal 3 3 3 6 5" xfId="2262" xr:uid="{00000000-0005-0000-0000-0000D1080000}"/>
    <cellStyle name="Normal 3 3 3 7" xfId="2263" xr:uid="{00000000-0005-0000-0000-0000D2080000}"/>
    <cellStyle name="Normal 3 3 3 7 2" xfId="2264" xr:uid="{00000000-0005-0000-0000-0000D3080000}"/>
    <cellStyle name="Normal 3 3 3 7 2 2" xfId="2265" xr:uid="{00000000-0005-0000-0000-0000D4080000}"/>
    <cellStyle name="Normal 3 3 3 7 3" xfId="2266" xr:uid="{00000000-0005-0000-0000-0000D5080000}"/>
    <cellStyle name="Normal 3 3 3 7 4" xfId="2267" xr:uid="{00000000-0005-0000-0000-0000D6080000}"/>
    <cellStyle name="Normal 3 3 3 8" xfId="2268" xr:uid="{00000000-0005-0000-0000-0000D7080000}"/>
    <cellStyle name="Normal 3 3 3 8 2" xfId="2269" xr:uid="{00000000-0005-0000-0000-0000D8080000}"/>
    <cellStyle name="Normal 3 3 3 9" xfId="2270" xr:uid="{00000000-0005-0000-0000-0000D9080000}"/>
    <cellStyle name="Normal 3 3 4" xfId="2271" xr:uid="{00000000-0005-0000-0000-0000DA080000}"/>
    <cellStyle name="Normal 3 3 4 2" xfId="2272" xr:uid="{00000000-0005-0000-0000-0000DB080000}"/>
    <cellStyle name="Normal 3 3 4 2 2" xfId="2273" xr:uid="{00000000-0005-0000-0000-0000DC080000}"/>
    <cellStyle name="Normal 3 3 4 2 2 2" xfId="2274" xr:uid="{00000000-0005-0000-0000-0000DD080000}"/>
    <cellStyle name="Normal 3 3 4 2 2 2 2" xfId="2275" xr:uid="{00000000-0005-0000-0000-0000DE080000}"/>
    <cellStyle name="Normal 3 3 4 2 2 2 2 2" xfId="2276" xr:uid="{00000000-0005-0000-0000-0000DF080000}"/>
    <cellStyle name="Normal 3 3 4 2 2 2 2 2 2" xfId="2277" xr:uid="{00000000-0005-0000-0000-0000E0080000}"/>
    <cellStyle name="Normal 3 3 4 2 2 2 2 3" xfId="2278" xr:uid="{00000000-0005-0000-0000-0000E1080000}"/>
    <cellStyle name="Normal 3 3 4 2 2 2 2 4" xfId="2279" xr:uid="{00000000-0005-0000-0000-0000E2080000}"/>
    <cellStyle name="Normal 3 3 4 2 2 2 3" xfId="2280" xr:uid="{00000000-0005-0000-0000-0000E3080000}"/>
    <cellStyle name="Normal 3 3 4 2 2 2 3 2" xfId="2281" xr:uid="{00000000-0005-0000-0000-0000E4080000}"/>
    <cellStyle name="Normal 3 3 4 2 2 2 4" xfId="2282" xr:uid="{00000000-0005-0000-0000-0000E5080000}"/>
    <cellStyle name="Normal 3 3 4 2 2 2 5" xfId="2283" xr:uid="{00000000-0005-0000-0000-0000E6080000}"/>
    <cellStyle name="Normal 3 3 4 2 2 3" xfId="2284" xr:uid="{00000000-0005-0000-0000-0000E7080000}"/>
    <cellStyle name="Normal 3 3 4 2 2 3 2" xfId="2285" xr:uid="{00000000-0005-0000-0000-0000E8080000}"/>
    <cellStyle name="Normal 3 3 4 2 2 3 2 2" xfId="2286" xr:uid="{00000000-0005-0000-0000-0000E9080000}"/>
    <cellStyle name="Normal 3 3 4 2 2 3 3" xfId="2287" xr:uid="{00000000-0005-0000-0000-0000EA080000}"/>
    <cellStyle name="Normal 3 3 4 2 2 3 4" xfId="2288" xr:uid="{00000000-0005-0000-0000-0000EB080000}"/>
    <cellStyle name="Normal 3 3 4 2 2 4" xfId="2289" xr:uid="{00000000-0005-0000-0000-0000EC080000}"/>
    <cellStyle name="Normal 3 3 4 2 2 4 2" xfId="2290" xr:uid="{00000000-0005-0000-0000-0000ED080000}"/>
    <cellStyle name="Normal 3 3 4 2 2 5" xfId="2291" xr:uid="{00000000-0005-0000-0000-0000EE080000}"/>
    <cellStyle name="Normal 3 3 4 2 2 6" xfId="2292" xr:uid="{00000000-0005-0000-0000-0000EF080000}"/>
    <cellStyle name="Normal 3 3 4 2 3" xfId="2293" xr:uid="{00000000-0005-0000-0000-0000F0080000}"/>
    <cellStyle name="Normal 3 3 4 2 3 2" xfId="2294" xr:uid="{00000000-0005-0000-0000-0000F1080000}"/>
    <cellStyle name="Normal 3 3 4 2 3 2 2" xfId="2295" xr:uid="{00000000-0005-0000-0000-0000F2080000}"/>
    <cellStyle name="Normal 3 3 4 2 3 2 2 2" xfId="2296" xr:uid="{00000000-0005-0000-0000-0000F3080000}"/>
    <cellStyle name="Normal 3 3 4 2 3 2 3" xfId="2297" xr:uid="{00000000-0005-0000-0000-0000F4080000}"/>
    <cellStyle name="Normal 3 3 4 2 3 2 4" xfId="2298" xr:uid="{00000000-0005-0000-0000-0000F5080000}"/>
    <cellStyle name="Normal 3 3 4 2 3 3" xfId="2299" xr:uid="{00000000-0005-0000-0000-0000F6080000}"/>
    <cellStyle name="Normal 3 3 4 2 3 3 2" xfId="2300" xr:uid="{00000000-0005-0000-0000-0000F7080000}"/>
    <cellStyle name="Normal 3 3 4 2 3 4" xfId="2301" xr:uid="{00000000-0005-0000-0000-0000F8080000}"/>
    <cellStyle name="Normal 3 3 4 2 3 5" xfId="2302" xr:uid="{00000000-0005-0000-0000-0000F9080000}"/>
    <cellStyle name="Normal 3 3 4 2 4" xfId="2303" xr:uid="{00000000-0005-0000-0000-0000FA080000}"/>
    <cellStyle name="Normal 3 3 4 2 4 2" xfId="2304" xr:uid="{00000000-0005-0000-0000-0000FB080000}"/>
    <cellStyle name="Normal 3 3 4 2 4 2 2" xfId="2305" xr:uid="{00000000-0005-0000-0000-0000FC080000}"/>
    <cellStyle name="Normal 3 3 4 2 4 3" xfId="2306" xr:uid="{00000000-0005-0000-0000-0000FD080000}"/>
    <cellStyle name="Normal 3 3 4 2 4 4" xfId="2307" xr:uid="{00000000-0005-0000-0000-0000FE080000}"/>
    <cellStyle name="Normal 3 3 4 2 5" xfId="2308" xr:uid="{00000000-0005-0000-0000-0000FF080000}"/>
    <cellStyle name="Normal 3 3 4 2 5 2" xfId="2309" xr:uid="{00000000-0005-0000-0000-000000090000}"/>
    <cellStyle name="Normal 3 3 4 2 6" xfId="2310" xr:uid="{00000000-0005-0000-0000-000001090000}"/>
    <cellStyle name="Normal 3 3 4 2 7" xfId="2311" xr:uid="{00000000-0005-0000-0000-000002090000}"/>
    <cellStyle name="Normal 3 3 4 3" xfId="2312" xr:uid="{00000000-0005-0000-0000-000003090000}"/>
    <cellStyle name="Normal 3 3 4 3 2" xfId="2313" xr:uid="{00000000-0005-0000-0000-000004090000}"/>
    <cellStyle name="Normal 3 3 4 3 2 2" xfId="2314" xr:uid="{00000000-0005-0000-0000-000005090000}"/>
    <cellStyle name="Normal 3 3 4 3 2 2 2" xfId="2315" xr:uid="{00000000-0005-0000-0000-000006090000}"/>
    <cellStyle name="Normal 3 3 4 3 2 2 2 2" xfId="2316" xr:uid="{00000000-0005-0000-0000-000007090000}"/>
    <cellStyle name="Normal 3 3 4 3 2 2 3" xfId="2317" xr:uid="{00000000-0005-0000-0000-000008090000}"/>
    <cellStyle name="Normal 3 3 4 3 2 2 4" xfId="2318" xr:uid="{00000000-0005-0000-0000-000009090000}"/>
    <cellStyle name="Normal 3 3 4 3 2 3" xfId="2319" xr:uid="{00000000-0005-0000-0000-00000A090000}"/>
    <cellStyle name="Normal 3 3 4 3 2 3 2" xfId="2320" xr:uid="{00000000-0005-0000-0000-00000B090000}"/>
    <cellStyle name="Normal 3 3 4 3 2 4" xfId="2321" xr:uid="{00000000-0005-0000-0000-00000C090000}"/>
    <cellStyle name="Normal 3 3 4 3 2 5" xfId="2322" xr:uid="{00000000-0005-0000-0000-00000D090000}"/>
    <cellStyle name="Normal 3 3 4 3 3" xfId="2323" xr:uid="{00000000-0005-0000-0000-00000E090000}"/>
    <cellStyle name="Normal 3 3 4 3 3 2" xfId="2324" xr:uid="{00000000-0005-0000-0000-00000F090000}"/>
    <cellStyle name="Normal 3 3 4 3 3 2 2" xfId="2325" xr:uid="{00000000-0005-0000-0000-000010090000}"/>
    <cellStyle name="Normal 3 3 4 3 3 3" xfId="2326" xr:uid="{00000000-0005-0000-0000-000011090000}"/>
    <cellStyle name="Normal 3 3 4 3 3 4" xfId="2327" xr:uid="{00000000-0005-0000-0000-000012090000}"/>
    <cellStyle name="Normal 3 3 4 3 4" xfId="2328" xr:uid="{00000000-0005-0000-0000-000013090000}"/>
    <cellStyle name="Normal 3 3 4 3 4 2" xfId="2329" xr:uid="{00000000-0005-0000-0000-000014090000}"/>
    <cellStyle name="Normal 3 3 4 3 5" xfId="2330" xr:uid="{00000000-0005-0000-0000-000015090000}"/>
    <cellStyle name="Normal 3 3 4 3 6" xfId="2331" xr:uid="{00000000-0005-0000-0000-000016090000}"/>
    <cellStyle name="Normal 3 3 4 4" xfId="2332" xr:uid="{00000000-0005-0000-0000-000017090000}"/>
    <cellStyle name="Normal 3 3 4 4 2" xfId="2333" xr:uid="{00000000-0005-0000-0000-000018090000}"/>
    <cellStyle name="Normal 3 3 4 4 2 2" xfId="2334" xr:uid="{00000000-0005-0000-0000-000019090000}"/>
    <cellStyle name="Normal 3 3 4 4 2 2 2" xfId="2335" xr:uid="{00000000-0005-0000-0000-00001A090000}"/>
    <cellStyle name="Normal 3 3 4 4 2 3" xfId="2336" xr:uid="{00000000-0005-0000-0000-00001B090000}"/>
    <cellStyle name="Normal 3 3 4 4 2 4" xfId="2337" xr:uid="{00000000-0005-0000-0000-00001C090000}"/>
    <cellStyle name="Normal 3 3 4 4 3" xfId="2338" xr:uid="{00000000-0005-0000-0000-00001D090000}"/>
    <cellStyle name="Normal 3 3 4 4 3 2" xfId="2339" xr:uid="{00000000-0005-0000-0000-00001E090000}"/>
    <cellStyle name="Normal 3 3 4 4 4" xfId="2340" xr:uid="{00000000-0005-0000-0000-00001F090000}"/>
    <cellStyle name="Normal 3 3 4 4 5" xfId="2341" xr:uid="{00000000-0005-0000-0000-000020090000}"/>
    <cellStyle name="Normal 3 3 4 5" xfId="2342" xr:uid="{00000000-0005-0000-0000-000021090000}"/>
    <cellStyle name="Normal 3 3 4 5 2" xfId="2343" xr:uid="{00000000-0005-0000-0000-000022090000}"/>
    <cellStyle name="Normal 3 3 4 5 2 2" xfId="2344" xr:uid="{00000000-0005-0000-0000-000023090000}"/>
    <cellStyle name="Normal 3 3 4 5 3" xfId="2345" xr:uid="{00000000-0005-0000-0000-000024090000}"/>
    <cellStyle name="Normal 3 3 4 5 4" xfId="2346" xr:uid="{00000000-0005-0000-0000-000025090000}"/>
    <cellStyle name="Normal 3 3 4 6" xfId="2347" xr:uid="{00000000-0005-0000-0000-000026090000}"/>
    <cellStyle name="Normal 3 3 4 6 2" xfId="2348" xr:uid="{00000000-0005-0000-0000-000027090000}"/>
    <cellStyle name="Normal 3 3 4 7" xfId="2349" xr:uid="{00000000-0005-0000-0000-000028090000}"/>
    <cellStyle name="Normal 3 3 4 8" xfId="2350" xr:uid="{00000000-0005-0000-0000-000029090000}"/>
    <cellStyle name="Normal 3 3 5" xfId="2351" xr:uid="{00000000-0005-0000-0000-00002A090000}"/>
    <cellStyle name="Normal 3 3 5 2" xfId="2352" xr:uid="{00000000-0005-0000-0000-00002B090000}"/>
    <cellStyle name="Normal 3 3 5 2 2" xfId="2353" xr:uid="{00000000-0005-0000-0000-00002C090000}"/>
    <cellStyle name="Normal 3 3 5 2 2 2" xfId="2354" xr:uid="{00000000-0005-0000-0000-00002D090000}"/>
    <cellStyle name="Normal 3 3 5 2 2 2 2" xfId="2355" xr:uid="{00000000-0005-0000-0000-00002E090000}"/>
    <cellStyle name="Normal 3 3 5 2 2 2 2 2" xfId="2356" xr:uid="{00000000-0005-0000-0000-00002F090000}"/>
    <cellStyle name="Normal 3 3 5 2 2 2 3" xfId="2357" xr:uid="{00000000-0005-0000-0000-000030090000}"/>
    <cellStyle name="Normal 3 3 5 2 2 2 4" xfId="2358" xr:uid="{00000000-0005-0000-0000-000031090000}"/>
    <cellStyle name="Normal 3 3 5 2 2 3" xfId="2359" xr:uid="{00000000-0005-0000-0000-000032090000}"/>
    <cellStyle name="Normal 3 3 5 2 2 3 2" xfId="2360" xr:uid="{00000000-0005-0000-0000-000033090000}"/>
    <cellStyle name="Normal 3 3 5 2 2 4" xfId="2361" xr:uid="{00000000-0005-0000-0000-000034090000}"/>
    <cellStyle name="Normal 3 3 5 2 2 5" xfId="2362" xr:uid="{00000000-0005-0000-0000-000035090000}"/>
    <cellStyle name="Normal 3 3 5 2 3" xfId="2363" xr:uid="{00000000-0005-0000-0000-000036090000}"/>
    <cellStyle name="Normal 3 3 5 2 3 2" xfId="2364" xr:uid="{00000000-0005-0000-0000-000037090000}"/>
    <cellStyle name="Normal 3 3 5 2 3 2 2" xfId="2365" xr:uid="{00000000-0005-0000-0000-000038090000}"/>
    <cellStyle name="Normal 3 3 5 2 3 3" xfId="2366" xr:uid="{00000000-0005-0000-0000-000039090000}"/>
    <cellStyle name="Normal 3 3 5 2 3 4" xfId="2367" xr:uid="{00000000-0005-0000-0000-00003A090000}"/>
    <cellStyle name="Normal 3 3 5 2 4" xfId="2368" xr:uid="{00000000-0005-0000-0000-00003B090000}"/>
    <cellStyle name="Normal 3 3 5 2 4 2" xfId="2369" xr:uid="{00000000-0005-0000-0000-00003C090000}"/>
    <cellStyle name="Normal 3 3 5 2 5" xfId="2370" xr:uid="{00000000-0005-0000-0000-00003D090000}"/>
    <cellStyle name="Normal 3 3 5 2 6" xfId="2371" xr:uid="{00000000-0005-0000-0000-00003E090000}"/>
    <cellStyle name="Normal 3 3 5 3" xfId="2372" xr:uid="{00000000-0005-0000-0000-00003F090000}"/>
    <cellStyle name="Normal 3 3 5 3 2" xfId="2373" xr:uid="{00000000-0005-0000-0000-000040090000}"/>
    <cellStyle name="Normal 3 3 5 3 2 2" xfId="2374" xr:uid="{00000000-0005-0000-0000-000041090000}"/>
    <cellStyle name="Normal 3 3 5 3 2 2 2" xfId="2375" xr:uid="{00000000-0005-0000-0000-000042090000}"/>
    <cellStyle name="Normal 3 3 5 3 2 3" xfId="2376" xr:uid="{00000000-0005-0000-0000-000043090000}"/>
    <cellStyle name="Normal 3 3 5 3 2 4" xfId="2377" xr:uid="{00000000-0005-0000-0000-000044090000}"/>
    <cellStyle name="Normal 3 3 5 3 3" xfId="2378" xr:uid="{00000000-0005-0000-0000-000045090000}"/>
    <cellStyle name="Normal 3 3 5 3 3 2" xfId="2379" xr:uid="{00000000-0005-0000-0000-000046090000}"/>
    <cellStyle name="Normal 3 3 5 3 4" xfId="2380" xr:uid="{00000000-0005-0000-0000-000047090000}"/>
    <cellStyle name="Normal 3 3 5 3 5" xfId="2381" xr:uid="{00000000-0005-0000-0000-000048090000}"/>
    <cellStyle name="Normal 3 3 5 4" xfId="2382" xr:uid="{00000000-0005-0000-0000-000049090000}"/>
    <cellStyle name="Normal 3 3 5 4 2" xfId="2383" xr:uid="{00000000-0005-0000-0000-00004A090000}"/>
    <cellStyle name="Normal 3 3 5 4 2 2" xfId="2384" xr:uid="{00000000-0005-0000-0000-00004B090000}"/>
    <cellStyle name="Normal 3 3 5 4 3" xfId="2385" xr:uid="{00000000-0005-0000-0000-00004C090000}"/>
    <cellStyle name="Normal 3 3 5 4 4" xfId="2386" xr:uid="{00000000-0005-0000-0000-00004D090000}"/>
    <cellStyle name="Normal 3 3 5 5" xfId="2387" xr:uid="{00000000-0005-0000-0000-00004E090000}"/>
    <cellStyle name="Normal 3 3 5 5 2" xfId="2388" xr:uid="{00000000-0005-0000-0000-00004F090000}"/>
    <cellStyle name="Normal 3 3 5 6" xfId="2389" xr:uid="{00000000-0005-0000-0000-000050090000}"/>
    <cellStyle name="Normal 3 3 5 7" xfId="2390" xr:uid="{00000000-0005-0000-0000-000051090000}"/>
    <cellStyle name="Normal 3 3 6" xfId="2391" xr:uid="{00000000-0005-0000-0000-000052090000}"/>
    <cellStyle name="Normal 3 3 6 2" xfId="2392" xr:uid="{00000000-0005-0000-0000-000053090000}"/>
    <cellStyle name="Normal 3 3 6 2 2" xfId="2393" xr:uid="{00000000-0005-0000-0000-000054090000}"/>
    <cellStyle name="Normal 3 3 6 2 2 2" xfId="2394" xr:uid="{00000000-0005-0000-0000-000055090000}"/>
    <cellStyle name="Normal 3 3 6 2 2 2 2" xfId="2395" xr:uid="{00000000-0005-0000-0000-000056090000}"/>
    <cellStyle name="Normal 3 3 6 2 2 3" xfId="2396" xr:uid="{00000000-0005-0000-0000-000057090000}"/>
    <cellStyle name="Normal 3 3 6 2 2 4" xfId="2397" xr:uid="{00000000-0005-0000-0000-000058090000}"/>
    <cellStyle name="Normal 3 3 6 2 3" xfId="2398" xr:uid="{00000000-0005-0000-0000-000059090000}"/>
    <cellStyle name="Normal 3 3 6 2 3 2" xfId="2399" xr:uid="{00000000-0005-0000-0000-00005A090000}"/>
    <cellStyle name="Normal 3 3 6 2 4" xfId="2400" xr:uid="{00000000-0005-0000-0000-00005B090000}"/>
    <cellStyle name="Normal 3 3 6 2 5" xfId="2401" xr:uid="{00000000-0005-0000-0000-00005C090000}"/>
    <cellStyle name="Normal 3 3 6 3" xfId="2402" xr:uid="{00000000-0005-0000-0000-00005D090000}"/>
    <cellStyle name="Normal 3 3 6 3 2" xfId="2403" xr:uid="{00000000-0005-0000-0000-00005E090000}"/>
    <cellStyle name="Normal 3 3 6 3 2 2" xfId="2404" xr:uid="{00000000-0005-0000-0000-00005F090000}"/>
    <cellStyle name="Normal 3 3 6 3 3" xfId="2405" xr:uid="{00000000-0005-0000-0000-000060090000}"/>
    <cellStyle name="Normal 3 3 6 3 4" xfId="2406" xr:uid="{00000000-0005-0000-0000-000061090000}"/>
    <cellStyle name="Normal 3 3 6 4" xfId="2407" xr:uid="{00000000-0005-0000-0000-000062090000}"/>
    <cellStyle name="Normal 3 3 6 4 2" xfId="2408" xr:uid="{00000000-0005-0000-0000-000063090000}"/>
    <cellStyle name="Normal 3 3 6 5" xfId="2409" xr:uid="{00000000-0005-0000-0000-000064090000}"/>
    <cellStyle name="Normal 3 3 6 6" xfId="2410" xr:uid="{00000000-0005-0000-0000-000065090000}"/>
    <cellStyle name="Normal 3 3 7" xfId="2411" xr:uid="{00000000-0005-0000-0000-000066090000}"/>
    <cellStyle name="Normal 3 3 7 2" xfId="2412" xr:uid="{00000000-0005-0000-0000-000067090000}"/>
    <cellStyle name="Normal 3 3 7 2 2" xfId="2413" xr:uid="{00000000-0005-0000-0000-000068090000}"/>
    <cellStyle name="Normal 3 3 7 2 2 2" xfId="2414" xr:uid="{00000000-0005-0000-0000-000069090000}"/>
    <cellStyle name="Normal 3 3 7 2 2 2 2" xfId="2415" xr:uid="{00000000-0005-0000-0000-00006A090000}"/>
    <cellStyle name="Normal 3 3 7 2 2 3" xfId="2416" xr:uid="{00000000-0005-0000-0000-00006B090000}"/>
    <cellStyle name="Normal 3 3 7 2 2 4" xfId="2417" xr:uid="{00000000-0005-0000-0000-00006C090000}"/>
    <cellStyle name="Normal 3 3 7 2 3" xfId="2418" xr:uid="{00000000-0005-0000-0000-00006D090000}"/>
    <cellStyle name="Normal 3 3 7 2 3 2" xfId="2419" xr:uid="{00000000-0005-0000-0000-00006E090000}"/>
    <cellStyle name="Normal 3 3 7 2 4" xfId="2420" xr:uid="{00000000-0005-0000-0000-00006F090000}"/>
    <cellStyle name="Normal 3 3 7 2 5" xfId="2421" xr:uid="{00000000-0005-0000-0000-000070090000}"/>
    <cellStyle name="Normal 3 3 7 3" xfId="2422" xr:uid="{00000000-0005-0000-0000-000071090000}"/>
    <cellStyle name="Normal 3 3 7 3 2" xfId="2423" xr:uid="{00000000-0005-0000-0000-000072090000}"/>
    <cellStyle name="Normal 3 3 7 3 2 2" xfId="2424" xr:uid="{00000000-0005-0000-0000-000073090000}"/>
    <cellStyle name="Normal 3 3 7 3 3" xfId="2425" xr:uid="{00000000-0005-0000-0000-000074090000}"/>
    <cellStyle name="Normal 3 3 7 3 4" xfId="2426" xr:uid="{00000000-0005-0000-0000-000075090000}"/>
    <cellStyle name="Normal 3 3 7 4" xfId="2427" xr:uid="{00000000-0005-0000-0000-000076090000}"/>
    <cellStyle name="Normal 3 3 7 4 2" xfId="2428" xr:uid="{00000000-0005-0000-0000-000077090000}"/>
    <cellStyle name="Normal 3 3 7 5" xfId="2429" xr:uid="{00000000-0005-0000-0000-000078090000}"/>
    <cellStyle name="Normal 3 3 7 6" xfId="2430" xr:uid="{00000000-0005-0000-0000-000079090000}"/>
    <cellStyle name="Normal 3 3 8" xfId="2431" xr:uid="{00000000-0005-0000-0000-00007A090000}"/>
    <cellStyle name="Normal 3 3 8 2" xfId="2432" xr:uid="{00000000-0005-0000-0000-00007B090000}"/>
    <cellStyle name="Normal 3 3 8 2 2" xfId="2433" xr:uid="{00000000-0005-0000-0000-00007C090000}"/>
    <cellStyle name="Normal 3 3 8 2 2 2" xfId="2434" xr:uid="{00000000-0005-0000-0000-00007D090000}"/>
    <cellStyle name="Normal 3 3 8 2 3" xfId="2435" xr:uid="{00000000-0005-0000-0000-00007E090000}"/>
    <cellStyle name="Normal 3 3 8 2 4" xfId="2436" xr:uid="{00000000-0005-0000-0000-00007F090000}"/>
    <cellStyle name="Normal 3 3 8 3" xfId="2437" xr:uid="{00000000-0005-0000-0000-000080090000}"/>
    <cellStyle name="Normal 3 3 8 3 2" xfId="2438" xr:uid="{00000000-0005-0000-0000-000081090000}"/>
    <cellStyle name="Normal 3 3 8 4" xfId="2439" xr:uid="{00000000-0005-0000-0000-000082090000}"/>
    <cellStyle name="Normal 3 3 8 5" xfId="2440" xr:uid="{00000000-0005-0000-0000-000083090000}"/>
    <cellStyle name="Normal 3 3 9" xfId="2441" xr:uid="{00000000-0005-0000-0000-000084090000}"/>
    <cellStyle name="Normal 3 3 9 2" xfId="2442" xr:uid="{00000000-0005-0000-0000-000085090000}"/>
    <cellStyle name="Normal 3 3 9 2 2" xfId="2443" xr:uid="{00000000-0005-0000-0000-000086090000}"/>
    <cellStyle name="Normal 3 3 9 3" xfId="2444" xr:uid="{00000000-0005-0000-0000-000087090000}"/>
    <cellStyle name="Normal 3 3 9 4" xfId="2445" xr:uid="{00000000-0005-0000-0000-000088090000}"/>
    <cellStyle name="Normal 3 4" xfId="2446" xr:uid="{00000000-0005-0000-0000-000089090000}"/>
    <cellStyle name="Normal 3 4 10" xfId="2447" xr:uid="{00000000-0005-0000-0000-00008A090000}"/>
    <cellStyle name="Normal 3 4 11" xfId="2448" xr:uid="{00000000-0005-0000-0000-00008B090000}"/>
    <cellStyle name="Normal 3 4 2" xfId="2449" xr:uid="{00000000-0005-0000-0000-00008C090000}"/>
    <cellStyle name="Normal 3 4 2 10" xfId="2450" xr:uid="{00000000-0005-0000-0000-00008D090000}"/>
    <cellStyle name="Normal 3 4 2 2" xfId="2451" xr:uid="{00000000-0005-0000-0000-00008E090000}"/>
    <cellStyle name="Normal 3 4 2 2 2" xfId="2452" xr:uid="{00000000-0005-0000-0000-00008F090000}"/>
    <cellStyle name="Normal 3 4 2 2 2 2" xfId="2453" xr:uid="{00000000-0005-0000-0000-000090090000}"/>
    <cellStyle name="Normal 3 4 2 2 2 2 2" xfId="2454" xr:uid="{00000000-0005-0000-0000-000091090000}"/>
    <cellStyle name="Normal 3 4 2 2 2 2 2 2" xfId="2455" xr:uid="{00000000-0005-0000-0000-000092090000}"/>
    <cellStyle name="Normal 3 4 2 2 2 2 2 2 2" xfId="2456" xr:uid="{00000000-0005-0000-0000-000093090000}"/>
    <cellStyle name="Normal 3 4 2 2 2 2 2 2 2 2" xfId="2457" xr:uid="{00000000-0005-0000-0000-000094090000}"/>
    <cellStyle name="Normal 3 4 2 2 2 2 2 2 3" xfId="2458" xr:uid="{00000000-0005-0000-0000-000095090000}"/>
    <cellStyle name="Normal 3 4 2 2 2 2 2 2 4" xfId="2459" xr:uid="{00000000-0005-0000-0000-000096090000}"/>
    <cellStyle name="Normal 3 4 2 2 2 2 2 3" xfId="2460" xr:uid="{00000000-0005-0000-0000-000097090000}"/>
    <cellStyle name="Normal 3 4 2 2 2 2 2 3 2" xfId="2461" xr:uid="{00000000-0005-0000-0000-000098090000}"/>
    <cellStyle name="Normal 3 4 2 2 2 2 2 4" xfId="2462" xr:uid="{00000000-0005-0000-0000-000099090000}"/>
    <cellStyle name="Normal 3 4 2 2 2 2 2 5" xfId="2463" xr:uid="{00000000-0005-0000-0000-00009A090000}"/>
    <cellStyle name="Normal 3 4 2 2 2 2 3" xfId="2464" xr:uid="{00000000-0005-0000-0000-00009B090000}"/>
    <cellStyle name="Normal 3 4 2 2 2 2 3 2" xfId="2465" xr:uid="{00000000-0005-0000-0000-00009C090000}"/>
    <cellStyle name="Normal 3 4 2 2 2 2 3 2 2" xfId="2466" xr:uid="{00000000-0005-0000-0000-00009D090000}"/>
    <cellStyle name="Normal 3 4 2 2 2 2 3 3" xfId="2467" xr:uid="{00000000-0005-0000-0000-00009E090000}"/>
    <cellStyle name="Normal 3 4 2 2 2 2 3 4" xfId="2468" xr:uid="{00000000-0005-0000-0000-00009F090000}"/>
    <cellStyle name="Normal 3 4 2 2 2 2 4" xfId="2469" xr:uid="{00000000-0005-0000-0000-0000A0090000}"/>
    <cellStyle name="Normal 3 4 2 2 2 2 4 2" xfId="2470" xr:uid="{00000000-0005-0000-0000-0000A1090000}"/>
    <cellStyle name="Normal 3 4 2 2 2 2 5" xfId="2471" xr:uid="{00000000-0005-0000-0000-0000A2090000}"/>
    <cellStyle name="Normal 3 4 2 2 2 2 6" xfId="2472" xr:uid="{00000000-0005-0000-0000-0000A3090000}"/>
    <cellStyle name="Normal 3 4 2 2 2 3" xfId="2473" xr:uid="{00000000-0005-0000-0000-0000A4090000}"/>
    <cellStyle name="Normal 3 4 2 2 2 3 2" xfId="2474" xr:uid="{00000000-0005-0000-0000-0000A5090000}"/>
    <cellStyle name="Normal 3 4 2 2 2 3 2 2" xfId="2475" xr:uid="{00000000-0005-0000-0000-0000A6090000}"/>
    <cellStyle name="Normal 3 4 2 2 2 3 2 2 2" xfId="2476" xr:uid="{00000000-0005-0000-0000-0000A7090000}"/>
    <cellStyle name="Normal 3 4 2 2 2 3 2 3" xfId="2477" xr:uid="{00000000-0005-0000-0000-0000A8090000}"/>
    <cellStyle name="Normal 3 4 2 2 2 3 2 4" xfId="2478" xr:uid="{00000000-0005-0000-0000-0000A9090000}"/>
    <cellStyle name="Normal 3 4 2 2 2 3 3" xfId="2479" xr:uid="{00000000-0005-0000-0000-0000AA090000}"/>
    <cellStyle name="Normal 3 4 2 2 2 3 3 2" xfId="2480" xr:uid="{00000000-0005-0000-0000-0000AB090000}"/>
    <cellStyle name="Normal 3 4 2 2 2 3 4" xfId="2481" xr:uid="{00000000-0005-0000-0000-0000AC090000}"/>
    <cellStyle name="Normal 3 4 2 2 2 3 5" xfId="2482" xr:uid="{00000000-0005-0000-0000-0000AD090000}"/>
    <cellStyle name="Normal 3 4 2 2 2 4" xfId="2483" xr:uid="{00000000-0005-0000-0000-0000AE090000}"/>
    <cellStyle name="Normal 3 4 2 2 2 4 2" xfId="2484" xr:uid="{00000000-0005-0000-0000-0000AF090000}"/>
    <cellStyle name="Normal 3 4 2 2 2 4 2 2" xfId="2485" xr:uid="{00000000-0005-0000-0000-0000B0090000}"/>
    <cellStyle name="Normal 3 4 2 2 2 4 3" xfId="2486" xr:uid="{00000000-0005-0000-0000-0000B1090000}"/>
    <cellStyle name="Normal 3 4 2 2 2 4 4" xfId="2487" xr:uid="{00000000-0005-0000-0000-0000B2090000}"/>
    <cellStyle name="Normal 3 4 2 2 2 5" xfId="2488" xr:uid="{00000000-0005-0000-0000-0000B3090000}"/>
    <cellStyle name="Normal 3 4 2 2 2 5 2" xfId="2489" xr:uid="{00000000-0005-0000-0000-0000B4090000}"/>
    <cellStyle name="Normal 3 4 2 2 2 6" xfId="2490" xr:uid="{00000000-0005-0000-0000-0000B5090000}"/>
    <cellStyle name="Normal 3 4 2 2 2 7" xfId="2491" xr:uid="{00000000-0005-0000-0000-0000B6090000}"/>
    <cellStyle name="Normal 3 4 2 2 3" xfId="2492" xr:uid="{00000000-0005-0000-0000-0000B7090000}"/>
    <cellStyle name="Normal 3 4 2 2 3 2" xfId="2493" xr:uid="{00000000-0005-0000-0000-0000B8090000}"/>
    <cellStyle name="Normal 3 4 2 2 3 2 2" xfId="2494" xr:uid="{00000000-0005-0000-0000-0000B9090000}"/>
    <cellStyle name="Normal 3 4 2 2 3 2 2 2" xfId="2495" xr:uid="{00000000-0005-0000-0000-0000BA090000}"/>
    <cellStyle name="Normal 3 4 2 2 3 2 2 2 2" xfId="2496" xr:uid="{00000000-0005-0000-0000-0000BB090000}"/>
    <cellStyle name="Normal 3 4 2 2 3 2 2 3" xfId="2497" xr:uid="{00000000-0005-0000-0000-0000BC090000}"/>
    <cellStyle name="Normal 3 4 2 2 3 2 2 4" xfId="2498" xr:uid="{00000000-0005-0000-0000-0000BD090000}"/>
    <cellStyle name="Normal 3 4 2 2 3 2 3" xfId="2499" xr:uid="{00000000-0005-0000-0000-0000BE090000}"/>
    <cellStyle name="Normal 3 4 2 2 3 2 3 2" xfId="2500" xr:uid="{00000000-0005-0000-0000-0000BF090000}"/>
    <cellStyle name="Normal 3 4 2 2 3 2 4" xfId="2501" xr:uid="{00000000-0005-0000-0000-0000C0090000}"/>
    <cellStyle name="Normal 3 4 2 2 3 2 5" xfId="2502" xr:uid="{00000000-0005-0000-0000-0000C1090000}"/>
    <cellStyle name="Normal 3 4 2 2 3 3" xfId="2503" xr:uid="{00000000-0005-0000-0000-0000C2090000}"/>
    <cellStyle name="Normal 3 4 2 2 3 3 2" xfId="2504" xr:uid="{00000000-0005-0000-0000-0000C3090000}"/>
    <cellStyle name="Normal 3 4 2 2 3 3 2 2" xfId="2505" xr:uid="{00000000-0005-0000-0000-0000C4090000}"/>
    <cellStyle name="Normal 3 4 2 2 3 3 3" xfId="2506" xr:uid="{00000000-0005-0000-0000-0000C5090000}"/>
    <cellStyle name="Normal 3 4 2 2 3 3 4" xfId="2507" xr:uid="{00000000-0005-0000-0000-0000C6090000}"/>
    <cellStyle name="Normal 3 4 2 2 3 4" xfId="2508" xr:uid="{00000000-0005-0000-0000-0000C7090000}"/>
    <cellStyle name="Normal 3 4 2 2 3 4 2" xfId="2509" xr:uid="{00000000-0005-0000-0000-0000C8090000}"/>
    <cellStyle name="Normal 3 4 2 2 3 5" xfId="2510" xr:uid="{00000000-0005-0000-0000-0000C9090000}"/>
    <cellStyle name="Normal 3 4 2 2 3 6" xfId="2511" xr:uid="{00000000-0005-0000-0000-0000CA090000}"/>
    <cellStyle name="Normal 3 4 2 2 4" xfId="2512" xr:uid="{00000000-0005-0000-0000-0000CB090000}"/>
    <cellStyle name="Normal 3 4 2 2 4 2" xfId="2513" xr:uid="{00000000-0005-0000-0000-0000CC090000}"/>
    <cellStyle name="Normal 3 4 2 2 4 2 2" xfId="2514" xr:uid="{00000000-0005-0000-0000-0000CD090000}"/>
    <cellStyle name="Normal 3 4 2 2 4 2 2 2" xfId="2515" xr:uid="{00000000-0005-0000-0000-0000CE090000}"/>
    <cellStyle name="Normal 3 4 2 2 4 2 3" xfId="2516" xr:uid="{00000000-0005-0000-0000-0000CF090000}"/>
    <cellStyle name="Normal 3 4 2 2 4 2 4" xfId="2517" xr:uid="{00000000-0005-0000-0000-0000D0090000}"/>
    <cellStyle name="Normal 3 4 2 2 4 3" xfId="2518" xr:uid="{00000000-0005-0000-0000-0000D1090000}"/>
    <cellStyle name="Normal 3 4 2 2 4 3 2" xfId="2519" xr:uid="{00000000-0005-0000-0000-0000D2090000}"/>
    <cellStyle name="Normal 3 4 2 2 4 4" xfId="2520" xr:uid="{00000000-0005-0000-0000-0000D3090000}"/>
    <cellStyle name="Normal 3 4 2 2 4 5" xfId="2521" xr:uid="{00000000-0005-0000-0000-0000D4090000}"/>
    <cellStyle name="Normal 3 4 2 2 5" xfId="2522" xr:uid="{00000000-0005-0000-0000-0000D5090000}"/>
    <cellStyle name="Normal 3 4 2 2 5 2" xfId="2523" xr:uid="{00000000-0005-0000-0000-0000D6090000}"/>
    <cellStyle name="Normal 3 4 2 2 5 2 2" xfId="2524" xr:uid="{00000000-0005-0000-0000-0000D7090000}"/>
    <cellStyle name="Normal 3 4 2 2 5 3" xfId="2525" xr:uid="{00000000-0005-0000-0000-0000D8090000}"/>
    <cellStyle name="Normal 3 4 2 2 5 4" xfId="2526" xr:uid="{00000000-0005-0000-0000-0000D9090000}"/>
    <cellStyle name="Normal 3 4 2 2 6" xfId="2527" xr:uid="{00000000-0005-0000-0000-0000DA090000}"/>
    <cellStyle name="Normal 3 4 2 2 6 2" xfId="2528" xr:uid="{00000000-0005-0000-0000-0000DB090000}"/>
    <cellStyle name="Normal 3 4 2 2 7" xfId="2529" xr:uid="{00000000-0005-0000-0000-0000DC090000}"/>
    <cellStyle name="Normal 3 4 2 2 8" xfId="2530" xr:uid="{00000000-0005-0000-0000-0000DD090000}"/>
    <cellStyle name="Normal 3 4 2 3" xfId="2531" xr:uid="{00000000-0005-0000-0000-0000DE090000}"/>
    <cellStyle name="Normal 3 4 2 3 2" xfId="2532" xr:uid="{00000000-0005-0000-0000-0000DF090000}"/>
    <cellStyle name="Normal 3 4 2 3 2 2" xfId="2533" xr:uid="{00000000-0005-0000-0000-0000E0090000}"/>
    <cellStyle name="Normal 3 4 2 3 2 2 2" xfId="2534" xr:uid="{00000000-0005-0000-0000-0000E1090000}"/>
    <cellStyle name="Normal 3 4 2 3 2 2 2 2" xfId="2535" xr:uid="{00000000-0005-0000-0000-0000E2090000}"/>
    <cellStyle name="Normal 3 4 2 3 2 2 2 2 2" xfId="2536" xr:uid="{00000000-0005-0000-0000-0000E3090000}"/>
    <cellStyle name="Normal 3 4 2 3 2 2 2 3" xfId="2537" xr:uid="{00000000-0005-0000-0000-0000E4090000}"/>
    <cellStyle name="Normal 3 4 2 3 2 2 2 4" xfId="2538" xr:uid="{00000000-0005-0000-0000-0000E5090000}"/>
    <cellStyle name="Normal 3 4 2 3 2 2 3" xfId="2539" xr:uid="{00000000-0005-0000-0000-0000E6090000}"/>
    <cellStyle name="Normal 3 4 2 3 2 2 3 2" xfId="2540" xr:uid="{00000000-0005-0000-0000-0000E7090000}"/>
    <cellStyle name="Normal 3 4 2 3 2 2 4" xfId="2541" xr:uid="{00000000-0005-0000-0000-0000E8090000}"/>
    <cellStyle name="Normal 3 4 2 3 2 2 5" xfId="2542" xr:uid="{00000000-0005-0000-0000-0000E9090000}"/>
    <cellStyle name="Normal 3 4 2 3 2 3" xfId="2543" xr:uid="{00000000-0005-0000-0000-0000EA090000}"/>
    <cellStyle name="Normal 3 4 2 3 2 3 2" xfId="2544" xr:uid="{00000000-0005-0000-0000-0000EB090000}"/>
    <cellStyle name="Normal 3 4 2 3 2 3 2 2" xfId="2545" xr:uid="{00000000-0005-0000-0000-0000EC090000}"/>
    <cellStyle name="Normal 3 4 2 3 2 3 3" xfId="2546" xr:uid="{00000000-0005-0000-0000-0000ED090000}"/>
    <cellStyle name="Normal 3 4 2 3 2 3 4" xfId="2547" xr:uid="{00000000-0005-0000-0000-0000EE090000}"/>
    <cellStyle name="Normal 3 4 2 3 2 4" xfId="2548" xr:uid="{00000000-0005-0000-0000-0000EF090000}"/>
    <cellStyle name="Normal 3 4 2 3 2 4 2" xfId="2549" xr:uid="{00000000-0005-0000-0000-0000F0090000}"/>
    <cellStyle name="Normal 3 4 2 3 2 5" xfId="2550" xr:uid="{00000000-0005-0000-0000-0000F1090000}"/>
    <cellStyle name="Normal 3 4 2 3 2 6" xfId="2551" xr:uid="{00000000-0005-0000-0000-0000F2090000}"/>
    <cellStyle name="Normal 3 4 2 3 3" xfId="2552" xr:uid="{00000000-0005-0000-0000-0000F3090000}"/>
    <cellStyle name="Normal 3 4 2 3 3 2" xfId="2553" xr:uid="{00000000-0005-0000-0000-0000F4090000}"/>
    <cellStyle name="Normal 3 4 2 3 3 2 2" xfId="2554" xr:uid="{00000000-0005-0000-0000-0000F5090000}"/>
    <cellStyle name="Normal 3 4 2 3 3 2 2 2" xfId="2555" xr:uid="{00000000-0005-0000-0000-0000F6090000}"/>
    <cellStyle name="Normal 3 4 2 3 3 2 3" xfId="2556" xr:uid="{00000000-0005-0000-0000-0000F7090000}"/>
    <cellStyle name="Normal 3 4 2 3 3 2 4" xfId="2557" xr:uid="{00000000-0005-0000-0000-0000F8090000}"/>
    <cellStyle name="Normal 3 4 2 3 3 3" xfId="2558" xr:uid="{00000000-0005-0000-0000-0000F9090000}"/>
    <cellStyle name="Normal 3 4 2 3 3 3 2" xfId="2559" xr:uid="{00000000-0005-0000-0000-0000FA090000}"/>
    <cellStyle name="Normal 3 4 2 3 3 4" xfId="2560" xr:uid="{00000000-0005-0000-0000-0000FB090000}"/>
    <cellStyle name="Normal 3 4 2 3 3 5" xfId="2561" xr:uid="{00000000-0005-0000-0000-0000FC090000}"/>
    <cellStyle name="Normal 3 4 2 3 4" xfId="2562" xr:uid="{00000000-0005-0000-0000-0000FD090000}"/>
    <cellStyle name="Normal 3 4 2 3 4 2" xfId="2563" xr:uid="{00000000-0005-0000-0000-0000FE090000}"/>
    <cellStyle name="Normal 3 4 2 3 4 2 2" xfId="2564" xr:uid="{00000000-0005-0000-0000-0000FF090000}"/>
    <cellStyle name="Normal 3 4 2 3 4 3" xfId="2565" xr:uid="{00000000-0005-0000-0000-0000000A0000}"/>
    <cellStyle name="Normal 3 4 2 3 4 4" xfId="2566" xr:uid="{00000000-0005-0000-0000-0000010A0000}"/>
    <cellStyle name="Normal 3 4 2 3 5" xfId="2567" xr:uid="{00000000-0005-0000-0000-0000020A0000}"/>
    <cellStyle name="Normal 3 4 2 3 5 2" xfId="2568" xr:uid="{00000000-0005-0000-0000-0000030A0000}"/>
    <cellStyle name="Normal 3 4 2 3 6" xfId="2569" xr:uid="{00000000-0005-0000-0000-0000040A0000}"/>
    <cellStyle name="Normal 3 4 2 3 7" xfId="2570" xr:uid="{00000000-0005-0000-0000-0000050A0000}"/>
    <cellStyle name="Normal 3 4 2 4" xfId="2571" xr:uid="{00000000-0005-0000-0000-0000060A0000}"/>
    <cellStyle name="Normal 3 4 2 4 2" xfId="2572" xr:uid="{00000000-0005-0000-0000-0000070A0000}"/>
    <cellStyle name="Normal 3 4 2 4 2 2" xfId="2573" xr:uid="{00000000-0005-0000-0000-0000080A0000}"/>
    <cellStyle name="Normal 3 4 2 4 2 2 2" xfId="2574" xr:uid="{00000000-0005-0000-0000-0000090A0000}"/>
    <cellStyle name="Normal 3 4 2 4 2 2 2 2" xfId="2575" xr:uid="{00000000-0005-0000-0000-00000A0A0000}"/>
    <cellStyle name="Normal 3 4 2 4 2 2 3" xfId="2576" xr:uid="{00000000-0005-0000-0000-00000B0A0000}"/>
    <cellStyle name="Normal 3 4 2 4 2 2 4" xfId="2577" xr:uid="{00000000-0005-0000-0000-00000C0A0000}"/>
    <cellStyle name="Normal 3 4 2 4 2 3" xfId="2578" xr:uid="{00000000-0005-0000-0000-00000D0A0000}"/>
    <cellStyle name="Normal 3 4 2 4 2 3 2" xfId="2579" xr:uid="{00000000-0005-0000-0000-00000E0A0000}"/>
    <cellStyle name="Normal 3 4 2 4 2 4" xfId="2580" xr:uid="{00000000-0005-0000-0000-00000F0A0000}"/>
    <cellStyle name="Normal 3 4 2 4 2 5" xfId="2581" xr:uid="{00000000-0005-0000-0000-0000100A0000}"/>
    <cellStyle name="Normal 3 4 2 4 3" xfId="2582" xr:uid="{00000000-0005-0000-0000-0000110A0000}"/>
    <cellStyle name="Normal 3 4 2 4 3 2" xfId="2583" xr:uid="{00000000-0005-0000-0000-0000120A0000}"/>
    <cellStyle name="Normal 3 4 2 4 3 2 2" xfId="2584" xr:uid="{00000000-0005-0000-0000-0000130A0000}"/>
    <cellStyle name="Normal 3 4 2 4 3 3" xfId="2585" xr:uid="{00000000-0005-0000-0000-0000140A0000}"/>
    <cellStyle name="Normal 3 4 2 4 3 4" xfId="2586" xr:uid="{00000000-0005-0000-0000-0000150A0000}"/>
    <cellStyle name="Normal 3 4 2 4 4" xfId="2587" xr:uid="{00000000-0005-0000-0000-0000160A0000}"/>
    <cellStyle name="Normal 3 4 2 4 4 2" xfId="2588" xr:uid="{00000000-0005-0000-0000-0000170A0000}"/>
    <cellStyle name="Normal 3 4 2 4 5" xfId="2589" xr:uid="{00000000-0005-0000-0000-0000180A0000}"/>
    <cellStyle name="Normal 3 4 2 4 6" xfId="2590" xr:uid="{00000000-0005-0000-0000-0000190A0000}"/>
    <cellStyle name="Normal 3 4 2 5" xfId="2591" xr:uid="{00000000-0005-0000-0000-00001A0A0000}"/>
    <cellStyle name="Normal 3 4 2 5 2" xfId="2592" xr:uid="{00000000-0005-0000-0000-00001B0A0000}"/>
    <cellStyle name="Normal 3 4 2 5 2 2" xfId="2593" xr:uid="{00000000-0005-0000-0000-00001C0A0000}"/>
    <cellStyle name="Normal 3 4 2 5 2 2 2" xfId="2594" xr:uid="{00000000-0005-0000-0000-00001D0A0000}"/>
    <cellStyle name="Normal 3 4 2 5 2 2 2 2" xfId="2595" xr:uid="{00000000-0005-0000-0000-00001E0A0000}"/>
    <cellStyle name="Normal 3 4 2 5 2 2 3" xfId="2596" xr:uid="{00000000-0005-0000-0000-00001F0A0000}"/>
    <cellStyle name="Normal 3 4 2 5 2 2 4" xfId="2597" xr:uid="{00000000-0005-0000-0000-0000200A0000}"/>
    <cellStyle name="Normal 3 4 2 5 2 3" xfId="2598" xr:uid="{00000000-0005-0000-0000-0000210A0000}"/>
    <cellStyle name="Normal 3 4 2 5 2 3 2" xfId="2599" xr:uid="{00000000-0005-0000-0000-0000220A0000}"/>
    <cellStyle name="Normal 3 4 2 5 2 4" xfId="2600" xr:uid="{00000000-0005-0000-0000-0000230A0000}"/>
    <cellStyle name="Normal 3 4 2 5 2 5" xfId="2601" xr:uid="{00000000-0005-0000-0000-0000240A0000}"/>
    <cellStyle name="Normal 3 4 2 5 3" xfId="2602" xr:uid="{00000000-0005-0000-0000-0000250A0000}"/>
    <cellStyle name="Normal 3 4 2 5 3 2" xfId="2603" xr:uid="{00000000-0005-0000-0000-0000260A0000}"/>
    <cellStyle name="Normal 3 4 2 5 3 2 2" xfId="2604" xr:uid="{00000000-0005-0000-0000-0000270A0000}"/>
    <cellStyle name="Normal 3 4 2 5 3 3" xfId="2605" xr:uid="{00000000-0005-0000-0000-0000280A0000}"/>
    <cellStyle name="Normal 3 4 2 5 3 4" xfId="2606" xr:uid="{00000000-0005-0000-0000-0000290A0000}"/>
    <cellStyle name="Normal 3 4 2 5 4" xfId="2607" xr:uid="{00000000-0005-0000-0000-00002A0A0000}"/>
    <cellStyle name="Normal 3 4 2 5 4 2" xfId="2608" xr:uid="{00000000-0005-0000-0000-00002B0A0000}"/>
    <cellStyle name="Normal 3 4 2 5 5" xfId="2609" xr:uid="{00000000-0005-0000-0000-00002C0A0000}"/>
    <cellStyle name="Normal 3 4 2 5 6" xfId="2610" xr:uid="{00000000-0005-0000-0000-00002D0A0000}"/>
    <cellStyle name="Normal 3 4 2 6" xfId="2611" xr:uid="{00000000-0005-0000-0000-00002E0A0000}"/>
    <cellStyle name="Normal 3 4 2 6 2" xfId="2612" xr:uid="{00000000-0005-0000-0000-00002F0A0000}"/>
    <cellStyle name="Normal 3 4 2 6 2 2" xfId="2613" xr:uid="{00000000-0005-0000-0000-0000300A0000}"/>
    <cellStyle name="Normal 3 4 2 6 2 2 2" xfId="2614" xr:uid="{00000000-0005-0000-0000-0000310A0000}"/>
    <cellStyle name="Normal 3 4 2 6 2 3" xfId="2615" xr:uid="{00000000-0005-0000-0000-0000320A0000}"/>
    <cellStyle name="Normal 3 4 2 6 2 4" xfId="2616" xr:uid="{00000000-0005-0000-0000-0000330A0000}"/>
    <cellStyle name="Normal 3 4 2 6 3" xfId="2617" xr:uid="{00000000-0005-0000-0000-0000340A0000}"/>
    <cellStyle name="Normal 3 4 2 6 3 2" xfId="2618" xr:uid="{00000000-0005-0000-0000-0000350A0000}"/>
    <cellStyle name="Normal 3 4 2 6 4" xfId="2619" xr:uid="{00000000-0005-0000-0000-0000360A0000}"/>
    <cellStyle name="Normal 3 4 2 6 5" xfId="2620" xr:uid="{00000000-0005-0000-0000-0000370A0000}"/>
    <cellStyle name="Normal 3 4 2 7" xfId="2621" xr:uid="{00000000-0005-0000-0000-0000380A0000}"/>
    <cellStyle name="Normal 3 4 2 7 2" xfId="2622" xr:uid="{00000000-0005-0000-0000-0000390A0000}"/>
    <cellStyle name="Normal 3 4 2 7 2 2" xfId="2623" xr:uid="{00000000-0005-0000-0000-00003A0A0000}"/>
    <cellStyle name="Normal 3 4 2 7 3" xfId="2624" xr:uid="{00000000-0005-0000-0000-00003B0A0000}"/>
    <cellStyle name="Normal 3 4 2 7 4" xfId="2625" xr:uid="{00000000-0005-0000-0000-00003C0A0000}"/>
    <cellStyle name="Normal 3 4 2 8" xfId="2626" xr:uid="{00000000-0005-0000-0000-00003D0A0000}"/>
    <cellStyle name="Normal 3 4 2 8 2" xfId="2627" xr:uid="{00000000-0005-0000-0000-00003E0A0000}"/>
    <cellStyle name="Normal 3 4 2 9" xfId="2628" xr:uid="{00000000-0005-0000-0000-00003F0A0000}"/>
    <cellStyle name="Normal 3 4 3" xfId="2629" xr:uid="{00000000-0005-0000-0000-0000400A0000}"/>
    <cellStyle name="Normal 3 4 3 2" xfId="2630" xr:uid="{00000000-0005-0000-0000-0000410A0000}"/>
    <cellStyle name="Normal 3 4 3 2 2" xfId="2631" xr:uid="{00000000-0005-0000-0000-0000420A0000}"/>
    <cellStyle name="Normal 3 4 3 2 2 2" xfId="2632" xr:uid="{00000000-0005-0000-0000-0000430A0000}"/>
    <cellStyle name="Normal 3 4 3 2 2 2 2" xfId="2633" xr:uid="{00000000-0005-0000-0000-0000440A0000}"/>
    <cellStyle name="Normal 3 4 3 2 2 2 2 2" xfId="2634" xr:uid="{00000000-0005-0000-0000-0000450A0000}"/>
    <cellStyle name="Normal 3 4 3 2 2 2 2 2 2" xfId="2635" xr:uid="{00000000-0005-0000-0000-0000460A0000}"/>
    <cellStyle name="Normal 3 4 3 2 2 2 2 3" xfId="2636" xr:uid="{00000000-0005-0000-0000-0000470A0000}"/>
    <cellStyle name="Normal 3 4 3 2 2 2 2 4" xfId="2637" xr:uid="{00000000-0005-0000-0000-0000480A0000}"/>
    <cellStyle name="Normal 3 4 3 2 2 2 3" xfId="2638" xr:uid="{00000000-0005-0000-0000-0000490A0000}"/>
    <cellStyle name="Normal 3 4 3 2 2 2 3 2" xfId="2639" xr:uid="{00000000-0005-0000-0000-00004A0A0000}"/>
    <cellStyle name="Normal 3 4 3 2 2 2 4" xfId="2640" xr:uid="{00000000-0005-0000-0000-00004B0A0000}"/>
    <cellStyle name="Normal 3 4 3 2 2 2 5" xfId="2641" xr:uid="{00000000-0005-0000-0000-00004C0A0000}"/>
    <cellStyle name="Normal 3 4 3 2 2 3" xfId="2642" xr:uid="{00000000-0005-0000-0000-00004D0A0000}"/>
    <cellStyle name="Normal 3 4 3 2 2 3 2" xfId="2643" xr:uid="{00000000-0005-0000-0000-00004E0A0000}"/>
    <cellStyle name="Normal 3 4 3 2 2 3 2 2" xfId="2644" xr:uid="{00000000-0005-0000-0000-00004F0A0000}"/>
    <cellStyle name="Normal 3 4 3 2 2 3 3" xfId="2645" xr:uid="{00000000-0005-0000-0000-0000500A0000}"/>
    <cellStyle name="Normal 3 4 3 2 2 3 4" xfId="2646" xr:uid="{00000000-0005-0000-0000-0000510A0000}"/>
    <cellStyle name="Normal 3 4 3 2 2 4" xfId="2647" xr:uid="{00000000-0005-0000-0000-0000520A0000}"/>
    <cellStyle name="Normal 3 4 3 2 2 4 2" xfId="2648" xr:uid="{00000000-0005-0000-0000-0000530A0000}"/>
    <cellStyle name="Normal 3 4 3 2 2 5" xfId="2649" xr:uid="{00000000-0005-0000-0000-0000540A0000}"/>
    <cellStyle name="Normal 3 4 3 2 2 6" xfId="2650" xr:uid="{00000000-0005-0000-0000-0000550A0000}"/>
    <cellStyle name="Normal 3 4 3 2 3" xfId="2651" xr:uid="{00000000-0005-0000-0000-0000560A0000}"/>
    <cellStyle name="Normal 3 4 3 2 3 2" xfId="2652" xr:uid="{00000000-0005-0000-0000-0000570A0000}"/>
    <cellStyle name="Normal 3 4 3 2 3 2 2" xfId="2653" xr:uid="{00000000-0005-0000-0000-0000580A0000}"/>
    <cellStyle name="Normal 3 4 3 2 3 2 2 2" xfId="2654" xr:uid="{00000000-0005-0000-0000-0000590A0000}"/>
    <cellStyle name="Normal 3 4 3 2 3 2 3" xfId="2655" xr:uid="{00000000-0005-0000-0000-00005A0A0000}"/>
    <cellStyle name="Normal 3 4 3 2 3 2 4" xfId="2656" xr:uid="{00000000-0005-0000-0000-00005B0A0000}"/>
    <cellStyle name="Normal 3 4 3 2 3 3" xfId="2657" xr:uid="{00000000-0005-0000-0000-00005C0A0000}"/>
    <cellStyle name="Normal 3 4 3 2 3 3 2" xfId="2658" xr:uid="{00000000-0005-0000-0000-00005D0A0000}"/>
    <cellStyle name="Normal 3 4 3 2 3 4" xfId="2659" xr:uid="{00000000-0005-0000-0000-00005E0A0000}"/>
    <cellStyle name="Normal 3 4 3 2 3 5" xfId="2660" xr:uid="{00000000-0005-0000-0000-00005F0A0000}"/>
    <cellStyle name="Normal 3 4 3 2 4" xfId="2661" xr:uid="{00000000-0005-0000-0000-0000600A0000}"/>
    <cellStyle name="Normal 3 4 3 2 4 2" xfId="2662" xr:uid="{00000000-0005-0000-0000-0000610A0000}"/>
    <cellStyle name="Normal 3 4 3 2 4 2 2" xfId="2663" xr:uid="{00000000-0005-0000-0000-0000620A0000}"/>
    <cellStyle name="Normal 3 4 3 2 4 3" xfId="2664" xr:uid="{00000000-0005-0000-0000-0000630A0000}"/>
    <cellStyle name="Normal 3 4 3 2 4 4" xfId="2665" xr:uid="{00000000-0005-0000-0000-0000640A0000}"/>
    <cellStyle name="Normal 3 4 3 2 5" xfId="2666" xr:uid="{00000000-0005-0000-0000-0000650A0000}"/>
    <cellStyle name="Normal 3 4 3 2 5 2" xfId="2667" xr:uid="{00000000-0005-0000-0000-0000660A0000}"/>
    <cellStyle name="Normal 3 4 3 2 6" xfId="2668" xr:uid="{00000000-0005-0000-0000-0000670A0000}"/>
    <cellStyle name="Normal 3 4 3 2 7" xfId="2669" xr:uid="{00000000-0005-0000-0000-0000680A0000}"/>
    <cellStyle name="Normal 3 4 3 3" xfId="2670" xr:uid="{00000000-0005-0000-0000-0000690A0000}"/>
    <cellStyle name="Normal 3 4 3 3 2" xfId="2671" xr:uid="{00000000-0005-0000-0000-00006A0A0000}"/>
    <cellStyle name="Normal 3 4 3 3 2 2" xfId="2672" xr:uid="{00000000-0005-0000-0000-00006B0A0000}"/>
    <cellStyle name="Normal 3 4 3 3 2 2 2" xfId="2673" xr:uid="{00000000-0005-0000-0000-00006C0A0000}"/>
    <cellStyle name="Normal 3 4 3 3 2 2 2 2" xfId="2674" xr:uid="{00000000-0005-0000-0000-00006D0A0000}"/>
    <cellStyle name="Normal 3 4 3 3 2 2 3" xfId="2675" xr:uid="{00000000-0005-0000-0000-00006E0A0000}"/>
    <cellStyle name="Normal 3 4 3 3 2 2 4" xfId="2676" xr:uid="{00000000-0005-0000-0000-00006F0A0000}"/>
    <cellStyle name="Normal 3 4 3 3 2 3" xfId="2677" xr:uid="{00000000-0005-0000-0000-0000700A0000}"/>
    <cellStyle name="Normal 3 4 3 3 2 3 2" xfId="2678" xr:uid="{00000000-0005-0000-0000-0000710A0000}"/>
    <cellStyle name="Normal 3 4 3 3 2 4" xfId="2679" xr:uid="{00000000-0005-0000-0000-0000720A0000}"/>
    <cellStyle name="Normal 3 4 3 3 2 5" xfId="2680" xr:uid="{00000000-0005-0000-0000-0000730A0000}"/>
    <cellStyle name="Normal 3 4 3 3 3" xfId="2681" xr:uid="{00000000-0005-0000-0000-0000740A0000}"/>
    <cellStyle name="Normal 3 4 3 3 3 2" xfId="2682" xr:uid="{00000000-0005-0000-0000-0000750A0000}"/>
    <cellStyle name="Normal 3 4 3 3 3 2 2" xfId="2683" xr:uid="{00000000-0005-0000-0000-0000760A0000}"/>
    <cellStyle name="Normal 3 4 3 3 3 3" xfId="2684" xr:uid="{00000000-0005-0000-0000-0000770A0000}"/>
    <cellStyle name="Normal 3 4 3 3 3 4" xfId="2685" xr:uid="{00000000-0005-0000-0000-0000780A0000}"/>
    <cellStyle name="Normal 3 4 3 3 4" xfId="2686" xr:uid="{00000000-0005-0000-0000-0000790A0000}"/>
    <cellStyle name="Normal 3 4 3 3 4 2" xfId="2687" xr:uid="{00000000-0005-0000-0000-00007A0A0000}"/>
    <cellStyle name="Normal 3 4 3 3 5" xfId="2688" xr:uid="{00000000-0005-0000-0000-00007B0A0000}"/>
    <cellStyle name="Normal 3 4 3 3 6" xfId="2689" xr:uid="{00000000-0005-0000-0000-00007C0A0000}"/>
    <cellStyle name="Normal 3 4 3 4" xfId="2690" xr:uid="{00000000-0005-0000-0000-00007D0A0000}"/>
    <cellStyle name="Normal 3 4 3 4 2" xfId="2691" xr:uid="{00000000-0005-0000-0000-00007E0A0000}"/>
    <cellStyle name="Normal 3 4 3 4 2 2" xfId="2692" xr:uid="{00000000-0005-0000-0000-00007F0A0000}"/>
    <cellStyle name="Normal 3 4 3 4 2 2 2" xfId="2693" xr:uid="{00000000-0005-0000-0000-0000800A0000}"/>
    <cellStyle name="Normal 3 4 3 4 2 3" xfId="2694" xr:uid="{00000000-0005-0000-0000-0000810A0000}"/>
    <cellStyle name="Normal 3 4 3 4 2 4" xfId="2695" xr:uid="{00000000-0005-0000-0000-0000820A0000}"/>
    <cellStyle name="Normal 3 4 3 4 3" xfId="2696" xr:uid="{00000000-0005-0000-0000-0000830A0000}"/>
    <cellStyle name="Normal 3 4 3 4 3 2" xfId="2697" xr:uid="{00000000-0005-0000-0000-0000840A0000}"/>
    <cellStyle name="Normal 3 4 3 4 4" xfId="2698" xr:uid="{00000000-0005-0000-0000-0000850A0000}"/>
    <cellStyle name="Normal 3 4 3 4 5" xfId="2699" xr:uid="{00000000-0005-0000-0000-0000860A0000}"/>
    <cellStyle name="Normal 3 4 3 5" xfId="2700" xr:uid="{00000000-0005-0000-0000-0000870A0000}"/>
    <cellStyle name="Normal 3 4 3 5 2" xfId="2701" xr:uid="{00000000-0005-0000-0000-0000880A0000}"/>
    <cellStyle name="Normal 3 4 3 5 2 2" xfId="2702" xr:uid="{00000000-0005-0000-0000-0000890A0000}"/>
    <cellStyle name="Normal 3 4 3 5 3" xfId="2703" xr:uid="{00000000-0005-0000-0000-00008A0A0000}"/>
    <cellStyle name="Normal 3 4 3 5 4" xfId="2704" xr:uid="{00000000-0005-0000-0000-00008B0A0000}"/>
    <cellStyle name="Normal 3 4 3 6" xfId="2705" xr:uid="{00000000-0005-0000-0000-00008C0A0000}"/>
    <cellStyle name="Normal 3 4 3 6 2" xfId="2706" xr:uid="{00000000-0005-0000-0000-00008D0A0000}"/>
    <cellStyle name="Normal 3 4 3 7" xfId="2707" xr:uid="{00000000-0005-0000-0000-00008E0A0000}"/>
    <cellStyle name="Normal 3 4 3 8" xfId="2708" xr:uid="{00000000-0005-0000-0000-00008F0A0000}"/>
    <cellStyle name="Normal 3 4 4" xfId="2709" xr:uid="{00000000-0005-0000-0000-0000900A0000}"/>
    <cellStyle name="Normal 3 4 4 2" xfId="2710" xr:uid="{00000000-0005-0000-0000-0000910A0000}"/>
    <cellStyle name="Normal 3 4 4 2 2" xfId="2711" xr:uid="{00000000-0005-0000-0000-0000920A0000}"/>
    <cellStyle name="Normal 3 4 4 2 2 2" xfId="2712" xr:uid="{00000000-0005-0000-0000-0000930A0000}"/>
    <cellStyle name="Normal 3 4 4 2 2 2 2" xfId="2713" xr:uid="{00000000-0005-0000-0000-0000940A0000}"/>
    <cellStyle name="Normal 3 4 4 2 2 2 2 2" xfId="2714" xr:uid="{00000000-0005-0000-0000-0000950A0000}"/>
    <cellStyle name="Normal 3 4 4 2 2 2 3" xfId="2715" xr:uid="{00000000-0005-0000-0000-0000960A0000}"/>
    <cellStyle name="Normal 3 4 4 2 2 2 4" xfId="2716" xr:uid="{00000000-0005-0000-0000-0000970A0000}"/>
    <cellStyle name="Normal 3 4 4 2 2 3" xfId="2717" xr:uid="{00000000-0005-0000-0000-0000980A0000}"/>
    <cellStyle name="Normal 3 4 4 2 2 3 2" xfId="2718" xr:uid="{00000000-0005-0000-0000-0000990A0000}"/>
    <cellStyle name="Normal 3 4 4 2 2 4" xfId="2719" xr:uid="{00000000-0005-0000-0000-00009A0A0000}"/>
    <cellStyle name="Normal 3 4 4 2 2 5" xfId="2720" xr:uid="{00000000-0005-0000-0000-00009B0A0000}"/>
    <cellStyle name="Normal 3 4 4 2 3" xfId="2721" xr:uid="{00000000-0005-0000-0000-00009C0A0000}"/>
    <cellStyle name="Normal 3 4 4 2 3 2" xfId="2722" xr:uid="{00000000-0005-0000-0000-00009D0A0000}"/>
    <cellStyle name="Normal 3 4 4 2 3 2 2" xfId="2723" xr:uid="{00000000-0005-0000-0000-00009E0A0000}"/>
    <cellStyle name="Normal 3 4 4 2 3 3" xfId="2724" xr:uid="{00000000-0005-0000-0000-00009F0A0000}"/>
    <cellStyle name="Normal 3 4 4 2 3 4" xfId="2725" xr:uid="{00000000-0005-0000-0000-0000A00A0000}"/>
    <cellStyle name="Normal 3 4 4 2 4" xfId="2726" xr:uid="{00000000-0005-0000-0000-0000A10A0000}"/>
    <cellStyle name="Normal 3 4 4 2 4 2" xfId="2727" xr:uid="{00000000-0005-0000-0000-0000A20A0000}"/>
    <cellStyle name="Normal 3 4 4 2 5" xfId="2728" xr:uid="{00000000-0005-0000-0000-0000A30A0000}"/>
    <cellStyle name="Normal 3 4 4 2 6" xfId="2729" xr:uid="{00000000-0005-0000-0000-0000A40A0000}"/>
    <cellStyle name="Normal 3 4 4 3" xfId="2730" xr:uid="{00000000-0005-0000-0000-0000A50A0000}"/>
    <cellStyle name="Normal 3 4 4 3 2" xfId="2731" xr:uid="{00000000-0005-0000-0000-0000A60A0000}"/>
    <cellStyle name="Normal 3 4 4 3 2 2" xfId="2732" xr:uid="{00000000-0005-0000-0000-0000A70A0000}"/>
    <cellStyle name="Normal 3 4 4 3 2 2 2" xfId="2733" xr:uid="{00000000-0005-0000-0000-0000A80A0000}"/>
    <cellStyle name="Normal 3 4 4 3 2 3" xfId="2734" xr:uid="{00000000-0005-0000-0000-0000A90A0000}"/>
    <cellStyle name="Normal 3 4 4 3 2 4" xfId="2735" xr:uid="{00000000-0005-0000-0000-0000AA0A0000}"/>
    <cellStyle name="Normal 3 4 4 3 3" xfId="2736" xr:uid="{00000000-0005-0000-0000-0000AB0A0000}"/>
    <cellStyle name="Normal 3 4 4 3 3 2" xfId="2737" xr:uid="{00000000-0005-0000-0000-0000AC0A0000}"/>
    <cellStyle name="Normal 3 4 4 3 4" xfId="2738" xr:uid="{00000000-0005-0000-0000-0000AD0A0000}"/>
    <cellStyle name="Normal 3 4 4 3 5" xfId="2739" xr:uid="{00000000-0005-0000-0000-0000AE0A0000}"/>
    <cellStyle name="Normal 3 4 4 4" xfId="2740" xr:uid="{00000000-0005-0000-0000-0000AF0A0000}"/>
    <cellStyle name="Normal 3 4 4 4 2" xfId="2741" xr:uid="{00000000-0005-0000-0000-0000B00A0000}"/>
    <cellStyle name="Normal 3 4 4 4 2 2" xfId="2742" xr:uid="{00000000-0005-0000-0000-0000B10A0000}"/>
    <cellStyle name="Normal 3 4 4 4 3" xfId="2743" xr:uid="{00000000-0005-0000-0000-0000B20A0000}"/>
    <cellStyle name="Normal 3 4 4 4 4" xfId="2744" xr:uid="{00000000-0005-0000-0000-0000B30A0000}"/>
    <cellStyle name="Normal 3 4 4 5" xfId="2745" xr:uid="{00000000-0005-0000-0000-0000B40A0000}"/>
    <cellStyle name="Normal 3 4 4 5 2" xfId="2746" xr:uid="{00000000-0005-0000-0000-0000B50A0000}"/>
    <cellStyle name="Normal 3 4 4 6" xfId="2747" xr:uid="{00000000-0005-0000-0000-0000B60A0000}"/>
    <cellStyle name="Normal 3 4 4 7" xfId="2748" xr:uid="{00000000-0005-0000-0000-0000B70A0000}"/>
    <cellStyle name="Normal 3 4 5" xfId="2749" xr:uid="{00000000-0005-0000-0000-0000B80A0000}"/>
    <cellStyle name="Normal 3 4 5 2" xfId="2750" xr:uid="{00000000-0005-0000-0000-0000B90A0000}"/>
    <cellStyle name="Normal 3 4 5 2 2" xfId="2751" xr:uid="{00000000-0005-0000-0000-0000BA0A0000}"/>
    <cellStyle name="Normal 3 4 5 2 2 2" xfId="2752" xr:uid="{00000000-0005-0000-0000-0000BB0A0000}"/>
    <cellStyle name="Normal 3 4 5 2 2 2 2" xfId="2753" xr:uid="{00000000-0005-0000-0000-0000BC0A0000}"/>
    <cellStyle name="Normal 3 4 5 2 2 3" xfId="2754" xr:uid="{00000000-0005-0000-0000-0000BD0A0000}"/>
    <cellStyle name="Normal 3 4 5 2 2 4" xfId="2755" xr:uid="{00000000-0005-0000-0000-0000BE0A0000}"/>
    <cellStyle name="Normal 3 4 5 2 3" xfId="2756" xr:uid="{00000000-0005-0000-0000-0000BF0A0000}"/>
    <cellStyle name="Normal 3 4 5 2 3 2" xfId="2757" xr:uid="{00000000-0005-0000-0000-0000C00A0000}"/>
    <cellStyle name="Normal 3 4 5 2 4" xfId="2758" xr:uid="{00000000-0005-0000-0000-0000C10A0000}"/>
    <cellStyle name="Normal 3 4 5 2 5" xfId="2759" xr:uid="{00000000-0005-0000-0000-0000C20A0000}"/>
    <cellStyle name="Normal 3 4 5 3" xfId="2760" xr:uid="{00000000-0005-0000-0000-0000C30A0000}"/>
    <cellStyle name="Normal 3 4 5 3 2" xfId="2761" xr:uid="{00000000-0005-0000-0000-0000C40A0000}"/>
    <cellStyle name="Normal 3 4 5 3 2 2" xfId="2762" xr:uid="{00000000-0005-0000-0000-0000C50A0000}"/>
    <cellStyle name="Normal 3 4 5 3 3" xfId="2763" xr:uid="{00000000-0005-0000-0000-0000C60A0000}"/>
    <cellStyle name="Normal 3 4 5 3 4" xfId="2764" xr:uid="{00000000-0005-0000-0000-0000C70A0000}"/>
    <cellStyle name="Normal 3 4 5 4" xfId="2765" xr:uid="{00000000-0005-0000-0000-0000C80A0000}"/>
    <cellStyle name="Normal 3 4 5 4 2" xfId="2766" xr:uid="{00000000-0005-0000-0000-0000C90A0000}"/>
    <cellStyle name="Normal 3 4 5 5" xfId="2767" xr:uid="{00000000-0005-0000-0000-0000CA0A0000}"/>
    <cellStyle name="Normal 3 4 5 6" xfId="2768" xr:uid="{00000000-0005-0000-0000-0000CB0A0000}"/>
    <cellStyle name="Normal 3 4 6" xfId="2769" xr:uid="{00000000-0005-0000-0000-0000CC0A0000}"/>
    <cellStyle name="Normal 3 4 6 2" xfId="2770" xr:uid="{00000000-0005-0000-0000-0000CD0A0000}"/>
    <cellStyle name="Normal 3 4 6 2 2" xfId="2771" xr:uid="{00000000-0005-0000-0000-0000CE0A0000}"/>
    <cellStyle name="Normal 3 4 6 2 2 2" xfId="2772" xr:uid="{00000000-0005-0000-0000-0000CF0A0000}"/>
    <cellStyle name="Normal 3 4 6 2 2 2 2" xfId="2773" xr:uid="{00000000-0005-0000-0000-0000D00A0000}"/>
    <cellStyle name="Normal 3 4 6 2 2 3" xfId="2774" xr:uid="{00000000-0005-0000-0000-0000D10A0000}"/>
    <cellStyle name="Normal 3 4 6 2 2 4" xfId="2775" xr:uid="{00000000-0005-0000-0000-0000D20A0000}"/>
    <cellStyle name="Normal 3 4 6 2 3" xfId="2776" xr:uid="{00000000-0005-0000-0000-0000D30A0000}"/>
    <cellStyle name="Normal 3 4 6 2 3 2" xfId="2777" xr:uid="{00000000-0005-0000-0000-0000D40A0000}"/>
    <cellStyle name="Normal 3 4 6 2 4" xfId="2778" xr:uid="{00000000-0005-0000-0000-0000D50A0000}"/>
    <cellStyle name="Normal 3 4 6 2 5" xfId="2779" xr:uid="{00000000-0005-0000-0000-0000D60A0000}"/>
    <cellStyle name="Normal 3 4 6 3" xfId="2780" xr:uid="{00000000-0005-0000-0000-0000D70A0000}"/>
    <cellStyle name="Normal 3 4 6 3 2" xfId="2781" xr:uid="{00000000-0005-0000-0000-0000D80A0000}"/>
    <cellStyle name="Normal 3 4 6 3 2 2" xfId="2782" xr:uid="{00000000-0005-0000-0000-0000D90A0000}"/>
    <cellStyle name="Normal 3 4 6 3 3" xfId="2783" xr:uid="{00000000-0005-0000-0000-0000DA0A0000}"/>
    <cellStyle name="Normal 3 4 6 3 4" xfId="2784" xr:uid="{00000000-0005-0000-0000-0000DB0A0000}"/>
    <cellStyle name="Normal 3 4 6 4" xfId="2785" xr:uid="{00000000-0005-0000-0000-0000DC0A0000}"/>
    <cellStyle name="Normal 3 4 6 4 2" xfId="2786" xr:uid="{00000000-0005-0000-0000-0000DD0A0000}"/>
    <cellStyle name="Normal 3 4 6 5" xfId="2787" xr:uid="{00000000-0005-0000-0000-0000DE0A0000}"/>
    <cellStyle name="Normal 3 4 6 6" xfId="2788" xr:uid="{00000000-0005-0000-0000-0000DF0A0000}"/>
    <cellStyle name="Normal 3 4 7" xfId="2789" xr:uid="{00000000-0005-0000-0000-0000E00A0000}"/>
    <cellStyle name="Normal 3 4 7 2" xfId="2790" xr:uid="{00000000-0005-0000-0000-0000E10A0000}"/>
    <cellStyle name="Normal 3 4 7 2 2" xfId="2791" xr:uid="{00000000-0005-0000-0000-0000E20A0000}"/>
    <cellStyle name="Normal 3 4 7 2 2 2" xfId="2792" xr:uid="{00000000-0005-0000-0000-0000E30A0000}"/>
    <cellStyle name="Normal 3 4 7 2 3" xfId="2793" xr:uid="{00000000-0005-0000-0000-0000E40A0000}"/>
    <cellStyle name="Normal 3 4 7 2 4" xfId="2794" xr:uid="{00000000-0005-0000-0000-0000E50A0000}"/>
    <cellStyle name="Normal 3 4 7 3" xfId="2795" xr:uid="{00000000-0005-0000-0000-0000E60A0000}"/>
    <cellStyle name="Normal 3 4 7 3 2" xfId="2796" xr:uid="{00000000-0005-0000-0000-0000E70A0000}"/>
    <cellStyle name="Normal 3 4 7 4" xfId="2797" xr:uid="{00000000-0005-0000-0000-0000E80A0000}"/>
    <cellStyle name="Normal 3 4 7 5" xfId="2798" xr:uid="{00000000-0005-0000-0000-0000E90A0000}"/>
    <cellStyle name="Normal 3 4 8" xfId="2799" xr:uid="{00000000-0005-0000-0000-0000EA0A0000}"/>
    <cellStyle name="Normal 3 4 8 2" xfId="2800" xr:uid="{00000000-0005-0000-0000-0000EB0A0000}"/>
    <cellStyle name="Normal 3 4 8 2 2" xfId="2801" xr:uid="{00000000-0005-0000-0000-0000EC0A0000}"/>
    <cellStyle name="Normal 3 4 8 3" xfId="2802" xr:uid="{00000000-0005-0000-0000-0000ED0A0000}"/>
    <cellStyle name="Normal 3 4 8 4" xfId="2803" xr:uid="{00000000-0005-0000-0000-0000EE0A0000}"/>
    <cellStyle name="Normal 3 4 9" xfId="2804" xr:uid="{00000000-0005-0000-0000-0000EF0A0000}"/>
    <cellStyle name="Normal 3 4 9 2" xfId="2805" xr:uid="{00000000-0005-0000-0000-0000F00A0000}"/>
    <cellStyle name="Normal 3 5" xfId="2806" xr:uid="{00000000-0005-0000-0000-0000F10A0000}"/>
    <cellStyle name="Normal 3 5 10" xfId="2807" xr:uid="{00000000-0005-0000-0000-0000F20A0000}"/>
    <cellStyle name="Normal 3 5 2" xfId="2808" xr:uid="{00000000-0005-0000-0000-0000F30A0000}"/>
    <cellStyle name="Normal 3 5 2 2" xfId="2809" xr:uid="{00000000-0005-0000-0000-0000F40A0000}"/>
    <cellStyle name="Normal 3 5 2 2 2" xfId="2810" xr:uid="{00000000-0005-0000-0000-0000F50A0000}"/>
    <cellStyle name="Normal 3 5 2 2 2 2" xfId="2811" xr:uid="{00000000-0005-0000-0000-0000F60A0000}"/>
    <cellStyle name="Normal 3 5 2 2 2 2 2" xfId="2812" xr:uid="{00000000-0005-0000-0000-0000F70A0000}"/>
    <cellStyle name="Normal 3 5 2 2 2 2 2 2" xfId="2813" xr:uid="{00000000-0005-0000-0000-0000F80A0000}"/>
    <cellStyle name="Normal 3 5 2 2 2 2 2 2 2" xfId="2814" xr:uid="{00000000-0005-0000-0000-0000F90A0000}"/>
    <cellStyle name="Normal 3 5 2 2 2 2 2 3" xfId="2815" xr:uid="{00000000-0005-0000-0000-0000FA0A0000}"/>
    <cellStyle name="Normal 3 5 2 2 2 2 2 4" xfId="2816" xr:uid="{00000000-0005-0000-0000-0000FB0A0000}"/>
    <cellStyle name="Normal 3 5 2 2 2 2 3" xfId="2817" xr:uid="{00000000-0005-0000-0000-0000FC0A0000}"/>
    <cellStyle name="Normal 3 5 2 2 2 2 3 2" xfId="2818" xr:uid="{00000000-0005-0000-0000-0000FD0A0000}"/>
    <cellStyle name="Normal 3 5 2 2 2 2 4" xfId="2819" xr:uid="{00000000-0005-0000-0000-0000FE0A0000}"/>
    <cellStyle name="Normal 3 5 2 2 2 2 5" xfId="2820" xr:uid="{00000000-0005-0000-0000-0000FF0A0000}"/>
    <cellStyle name="Normal 3 5 2 2 2 3" xfId="2821" xr:uid="{00000000-0005-0000-0000-0000000B0000}"/>
    <cellStyle name="Normal 3 5 2 2 2 3 2" xfId="2822" xr:uid="{00000000-0005-0000-0000-0000010B0000}"/>
    <cellStyle name="Normal 3 5 2 2 2 3 2 2" xfId="2823" xr:uid="{00000000-0005-0000-0000-0000020B0000}"/>
    <cellStyle name="Normal 3 5 2 2 2 3 3" xfId="2824" xr:uid="{00000000-0005-0000-0000-0000030B0000}"/>
    <cellStyle name="Normal 3 5 2 2 2 3 4" xfId="2825" xr:uid="{00000000-0005-0000-0000-0000040B0000}"/>
    <cellStyle name="Normal 3 5 2 2 2 4" xfId="2826" xr:uid="{00000000-0005-0000-0000-0000050B0000}"/>
    <cellStyle name="Normal 3 5 2 2 2 4 2" xfId="2827" xr:uid="{00000000-0005-0000-0000-0000060B0000}"/>
    <cellStyle name="Normal 3 5 2 2 2 5" xfId="2828" xr:uid="{00000000-0005-0000-0000-0000070B0000}"/>
    <cellStyle name="Normal 3 5 2 2 2 6" xfId="2829" xr:uid="{00000000-0005-0000-0000-0000080B0000}"/>
    <cellStyle name="Normal 3 5 2 2 3" xfId="2830" xr:uid="{00000000-0005-0000-0000-0000090B0000}"/>
    <cellStyle name="Normal 3 5 2 2 3 2" xfId="2831" xr:uid="{00000000-0005-0000-0000-00000A0B0000}"/>
    <cellStyle name="Normal 3 5 2 2 3 2 2" xfId="2832" xr:uid="{00000000-0005-0000-0000-00000B0B0000}"/>
    <cellStyle name="Normal 3 5 2 2 3 2 2 2" xfId="2833" xr:uid="{00000000-0005-0000-0000-00000C0B0000}"/>
    <cellStyle name="Normal 3 5 2 2 3 2 3" xfId="2834" xr:uid="{00000000-0005-0000-0000-00000D0B0000}"/>
    <cellStyle name="Normal 3 5 2 2 3 2 4" xfId="2835" xr:uid="{00000000-0005-0000-0000-00000E0B0000}"/>
    <cellStyle name="Normal 3 5 2 2 3 3" xfId="2836" xr:uid="{00000000-0005-0000-0000-00000F0B0000}"/>
    <cellStyle name="Normal 3 5 2 2 3 3 2" xfId="2837" xr:uid="{00000000-0005-0000-0000-0000100B0000}"/>
    <cellStyle name="Normal 3 5 2 2 3 4" xfId="2838" xr:uid="{00000000-0005-0000-0000-0000110B0000}"/>
    <cellStyle name="Normal 3 5 2 2 3 5" xfId="2839" xr:uid="{00000000-0005-0000-0000-0000120B0000}"/>
    <cellStyle name="Normal 3 5 2 2 4" xfId="2840" xr:uid="{00000000-0005-0000-0000-0000130B0000}"/>
    <cellStyle name="Normal 3 5 2 2 4 2" xfId="2841" xr:uid="{00000000-0005-0000-0000-0000140B0000}"/>
    <cellStyle name="Normal 3 5 2 2 4 2 2" xfId="2842" xr:uid="{00000000-0005-0000-0000-0000150B0000}"/>
    <cellStyle name="Normal 3 5 2 2 4 3" xfId="2843" xr:uid="{00000000-0005-0000-0000-0000160B0000}"/>
    <cellStyle name="Normal 3 5 2 2 4 4" xfId="2844" xr:uid="{00000000-0005-0000-0000-0000170B0000}"/>
    <cellStyle name="Normal 3 5 2 2 5" xfId="2845" xr:uid="{00000000-0005-0000-0000-0000180B0000}"/>
    <cellStyle name="Normal 3 5 2 2 5 2" xfId="2846" xr:uid="{00000000-0005-0000-0000-0000190B0000}"/>
    <cellStyle name="Normal 3 5 2 2 6" xfId="2847" xr:uid="{00000000-0005-0000-0000-00001A0B0000}"/>
    <cellStyle name="Normal 3 5 2 2 7" xfId="2848" xr:uid="{00000000-0005-0000-0000-00001B0B0000}"/>
    <cellStyle name="Normal 3 5 2 3" xfId="2849" xr:uid="{00000000-0005-0000-0000-00001C0B0000}"/>
    <cellStyle name="Normal 3 5 2 3 2" xfId="2850" xr:uid="{00000000-0005-0000-0000-00001D0B0000}"/>
    <cellStyle name="Normal 3 5 2 3 2 2" xfId="2851" xr:uid="{00000000-0005-0000-0000-00001E0B0000}"/>
    <cellStyle name="Normal 3 5 2 3 2 2 2" xfId="2852" xr:uid="{00000000-0005-0000-0000-00001F0B0000}"/>
    <cellStyle name="Normal 3 5 2 3 2 2 2 2" xfId="2853" xr:uid="{00000000-0005-0000-0000-0000200B0000}"/>
    <cellStyle name="Normal 3 5 2 3 2 2 3" xfId="2854" xr:uid="{00000000-0005-0000-0000-0000210B0000}"/>
    <cellStyle name="Normal 3 5 2 3 2 2 4" xfId="2855" xr:uid="{00000000-0005-0000-0000-0000220B0000}"/>
    <cellStyle name="Normal 3 5 2 3 2 3" xfId="2856" xr:uid="{00000000-0005-0000-0000-0000230B0000}"/>
    <cellStyle name="Normal 3 5 2 3 2 3 2" xfId="2857" xr:uid="{00000000-0005-0000-0000-0000240B0000}"/>
    <cellStyle name="Normal 3 5 2 3 2 4" xfId="2858" xr:uid="{00000000-0005-0000-0000-0000250B0000}"/>
    <cellStyle name="Normal 3 5 2 3 2 5" xfId="2859" xr:uid="{00000000-0005-0000-0000-0000260B0000}"/>
    <cellStyle name="Normal 3 5 2 3 3" xfId="2860" xr:uid="{00000000-0005-0000-0000-0000270B0000}"/>
    <cellStyle name="Normal 3 5 2 3 3 2" xfId="2861" xr:uid="{00000000-0005-0000-0000-0000280B0000}"/>
    <cellStyle name="Normal 3 5 2 3 3 2 2" xfId="2862" xr:uid="{00000000-0005-0000-0000-0000290B0000}"/>
    <cellStyle name="Normal 3 5 2 3 3 3" xfId="2863" xr:uid="{00000000-0005-0000-0000-00002A0B0000}"/>
    <cellStyle name="Normal 3 5 2 3 3 4" xfId="2864" xr:uid="{00000000-0005-0000-0000-00002B0B0000}"/>
    <cellStyle name="Normal 3 5 2 3 4" xfId="2865" xr:uid="{00000000-0005-0000-0000-00002C0B0000}"/>
    <cellStyle name="Normal 3 5 2 3 4 2" xfId="2866" xr:uid="{00000000-0005-0000-0000-00002D0B0000}"/>
    <cellStyle name="Normal 3 5 2 3 5" xfId="2867" xr:uid="{00000000-0005-0000-0000-00002E0B0000}"/>
    <cellStyle name="Normal 3 5 2 3 6" xfId="2868" xr:uid="{00000000-0005-0000-0000-00002F0B0000}"/>
    <cellStyle name="Normal 3 5 2 4" xfId="2869" xr:uid="{00000000-0005-0000-0000-0000300B0000}"/>
    <cellStyle name="Normal 3 5 2 4 2" xfId="2870" xr:uid="{00000000-0005-0000-0000-0000310B0000}"/>
    <cellStyle name="Normal 3 5 2 4 2 2" xfId="2871" xr:uid="{00000000-0005-0000-0000-0000320B0000}"/>
    <cellStyle name="Normal 3 5 2 4 2 2 2" xfId="2872" xr:uid="{00000000-0005-0000-0000-0000330B0000}"/>
    <cellStyle name="Normal 3 5 2 4 2 3" xfId="2873" xr:uid="{00000000-0005-0000-0000-0000340B0000}"/>
    <cellStyle name="Normal 3 5 2 4 2 4" xfId="2874" xr:uid="{00000000-0005-0000-0000-0000350B0000}"/>
    <cellStyle name="Normal 3 5 2 4 3" xfId="2875" xr:uid="{00000000-0005-0000-0000-0000360B0000}"/>
    <cellStyle name="Normal 3 5 2 4 3 2" xfId="2876" xr:uid="{00000000-0005-0000-0000-0000370B0000}"/>
    <cellStyle name="Normal 3 5 2 4 4" xfId="2877" xr:uid="{00000000-0005-0000-0000-0000380B0000}"/>
    <cellStyle name="Normal 3 5 2 4 5" xfId="2878" xr:uid="{00000000-0005-0000-0000-0000390B0000}"/>
    <cellStyle name="Normal 3 5 2 5" xfId="2879" xr:uid="{00000000-0005-0000-0000-00003A0B0000}"/>
    <cellStyle name="Normal 3 5 2 5 2" xfId="2880" xr:uid="{00000000-0005-0000-0000-00003B0B0000}"/>
    <cellStyle name="Normal 3 5 2 5 2 2" xfId="2881" xr:uid="{00000000-0005-0000-0000-00003C0B0000}"/>
    <cellStyle name="Normal 3 5 2 5 3" xfId="2882" xr:uid="{00000000-0005-0000-0000-00003D0B0000}"/>
    <cellStyle name="Normal 3 5 2 5 4" xfId="2883" xr:uid="{00000000-0005-0000-0000-00003E0B0000}"/>
    <cellStyle name="Normal 3 5 2 6" xfId="2884" xr:uid="{00000000-0005-0000-0000-00003F0B0000}"/>
    <cellStyle name="Normal 3 5 2 6 2" xfId="2885" xr:uid="{00000000-0005-0000-0000-0000400B0000}"/>
    <cellStyle name="Normal 3 5 2 7" xfId="2886" xr:uid="{00000000-0005-0000-0000-0000410B0000}"/>
    <cellStyle name="Normal 3 5 2 8" xfId="2887" xr:uid="{00000000-0005-0000-0000-0000420B0000}"/>
    <cellStyle name="Normal 3 5 3" xfId="2888" xr:uid="{00000000-0005-0000-0000-0000430B0000}"/>
    <cellStyle name="Normal 3 5 3 2" xfId="2889" xr:uid="{00000000-0005-0000-0000-0000440B0000}"/>
    <cellStyle name="Normal 3 5 3 2 2" xfId="2890" xr:uid="{00000000-0005-0000-0000-0000450B0000}"/>
    <cellStyle name="Normal 3 5 3 2 2 2" xfId="2891" xr:uid="{00000000-0005-0000-0000-0000460B0000}"/>
    <cellStyle name="Normal 3 5 3 2 2 2 2" xfId="2892" xr:uid="{00000000-0005-0000-0000-0000470B0000}"/>
    <cellStyle name="Normal 3 5 3 2 2 2 2 2" xfId="2893" xr:uid="{00000000-0005-0000-0000-0000480B0000}"/>
    <cellStyle name="Normal 3 5 3 2 2 2 3" xfId="2894" xr:uid="{00000000-0005-0000-0000-0000490B0000}"/>
    <cellStyle name="Normal 3 5 3 2 2 2 4" xfId="2895" xr:uid="{00000000-0005-0000-0000-00004A0B0000}"/>
    <cellStyle name="Normal 3 5 3 2 2 3" xfId="2896" xr:uid="{00000000-0005-0000-0000-00004B0B0000}"/>
    <cellStyle name="Normal 3 5 3 2 2 3 2" xfId="2897" xr:uid="{00000000-0005-0000-0000-00004C0B0000}"/>
    <cellStyle name="Normal 3 5 3 2 2 4" xfId="2898" xr:uid="{00000000-0005-0000-0000-00004D0B0000}"/>
    <cellStyle name="Normal 3 5 3 2 2 5" xfId="2899" xr:uid="{00000000-0005-0000-0000-00004E0B0000}"/>
    <cellStyle name="Normal 3 5 3 2 3" xfId="2900" xr:uid="{00000000-0005-0000-0000-00004F0B0000}"/>
    <cellStyle name="Normal 3 5 3 2 3 2" xfId="2901" xr:uid="{00000000-0005-0000-0000-0000500B0000}"/>
    <cellStyle name="Normal 3 5 3 2 3 2 2" xfId="2902" xr:uid="{00000000-0005-0000-0000-0000510B0000}"/>
    <cellStyle name="Normal 3 5 3 2 3 3" xfId="2903" xr:uid="{00000000-0005-0000-0000-0000520B0000}"/>
    <cellStyle name="Normal 3 5 3 2 3 4" xfId="2904" xr:uid="{00000000-0005-0000-0000-0000530B0000}"/>
    <cellStyle name="Normal 3 5 3 2 4" xfId="2905" xr:uid="{00000000-0005-0000-0000-0000540B0000}"/>
    <cellStyle name="Normal 3 5 3 2 4 2" xfId="2906" xr:uid="{00000000-0005-0000-0000-0000550B0000}"/>
    <cellStyle name="Normal 3 5 3 2 5" xfId="2907" xr:uid="{00000000-0005-0000-0000-0000560B0000}"/>
    <cellStyle name="Normal 3 5 3 2 6" xfId="2908" xr:uid="{00000000-0005-0000-0000-0000570B0000}"/>
    <cellStyle name="Normal 3 5 3 3" xfId="2909" xr:uid="{00000000-0005-0000-0000-0000580B0000}"/>
    <cellStyle name="Normal 3 5 3 3 2" xfId="2910" xr:uid="{00000000-0005-0000-0000-0000590B0000}"/>
    <cellStyle name="Normal 3 5 3 3 2 2" xfId="2911" xr:uid="{00000000-0005-0000-0000-00005A0B0000}"/>
    <cellStyle name="Normal 3 5 3 3 2 2 2" xfId="2912" xr:uid="{00000000-0005-0000-0000-00005B0B0000}"/>
    <cellStyle name="Normal 3 5 3 3 2 3" xfId="2913" xr:uid="{00000000-0005-0000-0000-00005C0B0000}"/>
    <cellStyle name="Normal 3 5 3 3 2 4" xfId="2914" xr:uid="{00000000-0005-0000-0000-00005D0B0000}"/>
    <cellStyle name="Normal 3 5 3 3 3" xfId="2915" xr:uid="{00000000-0005-0000-0000-00005E0B0000}"/>
    <cellStyle name="Normal 3 5 3 3 3 2" xfId="2916" xr:uid="{00000000-0005-0000-0000-00005F0B0000}"/>
    <cellStyle name="Normal 3 5 3 3 4" xfId="2917" xr:uid="{00000000-0005-0000-0000-0000600B0000}"/>
    <cellStyle name="Normal 3 5 3 3 5" xfId="2918" xr:uid="{00000000-0005-0000-0000-0000610B0000}"/>
    <cellStyle name="Normal 3 5 3 4" xfId="2919" xr:uid="{00000000-0005-0000-0000-0000620B0000}"/>
    <cellStyle name="Normal 3 5 3 4 2" xfId="2920" xr:uid="{00000000-0005-0000-0000-0000630B0000}"/>
    <cellStyle name="Normal 3 5 3 4 2 2" xfId="2921" xr:uid="{00000000-0005-0000-0000-0000640B0000}"/>
    <cellStyle name="Normal 3 5 3 4 3" xfId="2922" xr:uid="{00000000-0005-0000-0000-0000650B0000}"/>
    <cellStyle name="Normal 3 5 3 4 4" xfId="2923" xr:uid="{00000000-0005-0000-0000-0000660B0000}"/>
    <cellStyle name="Normal 3 5 3 5" xfId="2924" xr:uid="{00000000-0005-0000-0000-0000670B0000}"/>
    <cellStyle name="Normal 3 5 3 5 2" xfId="2925" xr:uid="{00000000-0005-0000-0000-0000680B0000}"/>
    <cellStyle name="Normal 3 5 3 6" xfId="2926" xr:uid="{00000000-0005-0000-0000-0000690B0000}"/>
    <cellStyle name="Normal 3 5 3 7" xfId="2927" xr:uid="{00000000-0005-0000-0000-00006A0B0000}"/>
    <cellStyle name="Normal 3 5 4" xfId="2928" xr:uid="{00000000-0005-0000-0000-00006B0B0000}"/>
    <cellStyle name="Normal 3 5 4 2" xfId="2929" xr:uid="{00000000-0005-0000-0000-00006C0B0000}"/>
    <cellStyle name="Normal 3 5 4 2 2" xfId="2930" xr:uid="{00000000-0005-0000-0000-00006D0B0000}"/>
    <cellStyle name="Normal 3 5 4 2 2 2" xfId="2931" xr:uid="{00000000-0005-0000-0000-00006E0B0000}"/>
    <cellStyle name="Normal 3 5 4 2 2 2 2" xfId="2932" xr:uid="{00000000-0005-0000-0000-00006F0B0000}"/>
    <cellStyle name="Normal 3 5 4 2 2 3" xfId="2933" xr:uid="{00000000-0005-0000-0000-0000700B0000}"/>
    <cellStyle name="Normal 3 5 4 2 2 4" xfId="2934" xr:uid="{00000000-0005-0000-0000-0000710B0000}"/>
    <cellStyle name="Normal 3 5 4 2 3" xfId="2935" xr:uid="{00000000-0005-0000-0000-0000720B0000}"/>
    <cellStyle name="Normal 3 5 4 2 3 2" xfId="2936" xr:uid="{00000000-0005-0000-0000-0000730B0000}"/>
    <cellStyle name="Normal 3 5 4 2 4" xfId="2937" xr:uid="{00000000-0005-0000-0000-0000740B0000}"/>
    <cellStyle name="Normal 3 5 4 2 5" xfId="2938" xr:uid="{00000000-0005-0000-0000-0000750B0000}"/>
    <cellStyle name="Normal 3 5 4 3" xfId="2939" xr:uid="{00000000-0005-0000-0000-0000760B0000}"/>
    <cellStyle name="Normal 3 5 4 3 2" xfId="2940" xr:uid="{00000000-0005-0000-0000-0000770B0000}"/>
    <cellStyle name="Normal 3 5 4 3 2 2" xfId="2941" xr:uid="{00000000-0005-0000-0000-0000780B0000}"/>
    <cellStyle name="Normal 3 5 4 3 3" xfId="2942" xr:uid="{00000000-0005-0000-0000-0000790B0000}"/>
    <cellStyle name="Normal 3 5 4 3 4" xfId="2943" xr:uid="{00000000-0005-0000-0000-00007A0B0000}"/>
    <cellStyle name="Normal 3 5 4 4" xfId="2944" xr:uid="{00000000-0005-0000-0000-00007B0B0000}"/>
    <cellStyle name="Normal 3 5 4 4 2" xfId="2945" xr:uid="{00000000-0005-0000-0000-00007C0B0000}"/>
    <cellStyle name="Normal 3 5 4 5" xfId="2946" xr:uid="{00000000-0005-0000-0000-00007D0B0000}"/>
    <cellStyle name="Normal 3 5 4 6" xfId="2947" xr:uid="{00000000-0005-0000-0000-00007E0B0000}"/>
    <cellStyle name="Normal 3 5 5" xfId="2948" xr:uid="{00000000-0005-0000-0000-00007F0B0000}"/>
    <cellStyle name="Normal 3 5 5 2" xfId="2949" xr:uid="{00000000-0005-0000-0000-0000800B0000}"/>
    <cellStyle name="Normal 3 5 5 2 2" xfId="2950" xr:uid="{00000000-0005-0000-0000-0000810B0000}"/>
    <cellStyle name="Normal 3 5 5 2 2 2" xfId="2951" xr:uid="{00000000-0005-0000-0000-0000820B0000}"/>
    <cellStyle name="Normal 3 5 5 2 2 2 2" xfId="2952" xr:uid="{00000000-0005-0000-0000-0000830B0000}"/>
    <cellStyle name="Normal 3 5 5 2 2 3" xfId="2953" xr:uid="{00000000-0005-0000-0000-0000840B0000}"/>
    <cellStyle name="Normal 3 5 5 2 2 4" xfId="2954" xr:uid="{00000000-0005-0000-0000-0000850B0000}"/>
    <cellStyle name="Normal 3 5 5 2 3" xfId="2955" xr:uid="{00000000-0005-0000-0000-0000860B0000}"/>
    <cellStyle name="Normal 3 5 5 2 3 2" xfId="2956" xr:uid="{00000000-0005-0000-0000-0000870B0000}"/>
    <cellStyle name="Normal 3 5 5 2 4" xfId="2957" xr:uid="{00000000-0005-0000-0000-0000880B0000}"/>
    <cellStyle name="Normal 3 5 5 2 5" xfId="2958" xr:uid="{00000000-0005-0000-0000-0000890B0000}"/>
    <cellStyle name="Normal 3 5 5 3" xfId="2959" xr:uid="{00000000-0005-0000-0000-00008A0B0000}"/>
    <cellStyle name="Normal 3 5 5 3 2" xfId="2960" xr:uid="{00000000-0005-0000-0000-00008B0B0000}"/>
    <cellStyle name="Normal 3 5 5 3 2 2" xfId="2961" xr:uid="{00000000-0005-0000-0000-00008C0B0000}"/>
    <cellStyle name="Normal 3 5 5 3 3" xfId="2962" xr:uid="{00000000-0005-0000-0000-00008D0B0000}"/>
    <cellStyle name="Normal 3 5 5 3 4" xfId="2963" xr:uid="{00000000-0005-0000-0000-00008E0B0000}"/>
    <cellStyle name="Normal 3 5 5 4" xfId="2964" xr:uid="{00000000-0005-0000-0000-00008F0B0000}"/>
    <cellStyle name="Normal 3 5 5 4 2" xfId="2965" xr:uid="{00000000-0005-0000-0000-0000900B0000}"/>
    <cellStyle name="Normal 3 5 5 5" xfId="2966" xr:uid="{00000000-0005-0000-0000-0000910B0000}"/>
    <cellStyle name="Normal 3 5 5 6" xfId="2967" xr:uid="{00000000-0005-0000-0000-0000920B0000}"/>
    <cellStyle name="Normal 3 5 6" xfId="2968" xr:uid="{00000000-0005-0000-0000-0000930B0000}"/>
    <cellStyle name="Normal 3 5 6 2" xfId="2969" xr:uid="{00000000-0005-0000-0000-0000940B0000}"/>
    <cellStyle name="Normal 3 5 6 2 2" xfId="2970" xr:uid="{00000000-0005-0000-0000-0000950B0000}"/>
    <cellStyle name="Normal 3 5 6 2 2 2" xfId="2971" xr:uid="{00000000-0005-0000-0000-0000960B0000}"/>
    <cellStyle name="Normal 3 5 6 2 3" xfId="2972" xr:uid="{00000000-0005-0000-0000-0000970B0000}"/>
    <cellStyle name="Normal 3 5 6 2 4" xfId="2973" xr:uid="{00000000-0005-0000-0000-0000980B0000}"/>
    <cellStyle name="Normal 3 5 6 3" xfId="2974" xr:uid="{00000000-0005-0000-0000-0000990B0000}"/>
    <cellStyle name="Normal 3 5 6 3 2" xfId="2975" xr:uid="{00000000-0005-0000-0000-00009A0B0000}"/>
    <cellStyle name="Normal 3 5 6 4" xfId="2976" xr:uid="{00000000-0005-0000-0000-00009B0B0000}"/>
    <cellStyle name="Normal 3 5 6 5" xfId="2977" xr:uid="{00000000-0005-0000-0000-00009C0B0000}"/>
    <cellStyle name="Normal 3 5 7" xfId="2978" xr:uid="{00000000-0005-0000-0000-00009D0B0000}"/>
    <cellStyle name="Normal 3 5 7 2" xfId="2979" xr:uid="{00000000-0005-0000-0000-00009E0B0000}"/>
    <cellStyle name="Normal 3 5 7 2 2" xfId="2980" xr:uid="{00000000-0005-0000-0000-00009F0B0000}"/>
    <cellStyle name="Normal 3 5 7 3" xfId="2981" xr:uid="{00000000-0005-0000-0000-0000A00B0000}"/>
    <cellStyle name="Normal 3 5 7 4" xfId="2982" xr:uid="{00000000-0005-0000-0000-0000A10B0000}"/>
    <cellStyle name="Normal 3 5 8" xfId="2983" xr:uid="{00000000-0005-0000-0000-0000A20B0000}"/>
    <cellStyle name="Normal 3 5 8 2" xfId="2984" xr:uid="{00000000-0005-0000-0000-0000A30B0000}"/>
    <cellStyle name="Normal 3 5 9" xfId="2985" xr:uid="{00000000-0005-0000-0000-0000A40B0000}"/>
    <cellStyle name="Normal 3 6" xfId="2986" xr:uid="{00000000-0005-0000-0000-0000A50B0000}"/>
    <cellStyle name="Normal 3 6 2" xfId="2987" xr:uid="{00000000-0005-0000-0000-0000A60B0000}"/>
    <cellStyle name="Normal 3 6 2 2" xfId="2988" xr:uid="{00000000-0005-0000-0000-0000A70B0000}"/>
    <cellStyle name="Normal 3 6 2 2 2" xfId="2989" xr:uid="{00000000-0005-0000-0000-0000A80B0000}"/>
    <cellStyle name="Normal 3 6 2 2 2 2" xfId="2990" xr:uid="{00000000-0005-0000-0000-0000A90B0000}"/>
    <cellStyle name="Normal 3 6 2 2 2 2 2" xfId="2991" xr:uid="{00000000-0005-0000-0000-0000AA0B0000}"/>
    <cellStyle name="Normal 3 6 2 2 2 2 2 2" xfId="2992" xr:uid="{00000000-0005-0000-0000-0000AB0B0000}"/>
    <cellStyle name="Normal 3 6 2 2 2 2 3" xfId="2993" xr:uid="{00000000-0005-0000-0000-0000AC0B0000}"/>
    <cellStyle name="Normal 3 6 2 2 2 2 4" xfId="2994" xr:uid="{00000000-0005-0000-0000-0000AD0B0000}"/>
    <cellStyle name="Normal 3 6 2 2 2 3" xfId="2995" xr:uid="{00000000-0005-0000-0000-0000AE0B0000}"/>
    <cellStyle name="Normal 3 6 2 2 2 3 2" xfId="2996" xr:uid="{00000000-0005-0000-0000-0000AF0B0000}"/>
    <cellStyle name="Normal 3 6 2 2 2 4" xfId="2997" xr:uid="{00000000-0005-0000-0000-0000B00B0000}"/>
    <cellStyle name="Normal 3 6 2 2 2 5" xfId="2998" xr:uid="{00000000-0005-0000-0000-0000B10B0000}"/>
    <cellStyle name="Normal 3 6 2 2 3" xfId="2999" xr:uid="{00000000-0005-0000-0000-0000B20B0000}"/>
    <cellStyle name="Normal 3 6 2 2 3 2" xfId="3000" xr:uid="{00000000-0005-0000-0000-0000B30B0000}"/>
    <cellStyle name="Normal 3 6 2 2 3 2 2" xfId="3001" xr:uid="{00000000-0005-0000-0000-0000B40B0000}"/>
    <cellStyle name="Normal 3 6 2 2 3 3" xfId="3002" xr:uid="{00000000-0005-0000-0000-0000B50B0000}"/>
    <cellStyle name="Normal 3 6 2 2 3 4" xfId="3003" xr:uid="{00000000-0005-0000-0000-0000B60B0000}"/>
    <cellStyle name="Normal 3 6 2 2 4" xfId="3004" xr:uid="{00000000-0005-0000-0000-0000B70B0000}"/>
    <cellStyle name="Normal 3 6 2 2 4 2" xfId="3005" xr:uid="{00000000-0005-0000-0000-0000B80B0000}"/>
    <cellStyle name="Normal 3 6 2 2 5" xfId="3006" xr:uid="{00000000-0005-0000-0000-0000B90B0000}"/>
    <cellStyle name="Normal 3 6 2 2 6" xfId="3007" xr:uid="{00000000-0005-0000-0000-0000BA0B0000}"/>
    <cellStyle name="Normal 3 6 2 3" xfId="3008" xr:uid="{00000000-0005-0000-0000-0000BB0B0000}"/>
    <cellStyle name="Normal 3 6 2 3 2" xfId="3009" xr:uid="{00000000-0005-0000-0000-0000BC0B0000}"/>
    <cellStyle name="Normal 3 6 2 3 2 2" xfId="3010" xr:uid="{00000000-0005-0000-0000-0000BD0B0000}"/>
    <cellStyle name="Normal 3 6 2 3 2 2 2" xfId="3011" xr:uid="{00000000-0005-0000-0000-0000BE0B0000}"/>
    <cellStyle name="Normal 3 6 2 3 2 3" xfId="3012" xr:uid="{00000000-0005-0000-0000-0000BF0B0000}"/>
    <cellStyle name="Normal 3 6 2 3 2 4" xfId="3013" xr:uid="{00000000-0005-0000-0000-0000C00B0000}"/>
    <cellStyle name="Normal 3 6 2 3 3" xfId="3014" xr:uid="{00000000-0005-0000-0000-0000C10B0000}"/>
    <cellStyle name="Normal 3 6 2 3 3 2" xfId="3015" xr:uid="{00000000-0005-0000-0000-0000C20B0000}"/>
    <cellStyle name="Normal 3 6 2 3 4" xfId="3016" xr:uid="{00000000-0005-0000-0000-0000C30B0000}"/>
    <cellStyle name="Normal 3 6 2 3 5" xfId="3017" xr:uid="{00000000-0005-0000-0000-0000C40B0000}"/>
    <cellStyle name="Normal 3 6 2 4" xfId="3018" xr:uid="{00000000-0005-0000-0000-0000C50B0000}"/>
    <cellStyle name="Normal 3 6 2 4 2" xfId="3019" xr:uid="{00000000-0005-0000-0000-0000C60B0000}"/>
    <cellStyle name="Normal 3 6 2 4 2 2" xfId="3020" xr:uid="{00000000-0005-0000-0000-0000C70B0000}"/>
    <cellStyle name="Normal 3 6 2 4 3" xfId="3021" xr:uid="{00000000-0005-0000-0000-0000C80B0000}"/>
    <cellStyle name="Normal 3 6 2 4 4" xfId="3022" xr:uid="{00000000-0005-0000-0000-0000C90B0000}"/>
    <cellStyle name="Normal 3 6 2 5" xfId="3023" xr:uid="{00000000-0005-0000-0000-0000CA0B0000}"/>
    <cellStyle name="Normal 3 6 2 5 2" xfId="3024" xr:uid="{00000000-0005-0000-0000-0000CB0B0000}"/>
    <cellStyle name="Normal 3 6 2 6" xfId="3025" xr:uid="{00000000-0005-0000-0000-0000CC0B0000}"/>
    <cellStyle name="Normal 3 6 2 7" xfId="3026" xr:uid="{00000000-0005-0000-0000-0000CD0B0000}"/>
    <cellStyle name="Normal 3 6 3" xfId="3027" xr:uid="{00000000-0005-0000-0000-0000CE0B0000}"/>
    <cellStyle name="Normal 3 6 3 2" xfId="3028" xr:uid="{00000000-0005-0000-0000-0000CF0B0000}"/>
    <cellStyle name="Normal 3 6 3 2 2" xfId="3029" xr:uid="{00000000-0005-0000-0000-0000D00B0000}"/>
    <cellStyle name="Normal 3 6 3 2 2 2" xfId="3030" xr:uid="{00000000-0005-0000-0000-0000D10B0000}"/>
    <cellStyle name="Normal 3 6 3 2 2 2 2" xfId="3031" xr:uid="{00000000-0005-0000-0000-0000D20B0000}"/>
    <cellStyle name="Normal 3 6 3 2 2 3" xfId="3032" xr:uid="{00000000-0005-0000-0000-0000D30B0000}"/>
    <cellStyle name="Normal 3 6 3 2 2 4" xfId="3033" xr:uid="{00000000-0005-0000-0000-0000D40B0000}"/>
    <cellStyle name="Normal 3 6 3 2 3" xfId="3034" xr:uid="{00000000-0005-0000-0000-0000D50B0000}"/>
    <cellStyle name="Normal 3 6 3 2 3 2" xfId="3035" xr:uid="{00000000-0005-0000-0000-0000D60B0000}"/>
    <cellStyle name="Normal 3 6 3 2 4" xfId="3036" xr:uid="{00000000-0005-0000-0000-0000D70B0000}"/>
    <cellStyle name="Normal 3 6 3 2 5" xfId="3037" xr:uid="{00000000-0005-0000-0000-0000D80B0000}"/>
    <cellStyle name="Normal 3 6 3 3" xfId="3038" xr:uid="{00000000-0005-0000-0000-0000D90B0000}"/>
    <cellStyle name="Normal 3 6 3 3 2" xfId="3039" xr:uid="{00000000-0005-0000-0000-0000DA0B0000}"/>
    <cellStyle name="Normal 3 6 3 3 2 2" xfId="3040" xr:uid="{00000000-0005-0000-0000-0000DB0B0000}"/>
    <cellStyle name="Normal 3 6 3 3 3" xfId="3041" xr:uid="{00000000-0005-0000-0000-0000DC0B0000}"/>
    <cellStyle name="Normal 3 6 3 3 4" xfId="3042" xr:uid="{00000000-0005-0000-0000-0000DD0B0000}"/>
    <cellStyle name="Normal 3 6 3 4" xfId="3043" xr:uid="{00000000-0005-0000-0000-0000DE0B0000}"/>
    <cellStyle name="Normal 3 6 3 4 2" xfId="3044" xr:uid="{00000000-0005-0000-0000-0000DF0B0000}"/>
    <cellStyle name="Normal 3 6 3 5" xfId="3045" xr:uid="{00000000-0005-0000-0000-0000E00B0000}"/>
    <cellStyle name="Normal 3 6 3 6" xfId="3046" xr:uid="{00000000-0005-0000-0000-0000E10B0000}"/>
    <cellStyle name="Normal 3 6 4" xfId="3047" xr:uid="{00000000-0005-0000-0000-0000E20B0000}"/>
    <cellStyle name="Normal 3 6 4 2" xfId="3048" xr:uid="{00000000-0005-0000-0000-0000E30B0000}"/>
    <cellStyle name="Normal 3 6 4 2 2" xfId="3049" xr:uid="{00000000-0005-0000-0000-0000E40B0000}"/>
    <cellStyle name="Normal 3 6 4 2 2 2" xfId="3050" xr:uid="{00000000-0005-0000-0000-0000E50B0000}"/>
    <cellStyle name="Normal 3 6 4 2 3" xfId="3051" xr:uid="{00000000-0005-0000-0000-0000E60B0000}"/>
    <cellStyle name="Normal 3 6 4 2 4" xfId="3052" xr:uid="{00000000-0005-0000-0000-0000E70B0000}"/>
    <cellStyle name="Normal 3 6 4 3" xfId="3053" xr:uid="{00000000-0005-0000-0000-0000E80B0000}"/>
    <cellStyle name="Normal 3 6 4 3 2" xfId="3054" xr:uid="{00000000-0005-0000-0000-0000E90B0000}"/>
    <cellStyle name="Normal 3 6 4 4" xfId="3055" xr:uid="{00000000-0005-0000-0000-0000EA0B0000}"/>
    <cellStyle name="Normal 3 6 4 5" xfId="3056" xr:uid="{00000000-0005-0000-0000-0000EB0B0000}"/>
    <cellStyle name="Normal 3 6 5" xfId="3057" xr:uid="{00000000-0005-0000-0000-0000EC0B0000}"/>
    <cellStyle name="Normal 3 6 5 2" xfId="3058" xr:uid="{00000000-0005-0000-0000-0000ED0B0000}"/>
    <cellStyle name="Normal 3 6 5 2 2" xfId="3059" xr:uid="{00000000-0005-0000-0000-0000EE0B0000}"/>
    <cellStyle name="Normal 3 6 5 3" xfId="3060" xr:uid="{00000000-0005-0000-0000-0000EF0B0000}"/>
    <cellStyle name="Normal 3 6 5 4" xfId="3061" xr:uid="{00000000-0005-0000-0000-0000F00B0000}"/>
    <cellStyle name="Normal 3 6 6" xfId="3062" xr:uid="{00000000-0005-0000-0000-0000F10B0000}"/>
    <cellStyle name="Normal 3 6 6 2" xfId="3063" xr:uid="{00000000-0005-0000-0000-0000F20B0000}"/>
    <cellStyle name="Normal 3 6 7" xfId="3064" xr:uid="{00000000-0005-0000-0000-0000F30B0000}"/>
    <cellStyle name="Normal 3 6 8" xfId="3065" xr:uid="{00000000-0005-0000-0000-0000F40B0000}"/>
    <cellStyle name="Normal 3 7" xfId="3066" xr:uid="{00000000-0005-0000-0000-0000F50B0000}"/>
    <cellStyle name="Normal 3 7 2" xfId="3067" xr:uid="{00000000-0005-0000-0000-0000F60B0000}"/>
    <cellStyle name="Normal 3 7 2 2" xfId="3068" xr:uid="{00000000-0005-0000-0000-0000F70B0000}"/>
    <cellStyle name="Normal 3 7 2 2 2" xfId="3069" xr:uid="{00000000-0005-0000-0000-0000F80B0000}"/>
    <cellStyle name="Normal 3 7 2 2 2 2" xfId="3070" xr:uid="{00000000-0005-0000-0000-0000F90B0000}"/>
    <cellStyle name="Normal 3 7 2 2 2 2 2" xfId="3071" xr:uid="{00000000-0005-0000-0000-0000FA0B0000}"/>
    <cellStyle name="Normal 3 7 2 2 2 3" xfId="3072" xr:uid="{00000000-0005-0000-0000-0000FB0B0000}"/>
    <cellStyle name="Normal 3 7 2 2 2 4" xfId="3073" xr:uid="{00000000-0005-0000-0000-0000FC0B0000}"/>
    <cellStyle name="Normal 3 7 2 2 3" xfId="3074" xr:uid="{00000000-0005-0000-0000-0000FD0B0000}"/>
    <cellStyle name="Normal 3 7 2 2 3 2" xfId="3075" xr:uid="{00000000-0005-0000-0000-0000FE0B0000}"/>
    <cellStyle name="Normal 3 7 2 2 4" xfId="3076" xr:uid="{00000000-0005-0000-0000-0000FF0B0000}"/>
    <cellStyle name="Normal 3 7 2 2 5" xfId="3077" xr:uid="{00000000-0005-0000-0000-0000000C0000}"/>
    <cellStyle name="Normal 3 7 2 3" xfId="3078" xr:uid="{00000000-0005-0000-0000-0000010C0000}"/>
    <cellStyle name="Normal 3 7 2 3 2" xfId="3079" xr:uid="{00000000-0005-0000-0000-0000020C0000}"/>
    <cellStyle name="Normal 3 7 2 3 2 2" xfId="3080" xr:uid="{00000000-0005-0000-0000-0000030C0000}"/>
    <cellStyle name="Normal 3 7 2 3 3" xfId="3081" xr:uid="{00000000-0005-0000-0000-0000040C0000}"/>
    <cellStyle name="Normal 3 7 2 3 4" xfId="3082" xr:uid="{00000000-0005-0000-0000-0000050C0000}"/>
    <cellStyle name="Normal 3 7 2 4" xfId="3083" xr:uid="{00000000-0005-0000-0000-0000060C0000}"/>
    <cellStyle name="Normal 3 7 2 4 2" xfId="3084" xr:uid="{00000000-0005-0000-0000-0000070C0000}"/>
    <cellStyle name="Normal 3 7 2 5" xfId="3085" xr:uid="{00000000-0005-0000-0000-0000080C0000}"/>
    <cellStyle name="Normal 3 7 2 6" xfId="3086" xr:uid="{00000000-0005-0000-0000-0000090C0000}"/>
    <cellStyle name="Normal 3 7 3" xfId="3087" xr:uid="{00000000-0005-0000-0000-00000A0C0000}"/>
    <cellStyle name="Normal 3 7 3 2" xfId="3088" xr:uid="{00000000-0005-0000-0000-00000B0C0000}"/>
    <cellStyle name="Normal 3 7 3 2 2" xfId="3089" xr:uid="{00000000-0005-0000-0000-00000C0C0000}"/>
    <cellStyle name="Normal 3 7 3 2 2 2" xfId="3090" xr:uid="{00000000-0005-0000-0000-00000D0C0000}"/>
    <cellStyle name="Normal 3 7 3 2 3" xfId="3091" xr:uid="{00000000-0005-0000-0000-00000E0C0000}"/>
    <cellStyle name="Normal 3 7 3 2 4" xfId="3092" xr:uid="{00000000-0005-0000-0000-00000F0C0000}"/>
    <cellStyle name="Normal 3 7 3 3" xfId="3093" xr:uid="{00000000-0005-0000-0000-0000100C0000}"/>
    <cellStyle name="Normal 3 7 3 3 2" xfId="3094" xr:uid="{00000000-0005-0000-0000-0000110C0000}"/>
    <cellStyle name="Normal 3 7 3 4" xfId="3095" xr:uid="{00000000-0005-0000-0000-0000120C0000}"/>
    <cellStyle name="Normal 3 7 3 5" xfId="3096" xr:uid="{00000000-0005-0000-0000-0000130C0000}"/>
    <cellStyle name="Normal 3 7 4" xfId="3097" xr:uid="{00000000-0005-0000-0000-0000140C0000}"/>
    <cellStyle name="Normal 3 7 4 2" xfId="3098" xr:uid="{00000000-0005-0000-0000-0000150C0000}"/>
    <cellStyle name="Normal 3 7 4 2 2" xfId="3099" xr:uid="{00000000-0005-0000-0000-0000160C0000}"/>
    <cellStyle name="Normal 3 7 4 3" xfId="3100" xr:uid="{00000000-0005-0000-0000-0000170C0000}"/>
    <cellStyle name="Normal 3 7 4 4" xfId="3101" xr:uid="{00000000-0005-0000-0000-0000180C0000}"/>
    <cellStyle name="Normal 3 7 5" xfId="3102" xr:uid="{00000000-0005-0000-0000-0000190C0000}"/>
    <cellStyle name="Normal 3 7 5 2" xfId="3103" xr:uid="{00000000-0005-0000-0000-00001A0C0000}"/>
    <cellStyle name="Normal 3 7 6" xfId="3104" xr:uid="{00000000-0005-0000-0000-00001B0C0000}"/>
    <cellStyle name="Normal 3 7 7" xfId="3105" xr:uid="{00000000-0005-0000-0000-00001C0C0000}"/>
    <cellStyle name="Normal 3 8" xfId="3106" xr:uid="{00000000-0005-0000-0000-00001D0C0000}"/>
    <cellStyle name="Normal 3 8 2" xfId="3107" xr:uid="{00000000-0005-0000-0000-00001E0C0000}"/>
    <cellStyle name="Normal 3 8 2 2" xfId="3108" xr:uid="{00000000-0005-0000-0000-00001F0C0000}"/>
    <cellStyle name="Normal 3 8 2 2 2" xfId="3109" xr:uid="{00000000-0005-0000-0000-0000200C0000}"/>
    <cellStyle name="Normal 3 8 2 2 2 2" xfId="3110" xr:uid="{00000000-0005-0000-0000-0000210C0000}"/>
    <cellStyle name="Normal 3 8 2 2 3" xfId="3111" xr:uid="{00000000-0005-0000-0000-0000220C0000}"/>
    <cellStyle name="Normal 3 8 2 2 4" xfId="3112" xr:uid="{00000000-0005-0000-0000-0000230C0000}"/>
    <cellStyle name="Normal 3 8 2 3" xfId="3113" xr:uid="{00000000-0005-0000-0000-0000240C0000}"/>
    <cellStyle name="Normal 3 8 2 3 2" xfId="3114" xr:uid="{00000000-0005-0000-0000-0000250C0000}"/>
    <cellStyle name="Normal 3 8 2 4" xfId="3115" xr:uid="{00000000-0005-0000-0000-0000260C0000}"/>
    <cellStyle name="Normal 3 8 2 5" xfId="3116" xr:uid="{00000000-0005-0000-0000-0000270C0000}"/>
    <cellStyle name="Normal 3 8 3" xfId="3117" xr:uid="{00000000-0005-0000-0000-0000280C0000}"/>
    <cellStyle name="Normal 3 8 3 2" xfId="3118" xr:uid="{00000000-0005-0000-0000-0000290C0000}"/>
    <cellStyle name="Normal 3 8 3 2 2" xfId="3119" xr:uid="{00000000-0005-0000-0000-00002A0C0000}"/>
    <cellStyle name="Normal 3 8 3 3" xfId="3120" xr:uid="{00000000-0005-0000-0000-00002B0C0000}"/>
    <cellStyle name="Normal 3 8 3 4" xfId="3121" xr:uid="{00000000-0005-0000-0000-00002C0C0000}"/>
    <cellStyle name="Normal 3 8 4" xfId="3122" xr:uid="{00000000-0005-0000-0000-00002D0C0000}"/>
    <cellStyle name="Normal 3 8 4 2" xfId="3123" xr:uid="{00000000-0005-0000-0000-00002E0C0000}"/>
    <cellStyle name="Normal 3 8 5" xfId="3124" xr:uid="{00000000-0005-0000-0000-00002F0C0000}"/>
    <cellStyle name="Normal 3 8 6" xfId="3125" xr:uid="{00000000-0005-0000-0000-0000300C0000}"/>
    <cellStyle name="Normal 3 9" xfId="3126" xr:uid="{00000000-0005-0000-0000-0000310C0000}"/>
    <cellStyle name="Normal 3 9 2" xfId="3127" xr:uid="{00000000-0005-0000-0000-0000320C0000}"/>
    <cellStyle name="Normal 3 9 2 2" xfId="3128" xr:uid="{00000000-0005-0000-0000-0000330C0000}"/>
    <cellStyle name="Normal 3 9 2 2 2" xfId="3129" xr:uid="{00000000-0005-0000-0000-0000340C0000}"/>
    <cellStyle name="Normal 3 9 2 2 2 2" xfId="3130" xr:uid="{00000000-0005-0000-0000-0000350C0000}"/>
    <cellStyle name="Normal 3 9 2 2 3" xfId="3131" xr:uid="{00000000-0005-0000-0000-0000360C0000}"/>
    <cellStyle name="Normal 3 9 2 2 4" xfId="3132" xr:uid="{00000000-0005-0000-0000-0000370C0000}"/>
    <cellStyle name="Normal 3 9 2 3" xfId="3133" xr:uid="{00000000-0005-0000-0000-0000380C0000}"/>
    <cellStyle name="Normal 3 9 2 3 2" xfId="3134" xr:uid="{00000000-0005-0000-0000-0000390C0000}"/>
    <cellStyle name="Normal 3 9 2 4" xfId="3135" xr:uid="{00000000-0005-0000-0000-00003A0C0000}"/>
    <cellStyle name="Normal 3 9 2 5" xfId="3136" xr:uid="{00000000-0005-0000-0000-00003B0C0000}"/>
    <cellStyle name="Normal 3 9 3" xfId="3137" xr:uid="{00000000-0005-0000-0000-00003C0C0000}"/>
    <cellStyle name="Normal 3 9 3 2" xfId="3138" xr:uid="{00000000-0005-0000-0000-00003D0C0000}"/>
    <cellStyle name="Normal 3 9 3 2 2" xfId="3139" xr:uid="{00000000-0005-0000-0000-00003E0C0000}"/>
    <cellStyle name="Normal 3 9 3 3" xfId="3140" xr:uid="{00000000-0005-0000-0000-00003F0C0000}"/>
    <cellStyle name="Normal 3 9 3 4" xfId="3141" xr:uid="{00000000-0005-0000-0000-0000400C0000}"/>
    <cellStyle name="Normal 3 9 4" xfId="3142" xr:uid="{00000000-0005-0000-0000-0000410C0000}"/>
    <cellStyle name="Normal 3 9 4 2" xfId="3143" xr:uid="{00000000-0005-0000-0000-0000420C0000}"/>
    <cellStyle name="Normal 3 9 5" xfId="3144" xr:uid="{00000000-0005-0000-0000-0000430C0000}"/>
    <cellStyle name="Normal 3 9 6" xfId="3145" xr:uid="{00000000-0005-0000-0000-0000440C0000}"/>
    <cellStyle name="Normal 4" xfId="6" xr:uid="{00000000-0005-0000-0000-0000450C0000}"/>
    <cellStyle name="Normal 4 2" xfId="3146" xr:uid="{00000000-0005-0000-0000-0000460C0000}"/>
    <cellStyle name="Normal 4 2 2" xfId="3147" xr:uid="{00000000-0005-0000-0000-0000470C0000}"/>
    <cellStyle name="Normal 4 3" xfId="3148" xr:uid="{00000000-0005-0000-0000-0000480C0000}"/>
    <cellStyle name="Normal 4 4" xfId="3149" xr:uid="{00000000-0005-0000-0000-0000490C0000}"/>
    <cellStyle name="Normal 4 4 2" xfId="3150" xr:uid="{00000000-0005-0000-0000-00004A0C0000}"/>
    <cellStyle name="Normal 4 4 2 2" xfId="3151" xr:uid="{00000000-0005-0000-0000-00004B0C0000}"/>
    <cellStyle name="Normal 4 4 2 2 2" xfId="3152" xr:uid="{00000000-0005-0000-0000-00004C0C0000}"/>
    <cellStyle name="Normal 4 4 2 3" xfId="3153" xr:uid="{00000000-0005-0000-0000-00004D0C0000}"/>
    <cellStyle name="Normal 4 4 2 4" xfId="3154" xr:uid="{00000000-0005-0000-0000-00004E0C0000}"/>
    <cellStyle name="Normal 4 4 3" xfId="3155" xr:uid="{00000000-0005-0000-0000-00004F0C0000}"/>
    <cellStyle name="Normal 4 4 3 2" xfId="3156" xr:uid="{00000000-0005-0000-0000-0000500C0000}"/>
    <cellStyle name="Normal 4 4 4" xfId="3157" xr:uid="{00000000-0005-0000-0000-0000510C0000}"/>
    <cellStyle name="Normal 4 4 5" xfId="3158" xr:uid="{00000000-0005-0000-0000-0000520C0000}"/>
    <cellStyle name="Normal 4 5" xfId="3159" xr:uid="{00000000-0005-0000-0000-0000530C0000}"/>
    <cellStyle name="Normal 4 5 2" xfId="3160" xr:uid="{00000000-0005-0000-0000-0000540C0000}"/>
    <cellStyle name="Normal 4 5 2 2" xfId="3161" xr:uid="{00000000-0005-0000-0000-0000550C0000}"/>
    <cellStyle name="Normal 4 5 3" xfId="3162" xr:uid="{00000000-0005-0000-0000-0000560C0000}"/>
    <cellStyle name="Normal 4 5 4" xfId="3163" xr:uid="{00000000-0005-0000-0000-0000570C0000}"/>
    <cellStyle name="Normal 4 6" xfId="3164" xr:uid="{00000000-0005-0000-0000-0000580C0000}"/>
    <cellStyle name="Normal 4 6 2" xfId="3165" xr:uid="{00000000-0005-0000-0000-0000590C0000}"/>
    <cellStyle name="Normal 4 7" xfId="3166" xr:uid="{00000000-0005-0000-0000-00005A0C0000}"/>
    <cellStyle name="Normal 4 8" xfId="3167" xr:uid="{00000000-0005-0000-0000-00005B0C0000}"/>
    <cellStyle name="Normal 4 9" xfId="3168" xr:uid="{00000000-0005-0000-0000-00005C0C0000}"/>
    <cellStyle name="Normal 5" xfId="3169" xr:uid="{00000000-0005-0000-0000-00005D0C0000}"/>
    <cellStyle name="Normal 5 2" xfId="3170" xr:uid="{00000000-0005-0000-0000-00005E0C0000}"/>
    <cellStyle name="Normal 5 2 2" xfId="3171" xr:uid="{00000000-0005-0000-0000-00005F0C0000}"/>
    <cellStyle name="Normal 5 2 2 2" xfId="3172" xr:uid="{00000000-0005-0000-0000-0000600C0000}"/>
    <cellStyle name="Normal 5 2 2 2 2" xfId="3173" xr:uid="{00000000-0005-0000-0000-0000610C0000}"/>
    <cellStyle name="Normal 5 2 2 3" xfId="3174" xr:uid="{00000000-0005-0000-0000-0000620C0000}"/>
    <cellStyle name="Normal 5 2 2 4" xfId="3175" xr:uid="{00000000-0005-0000-0000-0000630C0000}"/>
    <cellStyle name="Normal 5 2 3" xfId="3176" xr:uid="{00000000-0005-0000-0000-0000640C0000}"/>
    <cellStyle name="Normal 5 2 3 2" xfId="3177" xr:uid="{00000000-0005-0000-0000-0000650C0000}"/>
    <cellStyle name="Normal 5 2 4" xfId="3178" xr:uid="{00000000-0005-0000-0000-0000660C0000}"/>
    <cellStyle name="Normal 5 2 5" xfId="3179" xr:uid="{00000000-0005-0000-0000-0000670C0000}"/>
    <cellStyle name="Normal 5 3" xfId="3180" xr:uid="{00000000-0005-0000-0000-0000680C0000}"/>
    <cellStyle name="Normal 5 3 2" xfId="3181" xr:uid="{00000000-0005-0000-0000-0000690C0000}"/>
    <cellStyle name="Normal 5 3 2 2" xfId="3182" xr:uid="{00000000-0005-0000-0000-00006A0C0000}"/>
    <cellStyle name="Normal 5 3 3" xfId="3183" xr:uid="{00000000-0005-0000-0000-00006B0C0000}"/>
    <cellStyle name="Normal 5 3 4" xfId="3184" xr:uid="{00000000-0005-0000-0000-00006C0C0000}"/>
    <cellStyle name="Normal 5 4" xfId="3185" xr:uid="{00000000-0005-0000-0000-00006D0C0000}"/>
    <cellStyle name="Normal 5 4 2" xfId="3186" xr:uid="{00000000-0005-0000-0000-00006E0C0000}"/>
    <cellStyle name="Normal 5 5" xfId="3187" xr:uid="{00000000-0005-0000-0000-00006F0C0000}"/>
    <cellStyle name="Normal 5 6" xfId="3188" xr:uid="{00000000-0005-0000-0000-0000700C0000}"/>
    <cellStyle name="Normal 5 7" xfId="3189" xr:uid="{00000000-0005-0000-0000-0000710C0000}"/>
    <cellStyle name="Normal 5 8" xfId="3190" xr:uid="{00000000-0005-0000-0000-0000720C0000}"/>
    <cellStyle name="Normal 6" xfId="3191" xr:uid="{00000000-0005-0000-0000-0000730C0000}"/>
    <cellStyle name="Normal 6 2" xfId="3192" xr:uid="{00000000-0005-0000-0000-0000740C0000}"/>
    <cellStyle name="Normal 6 2 2" xfId="3193" xr:uid="{00000000-0005-0000-0000-0000750C0000}"/>
    <cellStyle name="Normal 6 2 2 2" xfId="3194" xr:uid="{00000000-0005-0000-0000-0000760C0000}"/>
    <cellStyle name="Normal 6 2 2 2 2" xfId="3195" xr:uid="{00000000-0005-0000-0000-0000770C0000}"/>
    <cellStyle name="Normal 6 2 2 3" xfId="3196" xr:uid="{00000000-0005-0000-0000-0000780C0000}"/>
    <cellStyle name="Normal 6 2 2 4" xfId="3197" xr:uid="{00000000-0005-0000-0000-0000790C0000}"/>
    <cellStyle name="Normal 6 2 3" xfId="3198" xr:uid="{00000000-0005-0000-0000-00007A0C0000}"/>
    <cellStyle name="Normal 6 2 3 2" xfId="3199" xr:uid="{00000000-0005-0000-0000-00007B0C0000}"/>
    <cellStyle name="Normal 6 2 4" xfId="3200" xr:uid="{00000000-0005-0000-0000-00007C0C0000}"/>
    <cellStyle name="Normal 6 2 5" xfId="3201" xr:uid="{00000000-0005-0000-0000-00007D0C0000}"/>
    <cellStyle name="Normal 6 3" xfId="3202" xr:uid="{00000000-0005-0000-0000-00007E0C0000}"/>
    <cellStyle name="Normal 6 3 2" xfId="3203" xr:uid="{00000000-0005-0000-0000-00007F0C0000}"/>
    <cellStyle name="Normal 6 3 2 2" xfId="3204" xr:uid="{00000000-0005-0000-0000-0000800C0000}"/>
    <cellStyle name="Normal 6 3 3" xfId="3205" xr:uid="{00000000-0005-0000-0000-0000810C0000}"/>
    <cellStyle name="Normal 6 3 4" xfId="3206" xr:uid="{00000000-0005-0000-0000-0000820C0000}"/>
    <cellStyle name="Normal 6 4" xfId="3207" xr:uid="{00000000-0005-0000-0000-0000830C0000}"/>
    <cellStyle name="Normal 6 4 2" xfId="3208" xr:uid="{00000000-0005-0000-0000-0000840C0000}"/>
    <cellStyle name="Normal 6 5" xfId="3209" xr:uid="{00000000-0005-0000-0000-0000850C0000}"/>
    <cellStyle name="Normal 6 6" xfId="3210" xr:uid="{00000000-0005-0000-0000-0000860C0000}"/>
    <cellStyle name="Normal 7" xfId="7" xr:uid="{00000000-0005-0000-0000-0000870C0000}"/>
    <cellStyle name="Normal 7 2" xfId="3211" xr:uid="{00000000-0005-0000-0000-0000880C0000}"/>
    <cellStyle name="Normal 7 2 2" xfId="3212" xr:uid="{00000000-0005-0000-0000-0000890C0000}"/>
    <cellStyle name="Normal 7 2 2 2" xfId="3213" xr:uid="{00000000-0005-0000-0000-00008A0C0000}"/>
    <cellStyle name="Normal 7 2 2 2 2" xfId="3214" xr:uid="{00000000-0005-0000-0000-00008B0C0000}"/>
    <cellStyle name="Normal 7 2 2 3" xfId="3215" xr:uid="{00000000-0005-0000-0000-00008C0C0000}"/>
    <cellStyle name="Normal 7 2 2 4" xfId="3216" xr:uid="{00000000-0005-0000-0000-00008D0C0000}"/>
    <cellStyle name="Normal 7 2 3" xfId="3217" xr:uid="{00000000-0005-0000-0000-00008E0C0000}"/>
    <cellStyle name="Normal 7 2 3 2" xfId="3218" xr:uid="{00000000-0005-0000-0000-00008F0C0000}"/>
    <cellStyle name="Normal 7 2 4" xfId="3219" xr:uid="{00000000-0005-0000-0000-0000900C0000}"/>
    <cellStyle name="Normal 7 2 5" xfId="3220" xr:uid="{00000000-0005-0000-0000-0000910C0000}"/>
    <cellStyle name="Normal 7 3" xfId="3221" xr:uid="{00000000-0005-0000-0000-0000920C0000}"/>
    <cellStyle name="Normal 7 3 2" xfId="3222" xr:uid="{00000000-0005-0000-0000-0000930C0000}"/>
    <cellStyle name="Normal 7 3 2 2" xfId="3223" xr:uid="{00000000-0005-0000-0000-0000940C0000}"/>
    <cellStyle name="Normal 7 3 3" xfId="3224" xr:uid="{00000000-0005-0000-0000-0000950C0000}"/>
    <cellStyle name="Normal 7 3 4" xfId="3225" xr:uid="{00000000-0005-0000-0000-0000960C0000}"/>
    <cellStyle name="Normal 7 4" xfId="3226" xr:uid="{00000000-0005-0000-0000-0000970C0000}"/>
    <cellStyle name="Normal 7 4 2" xfId="3227" xr:uid="{00000000-0005-0000-0000-0000980C0000}"/>
    <cellStyle name="Normal 7 5" xfId="3228" xr:uid="{00000000-0005-0000-0000-0000990C0000}"/>
    <cellStyle name="Normal 7 6" xfId="3229" xr:uid="{00000000-0005-0000-0000-00009A0C0000}"/>
    <cellStyle name="Normal 7 7" xfId="3230" xr:uid="{00000000-0005-0000-0000-00009B0C0000}"/>
    <cellStyle name="Normal 8" xfId="3231" xr:uid="{00000000-0005-0000-0000-00009C0C0000}"/>
    <cellStyle name="Normal 8 2" xfId="3232" xr:uid="{00000000-0005-0000-0000-00009D0C0000}"/>
    <cellStyle name="Normal 8 2 2" xfId="3233" xr:uid="{00000000-0005-0000-0000-00009E0C0000}"/>
    <cellStyle name="Normal 8 2 2 2" xfId="3234" xr:uid="{00000000-0005-0000-0000-00009F0C0000}"/>
    <cellStyle name="Normal 8 2 2 2 2" xfId="3235" xr:uid="{00000000-0005-0000-0000-0000A00C0000}"/>
    <cellStyle name="Normal 8 2 2 3" xfId="3236" xr:uid="{00000000-0005-0000-0000-0000A10C0000}"/>
    <cellStyle name="Normal 8 2 2 4" xfId="3237" xr:uid="{00000000-0005-0000-0000-0000A20C0000}"/>
    <cellStyle name="Normal 8 2 3" xfId="3238" xr:uid="{00000000-0005-0000-0000-0000A30C0000}"/>
    <cellStyle name="Normal 8 2 3 2" xfId="3239" xr:uid="{00000000-0005-0000-0000-0000A40C0000}"/>
    <cellStyle name="Normal 8 2 4" xfId="3240" xr:uid="{00000000-0005-0000-0000-0000A50C0000}"/>
    <cellStyle name="Normal 8 2 5" xfId="3241" xr:uid="{00000000-0005-0000-0000-0000A60C0000}"/>
    <cellStyle name="Normal 8 3" xfId="3242" xr:uid="{00000000-0005-0000-0000-0000A70C0000}"/>
    <cellStyle name="Normal 8 3 2" xfId="3243" xr:uid="{00000000-0005-0000-0000-0000A80C0000}"/>
    <cellStyle name="Normal 8 3 2 2" xfId="3244" xr:uid="{00000000-0005-0000-0000-0000A90C0000}"/>
    <cellStyle name="Normal 8 3 3" xfId="3245" xr:uid="{00000000-0005-0000-0000-0000AA0C0000}"/>
    <cellStyle name="Normal 8 3 4" xfId="3246" xr:uid="{00000000-0005-0000-0000-0000AB0C0000}"/>
    <cellStyle name="Normal 8 4" xfId="3247" xr:uid="{00000000-0005-0000-0000-0000AC0C0000}"/>
    <cellStyle name="Normal 8 4 2" xfId="3248" xr:uid="{00000000-0005-0000-0000-0000AD0C0000}"/>
    <cellStyle name="Normal 8 5" xfId="3249" xr:uid="{00000000-0005-0000-0000-0000AE0C0000}"/>
    <cellStyle name="Normal 8 6" xfId="3250" xr:uid="{00000000-0005-0000-0000-0000AF0C0000}"/>
    <cellStyle name="Normal 9" xfId="3251" xr:uid="{00000000-0005-0000-0000-0000B00C0000}"/>
    <cellStyle name="Normal 9 2" xfId="3252" xr:uid="{00000000-0005-0000-0000-0000B10C0000}"/>
    <cellStyle name="Normal 9 2 2" xfId="3253" xr:uid="{00000000-0005-0000-0000-0000B20C0000}"/>
    <cellStyle name="Normal 9 2 2 2" xfId="3254" xr:uid="{00000000-0005-0000-0000-0000B30C0000}"/>
    <cellStyle name="Normal 9 2 3" xfId="3255" xr:uid="{00000000-0005-0000-0000-0000B40C0000}"/>
    <cellStyle name="Normal 9 2 4" xfId="3256" xr:uid="{00000000-0005-0000-0000-0000B50C0000}"/>
    <cellStyle name="Normal 9 3" xfId="3257" xr:uid="{00000000-0005-0000-0000-0000B60C0000}"/>
    <cellStyle name="Normal 9 3 2" xfId="3258" xr:uid="{00000000-0005-0000-0000-0000B70C0000}"/>
    <cellStyle name="Normal 9 4" xfId="3259" xr:uid="{00000000-0005-0000-0000-0000B80C0000}"/>
    <cellStyle name="Normal 9 5" xfId="3260" xr:uid="{00000000-0005-0000-0000-0000B90C0000}"/>
    <cellStyle name="Normal 9 6" xfId="3261" xr:uid="{00000000-0005-0000-0000-0000BA0C0000}"/>
    <cellStyle name="Note 2" xfId="3262" xr:uid="{00000000-0005-0000-0000-0000BB0C0000}"/>
    <cellStyle name="Note 3" xfId="3263" xr:uid="{00000000-0005-0000-0000-0000BC0C0000}"/>
    <cellStyle name="Note 3 2" xfId="3264" xr:uid="{00000000-0005-0000-0000-0000BD0C0000}"/>
    <cellStyle name="Note 3 2 2" xfId="3265" xr:uid="{00000000-0005-0000-0000-0000BE0C0000}"/>
    <cellStyle name="Note 3 2 2 2" xfId="3266" xr:uid="{00000000-0005-0000-0000-0000BF0C0000}"/>
    <cellStyle name="Note 3 2 2 2 2" xfId="3267" xr:uid="{00000000-0005-0000-0000-0000C00C0000}"/>
    <cellStyle name="Note 3 2 2 3" xfId="3268" xr:uid="{00000000-0005-0000-0000-0000C10C0000}"/>
    <cellStyle name="Note 3 2 2 4" xfId="3269" xr:uid="{00000000-0005-0000-0000-0000C20C0000}"/>
    <cellStyle name="Note 3 2 3" xfId="3270" xr:uid="{00000000-0005-0000-0000-0000C30C0000}"/>
    <cellStyle name="Note 3 2 3 2" xfId="3271" xr:uid="{00000000-0005-0000-0000-0000C40C0000}"/>
    <cellStyle name="Note 3 2 4" xfId="3272" xr:uid="{00000000-0005-0000-0000-0000C50C0000}"/>
    <cellStyle name="Note 3 2 5" xfId="3273" xr:uid="{00000000-0005-0000-0000-0000C60C0000}"/>
    <cellStyle name="Note 3 3" xfId="3274" xr:uid="{00000000-0005-0000-0000-0000C70C0000}"/>
    <cellStyle name="Note 3 3 2" xfId="3275" xr:uid="{00000000-0005-0000-0000-0000C80C0000}"/>
    <cellStyle name="Note 3 3 2 2" xfId="3276" xr:uid="{00000000-0005-0000-0000-0000C90C0000}"/>
    <cellStyle name="Note 3 3 3" xfId="3277" xr:uid="{00000000-0005-0000-0000-0000CA0C0000}"/>
    <cellStyle name="Note 3 3 4" xfId="3278" xr:uid="{00000000-0005-0000-0000-0000CB0C0000}"/>
    <cellStyle name="Note 3 4" xfId="3279" xr:uid="{00000000-0005-0000-0000-0000CC0C0000}"/>
    <cellStyle name="Note 3 4 2" xfId="3280" xr:uid="{00000000-0005-0000-0000-0000CD0C0000}"/>
    <cellStyle name="Note 3 5" xfId="3281" xr:uid="{00000000-0005-0000-0000-0000CE0C0000}"/>
    <cellStyle name="Note 3 6" xfId="3282" xr:uid="{00000000-0005-0000-0000-0000CF0C0000}"/>
    <cellStyle name="Note 4" xfId="3283" xr:uid="{00000000-0005-0000-0000-0000D00C0000}"/>
    <cellStyle name="Output 2" xfId="3284" xr:uid="{00000000-0005-0000-0000-0000D10C0000}"/>
    <cellStyle name="Output 3" xfId="3285" xr:uid="{00000000-0005-0000-0000-0000D20C0000}"/>
    <cellStyle name="Percent" xfId="1" builtinId="5"/>
    <cellStyle name="Percent 2" xfId="3286" xr:uid="{00000000-0005-0000-0000-0000D40C0000}"/>
    <cellStyle name="Percent 2 2" xfId="3287" xr:uid="{00000000-0005-0000-0000-0000D50C0000}"/>
    <cellStyle name="Percent 2 2 2" xfId="12" xr:uid="{00000000-0005-0000-0000-0000D60C0000}"/>
    <cellStyle name="Percent 2 3" xfId="3288" xr:uid="{00000000-0005-0000-0000-0000D70C0000}"/>
    <cellStyle name="Percent 2 4" xfId="3289" xr:uid="{00000000-0005-0000-0000-0000D80C0000}"/>
    <cellStyle name="Percent 2 5" xfId="3290" xr:uid="{00000000-0005-0000-0000-0000D90C0000}"/>
    <cellStyle name="Percent 2 6" xfId="3291" xr:uid="{00000000-0005-0000-0000-0000DA0C0000}"/>
    <cellStyle name="Percent 2 6 2" xfId="3292" xr:uid="{00000000-0005-0000-0000-0000DB0C0000}"/>
    <cellStyle name="Percent 3" xfId="3293" xr:uid="{00000000-0005-0000-0000-0000DC0C0000}"/>
    <cellStyle name="Percent 3 2" xfId="3294" xr:uid="{00000000-0005-0000-0000-0000DD0C0000}"/>
    <cellStyle name="Percent 4" xfId="3295" xr:uid="{00000000-0005-0000-0000-0000DE0C0000}"/>
    <cellStyle name="Percent 4 2" xfId="3296" xr:uid="{00000000-0005-0000-0000-0000DF0C0000}"/>
    <cellStyle name="Percent 5" xfId="3297" xr:uid="{00000000-0005-0000-0000-0000E00C0000}"/>
    <cellStyle name="Percent 6" xfId="3298" xr:uid="{00000000-0005-0000-0000-0000E10C0000}"/>
    <cellStyle name="Percent 7" xfId="3299" xr:uid="{00000000-0005-0000-0000-0000E20C0000}"/>
    <cellStyle name="Percent 7 2" xfId="3300" xr:uid="{00000000-0005-0000-0000-0000E30C0000}"/>
    <cellStyle name="Percent 8" xfId="3301" xr:uid="{00000000-0005-0000-0000-0000E40C0000}"/>
    <cellStyle name="Standard 3" xfId="8" xr:uid="{00000000-0005-0000-0000-0000E50C0000}"/>
    <cellStyle name="Title 2" xfId="3302" xr:uid="{00000000-0005-0000-0000-0000E60C0000}"/>
    <cellStyle name="Title 3" xfId="3303" xr:uid="{00000000-0005-0000-0000-0000E70C0000}"/>
    <cellStyle name="Total 2" xfId="3304" xr:uid="{00000000-0005-0000-0000-0000E80C0000}"/>
    <cellStyle name="Total 3" xfId="3305" xr:uid="{00000000-0005-0000-0000-0000E90C0000}"/>
    <cellStyle name="Warning Text 2" xfId="3306" xr:uid="{00000000-0005-0000-0000-0000EA0C0000}"/>
    <cellStyle name="Warning Text 3" xfId="3307" xr:uid="{00000000-0005-0000-0000-0000EB0C0000}"/>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748883</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619375" cy="473729"/>
    <xdr:pic>
      <xdr:nvPicPr>
        <xdr:cNvPr id="2" name="Picture 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4411863/Desktop/CB/Uninsured%20Covered%20Bond%20Report%20Mar%2031_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4411863/Desktop/CB/Uninsured%20Covered%20Bond%20Report%20March_Working%20File%20HTT%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1"/>
      <sheetName val="Report P2"/>
      <sheetName val="Report P3"/>
      <sheetName val="Report P4"/>
      <sheetName val="Report P5"/>
      <sheetName val="Extract"/>
      <sheetName val="OE.3.1.4"/>
      <sheetName val="STEP Plan Level LTV"/>
      <sheetName val="For Review"/>
      <sheetName val="Sheet1"/>
    </sheetNames>
    <sheetDataSet>
      <sheetData sheetId="0"/>
      <sheetData sheetId="1"/>
      <sheetData sheetId="2"/>
      <sheetData sheetId="3"/>
      <sheetData sheetId="4"/>
      <sheetData sheetId="5"/>
      <sheetData sheetId="6">
        <row r="4">
          <cell r="C4">
            <v>4.5458519101320045E-4</v>
          </cell>
        </row>
        <row r="5">
          <cell r="C5">
            <v>1.1364629775330011E-4</v>
          </cell>
        </row>
        <row r="6">
          <cell r="C6">
            <v>0</v>
          </cell>
        </row>
        <row r="7">
          <cell r="C7">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Dynamic"/>
      <sheetName val="Extract"/>
      <sheetName val="Check"/>
      <sheetName val="HTT"/>
    </sheetNames>
    <sheetDataSet>
      <sheetData sheetId="0">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row>
        <row r="21">
          <cell r="A21" t="str">
            <v>Program Information</v>
          </cell>
        </row>
        <row r="23">
          <cell r="A23" t="str">
            <v>Outstanding Covered Bonds</v>
          </cell>
        </row>
        <row r="47">
          <cell r="D47">
            <v>35862809100</v>
          </cell>
        </row>
        <row r="49">
          <cell r="D49" t="str">
            <v>Total Outstanding</v>
          </cell>
          <cell r="E49" t="str">
            <v>Third Party Issuance</v>
          </cell>
        </row>
        <row r="50">
          <cell r="D50">
            <v>3.3045635331602881E-2</v>
          </cell>
          <cell r="E50">
            <v>2.7977683353356542E-2</v>
          </cell>
        </row>
        <row r="51">
          <cell r="D51">
            <v>0.1</v>
          </cell>
          <cell r="E51">
            <v>5.5E-2</v>
          </cell>
        </row>
      </sheetData>
      <sheetData sheetId="1"/>
      <sheetData sheetId="2">
        <row r="7">
          <cell r="D7">
            <v>35862809100</v>
          </cell>
        </row>
        <row r="9">
          <cell r="D9">
            <v>54265223541.486122</v>
          </cell>
          <cell r="H9">
            <v>57182902521.960007</v>
          </cell>
        </row>
        <row r="10">
          <cell r="H10">
            <v>54265223541.486122</v>
          </cell>
        </row>
        <row r="11">
          <cell r="D11">
            <v>0</v>
          </cell>
          <cell r="H11">
            <v>0.94799999999999995</v>
          </cell>
        </row>
        <row r="12">
          <cell r="D12">
            <v>0</v>
          </cell>
          <cell r="H12">
            <v>0.95</v>
          </cell>
        </row>
        <row r="13">
          <cell r="D13">
            <v>0</v>
          </cell>
        </row>
        <row r="14">
          <cell r="D14">
            <v>0</v>
          </cell>
        </row>
        <row r="15">
          <cell r="D15">
            <v>0</v>
          </cell>
        </row>
        <row r="16">
          <cell r="D16">
            <v>498967157.35479456</v>
          </cell>
        </row>
        <row r="17">
          <cell r="D17">
            <v>53766256384.131325</v>
          </cell>
        </row>
        <row r="19">
          <cell r="D19" t="str">
            <v>PASS</v>
          </cell>
        </row>
        <row r="23">
          <cell r="D23">
            <v>1.03</v>
          </cell>
        </row>
        <row r="24">
          <cell r="D24">
            <v>1.0633687414254178</v>
          </cell>
        </row>
        <row r="29">
          <cell r="D29">
            <v>0</v>
          </cell>
        </row>
        <row r="31">
          <cell r="D31">
            <v>0</v>
          </cell>
        </row>
        <row r="32">
          <cell r="D32">
            <v>0</v>
          </cell>
        </row>
        <row r="33">
          <cell r="D33">
            <v>37633341855.999947</v>
          </cell>
        </row>
        <row r="34">
          <cell r="D34">
            <v>0</v>
          </cell>
        </row>
        <row r="35">
          <cell r="D35">
            <v>57143316662.860001</v>
          </cell>
        </row>
        <row r="40">
          <cell r="D40">
            <v>57143316662.860001</v>
          </cell>
        </row>
        <row r="45">
          <cell r="D45">
            <v>37806850432.189377</v>
          </cell>
        </row>
        <row r="46">
          <cell r="D46">
            <v>20011138016.90062</v>
          </cell>
        </row>
        <row r="47">
          <cell r="D47">
            <v>57817988449.089996</v>
          </cell>
        </row>
        <row r="53">
          <cell r="A53">
            <v>43921</v>
          </cell>
          <cell r="B53" t="str">
            <v>N/A</v>
          </cell>
          <cell r="D53" t="str">
            <v>N/A</v>
          </cell>
        </row>
        <row r="57">
          <cell r="B57">
            <v>43889</v>
          </cell>
          <cell r="D57">
            <v>43889</v>
          </cell>
        </row>
        <row r="59">
          <cell r="B59">
            <v>503447983.69678515</v>
          </cell>
          <cell r="D59">
            <v>394852739.43784016</v>
          </cell>
        </row>
        <row r="60">
          <cell r="B60">
            <v>80286066.540000007</v>
          </cell>
          <cell r="D60">
            <v>85655477.50999999</v>
          </cell>
        </row>
        <row r="61">
          <cell r="B61">
            <v>106386467.73321301</v>
          </cell>
          <cell r="D61">
            <v>91685981.452159718</v>
          </cell>
        </row>
        <row r="62">
          <cell r="B62">
            <v>0</v>
          </cell>
          <cell r="D62">
            <v>0</v>
          </cell>
        </row>
        <row r="63">
          <cell r="B63">
            <v>19223739856.630001</v>
          </cell>
          <cell r="D63">
            <v>0</v>
          </cell>
        </row>
        <row r="65">
          <cell r="B65">
            <v>0</v>
          </cell>
          <cell r="D65">
            <v>0</v>
          </cell>
        </row>
        <row r="66">
          <cell r="B66">
            <v>-106228629.88332874</v>
          </cell>
          <cell r="C66" t="str">
            <v>(7)</v>
          </cell>
          <cell r="D66">
            <v>-91539496.641495198</v>
          </cell>
          <cell r="E66" t="str">
            <v>(8)</v>
          </cell>
        </row>
        <row r="67">
          <cell r="B67">
            <v>-19283723807.959999</v>
          </cell>
          <cell r="D67">
            <v>-39772507.159999996</v>
          </cell>
        </row>
        <row r="68">
          <cell r="B68">
            <v>-523750098.91046989</v>
          </cell>
          <cell r="C68" t="str">
            <v>(7)</v>
          </cell>
          <cell r="D68">
            <v>-440735709.78368473</v>
          </cell>
          <cell r="E68" t="str">
            <v>(8)</v>
          </cell>
        </row>
        <row r="69">
          <cell r="B69">
            <v>0</v>
          </cell>
          <cell r="D69">
            <v>0</v>
          </cell>
        </row>
        <row r="70">
          <cell r="B70">
            <v>-103.71000000000001</v>
          </cell>
          <cell r="D70">
            <v>-43.39</v>
          </cell>
        </row>
        <row r="71">
          <cell r="B71">
            <v>157734.13620201588</v>
          </cell>
          <cell r="D71">
            <v>146441.42481993197</v>
          </cell>
        </row>
        <row r="75">
          <cell r="A75" t="str">
            <v xml:space="preserve">(1) The indexation methodology used to account for subsequent price developments since the date of the Original Market Value is based on the Teranet - National Bank Regional and </v>
          </cell>
        </row>
        <row r="76">
          <cell r="A76" t="str">
            <v>Property Type Sub-Indices (TNB RPTSIs). Mortgaged properties are matched to the Teranet data which provides a granular analysis at the local level and, where available, segmented</v>
          </cell>
        </row>
        <row r="77">
          <cell r="A77" t="str">
            <v xml:space="preserve">by property type. The data derived by the TNB RPTSIs is based on a repeat sales method, which measures the change in price of certain residential properties </v>
          </cell>
        </row>
        <row r="78">
          <cell r="A78" t="str">
            <v>within the related area based on at least two sales of each such property over time. Such price change data is then used to formulate the TNB RPTSIs</v>
          </cell>
        </row>
        <row r="79">
          <cell r="A79" t="str">
            <v>for the related area. The Original Market Value is as of the date it is most recently determined or assessed in accordance with the underwriting policies (whether</v>
          </cell>
        </row>
        <row r="80">
          <cell r="A80" t="str">
            <v>upon origination or renewal of the Loan or subsequently thereto).</v>
          </cell>
        </row>
        <row r="81">
          <cell r="A81" t="str">
            <v>(2) Amounts are required to be credited to the Pre-Maturity Liquidity Ledger in respect of Series of Hard Bullet Covered Bonds in certain circumstances more fully described in the</v>
          </cell>
        </row>
        <row r="82">
          <cell r="A82" t="str">
            <v>Transaction Documents.</v>
          </cell>
        </row>
        <row r="83">
          <cell r="A83" t="str">
            <v xml:space="preserve">(3) Per Section 4.3.8 of the CMHC Guide, (A) the lesser of (i) the total amount of cover pool collateral and (ii) the amount of cover pool collateral required to collateralize the covered bonds </v>
          </cell>
        </row>
        <row r="84">
          <cell r="A84" t="str">
            <v>outstanding and ensure the Asset Coverage Test is met, divided by (B) the Canadian dollar equivalent of the principal amount of covered bonds outstanding under the registered covered bond program.</v>
          </cell>
        </row>
        <row r="85">
          <cell r="A85" t="str">
            <v>(4) Trading value method is the last selling price as of the Calculation Date of the covered bond.</v>
          </cell>
        </row>
        <row r="86">
          <cell r="A86" t="str">
            <v>(5) Present value of expected future cash flows of Loans, calculated using the weighted average current market interest rates offered to Scotiabank clients as at the last day of the month,</v>
          </cell>
        </row>
        <row r="87">
          <cell r="A87" t="str">
            <v>being 3.0614%.</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2019 for details on impaired loans and</v>
          </cell>
        </row>
        <row r="93">
          <cell r="A93" t="str">
            <v>Scotiabank’s residential mortgage portfolio.</v>
          </cell>
        </row>
        <row r="94">
          <cell r="A94" t="str">
            <v>(7) This amount is to be paid out on April 17th, 2020.</v>
          </cell>
        </row>
        <row r="95">
          <cell r="A95" t="str">
            <v>(8) This amount was paid out on March 17th, 2020.</v>
          </cell>
        </row>
        <row r="96">
          <cell r="A96" t="str">
            <v>(9) Amounts included are inflows net of expenses incurred, such as legal fees, filing fees, and service charges.</v>
          </cell>
        </row>
      </sheetData>
      <sheetData sheetId="3">
        <row r="2">
          <cell r="E2">
            <v>43921</v>
          </cell>
        </row>
        <row r="3">
          <cell r="E3">
            <v>43928</v>
          </cell>
        </row>
        <row r="7">
          <cell r="C7">
            <v>38540254861.480789</v>
          </cell>
        </row>
        <row r="8">
          <cell r="C8">
            <v>57179770039.960068</v>
          </cell>
        </row>
        <row r="9">
          <cell r="C9">
            <v>228780</v>
          </cell>
        </row>
        <row r="10">
          <cell r="C10">
            <v>249933.42967025118</v>
          </cell>
        </row>
        <row r="11">
          <cell r="C11">
            <v>203938</v>
          </cell>
        </row>
        <row r="12">
          <cell r="C12">
            <v>209617</v>
          </cell>
        </row>
        <row r="14">
          <cell r="C14">
            <v>0.55474000000000001</v>
          </cell>
        </row>
        <row r="15">
          <cell r="C15">
            <v>0.65707700000000002</v>
          </cell>
        </row>
        <row r="16">
          <cell r="C16">
            <v>0.73609000000000002</v>
          </cell>
        </row>
        <row r="17">
          <cell r="C17">
            <v>24.944924371168362</v>
          </cell>
        </row>
        <row r="18">
          <cell r="C18">
            <v>2.7014693530876325E-2</v>
          </cell>
        </row>
        <row r="19">
          <cell r="C19">
            <v>55.093884956665576</v>
          </cell>
        </row>
        <row r="20">
          <cell r="C20">
            <v>30.148960585497214</v>
          </cell>
        </row>
        <row r="21">
          <cell r="C21">
            <v>33.3917283030544</v>
          </cell>
        </row>
        <row r="29">
          <cell r="C29">
            <v>228650</v>
          </cell>
          <cell r="E29">
            <v>0.9994317685112335</v>
          </cell>
          <cell r="G29">
            <v>57145815258.860031</v>
          </cell>
          <cell r="I29">
            <v>0.99940617492731665</v>
          </cell>
        </row>
        <row r="30">
          <cell r="C30">
            <v>104</v>
          </cell>
          <cell r="E30">
            <v>4.5458519101320045E-4</v>
          </cell>
          <cell r="G30">
            <v>27541123.489999995</v>
          </cell>
          <cell r="I30">
            <v>4.8165852137483072E-4</v>
          </cell>
        </row>
        <row r="31">
          <cell r="C31">
            <v>26</v>
          </cell>
          <cell r="E31">
            <v>1.1364629775330011E-4</v>
          </cell>
          <cell r="G31">
            <v>6413657.6100000003</v>
          </cell>
          <cell r="I31">
            <v>1.1216655130858031E-4</v>
          </cell>
        </row>
        <row r="32">
          <cell r="C32">
            <v>0</v>
          </cell>
          <cell r="E32">
            <v>0</v>
          </cell>
          <cell r="G32">
            <v>0</v>
          </cell>
          <cell r="I32">
            <v>0</v>
          </cell>
        </row>
        <row r="33">
          <cell r="C33">
            <v>0</v>
          </cell>
          <cell r="E33">
            <v>0</v>
          </cell>
          <cell r="G33">
            <v>0</v>
          </cell>
          <cell r="I33">
            <v>0</v>
          </cell>
        </row>
        <row r="34">
          <cell r="C34">
            <v>228780</v>
          </cell>
          <cell r="E34">
            <v>1</v>
          </cell>
          <cell r="G34">
            <v>57179770039.96003</v>
          </cell>
          <cell r="I34">
            <v>1</v>
          </cell>
        </row>
        <row r="39">
          <cell r="C39">
            <v>25063</v>
          </cell>
          <cell r="E39">
            <v>0.10955066002272926</v>
          </cell>
          <cell r="G39">
            <v>5929175049.210001</v>
          </cell>
          <cell r="I39">
            <v>0.10369357982843228</v>
          </cell>
        </row>
        <row r="40">
          <cell r="C40">
            <v>36091</v>
          </cell>
          <cell r="E40">
            <v>0.15775417431593672</v>
          </cell>
          <cell r="G40">
            <v>11691649442.030043</v>
          </cell>
          <cell r="I40">
            <v>0.20447178143352682</v>
          </cell>
        </row>
        <row r="41">
          <cell r="C41">
            <v>4501</v>
          </cell>
          <cell r="E41">
            <v>1.9673922545677069E-2</v>
          </cell>
          <cell r="G41">
            <v>692563592.50999963</v>
          </cell>
          <cell r="I41">
            <v>1.2112038786200112E-2</v>
          </cell>
        </row>
        <row r="42">
          <cell r="C42">
            <v>5514</v>
          </cell>
          <cell r="E42">
            <v>2.4101757146603724E-2</v>
          </cell>
          <cell r="G42">
            <v>552169756.15999973</v>
          </cell>
          <cell r="I42">
            <v>9.6567327181294339E-3</v>
          </cell>
        </row>
        <row r="43">
          <cell r="C43">
            <v>5822</v>
          </cell>
          <cell r="E43">
            <v>2.5448028673835124E-2</v>
          </cell>
          <cell r="G43">
            <v>810114365.51000082</v>
          </cell>
          <cell r="I43">
            <v>1.4167849310059351E-2</v>
          </cell>
        </row>
        <row r="44">
          <cell r="C44">
            <v>71</v>
          </cell>
          <cell r="E44">
            <v>3.1034181309555031E-4</v>
          </cell>
          <cell r="G44">
            <v>16271742.119999999</v>
          </cell>
          <cell r="I44">
            <v>2.8457166072246341E-4</v>
          </cell>
        </row>
        <row r="45">
          <cell r="C45">
            <v>8469</v>
          </cell>
          <cell r="E45">
            <v>3.7018095987411487E-2</v>
          </cell>
          <cell r="G45">
            <v>1112856409.1799986</v>
          </cell>
          <cell r="I45">
            <v>1.9462414913566092E-2</v>
          </cell>
        </row>
        <row r="46">
          <cell r="C46">
            <v>0</v>
          </cell>
          <cell r="E46">
            <v>0</v>
          </cell>
          <cell r="G46">
            <v>0</v>
          </cell>
          <cell r="I46">
            <v>0</v>
          </cell>
        </row>
        <row r="47">
          <cell r="C47">
            <v>132647</v>
          </cell>
          <cell r="E47">
            <v>0.57980155608007689</v>
          </cell>
          <cell r="G47">
            <v>34286491760.650043</v>
          </cell>
          <cell r="I47">
            <v>0.59962626181757861</v>
          </cell>
        </row>
        <row r="48">
          <cell r="C48">
            <v>1164</v>
          </cell>
          <cell r="E48">
            <v>5.0878573301862051E-3</v>
          </cell>
          <cell r="G48">
            <v>137039437.81000015</v>
          </cell>
          <cell r="I48">
            <v>2.3966419891900603E-3</v>
          </cell>
        </row>
        <row r="49">
          <cell r="C49">
            <v>2372</v>
          </cell>
          <cell r="E49">
            <v>1.0368039164262611E-2</v>
          </cell>
          <cell r="G49">
            <v>580671193.64999926</v>
          </cell>
          <cell r="I49">
            <v>1.015518588557102E-2</v>
          </cell>
        </row>
        <row r="50">
          <cell r="C50">
            <v>6695</v>
          </cell>
          <cell r="E50">
            <v>2.926392167147478E-2</v>
          </cell>
          <cell r="G50">
            <v>1293716893.9699967</v>
          </cell>
          <cell r="I50">
            <v>2.2625430166401204E-2</v>
          </cell>
        </row>
        <row r="51">
          <cell r="C51">
            <v>371</v>
          </cell>
          <cell r="E51">
            <v>1.6216452487105516E-3</v>
          </cell>
          <cell r="G51">
            <v>77050397.159999996</v>
          </cell>
          <cell r="I51">
            <v>1.3475114906225283E-3</v>
          </cell>
        </row>
        <row r="52">
          <cell r="C52">
            <v>228780</v>
          </cell>
          <cell r="E52">
            <v>1</v>
          </cell>
          <cell r="G52">
            <v>57179770039.960083</v>
          </cell>
          <cell r="I52">
            <v>1.0000000000000002</v>
          </cell>
        </row>
        <row r="57">
          <cell r="C57">
            <v>13148</v>
          </cell>
          <cell r="E57">
            <v>5.7470058571553455E-2</v>
          </cell>
          <cell r="G57">
            <v>4819058430.5899982</v>
          </cell>
          <cell r="I57">
            <v>8.4279080297493356E-2</v>
          </cell>
        </row>
        <row r="58">
          <cell r="C58">
            <v>1116</v>
          </cell>
          <cell r="E58">
            <v>4.8780487804878049E-3</v>
          </cell>
          <cell r="G58">
            <v>228216302.57000008</v>
          </cell>
          <cell r="I58">
            <v>3.9912070721954849E-3</v>
          </cell>
        </row>
        <row r="59">
          <cell r="C59">
            <v>4426</v>
          </cell>
          <cell r="E59">
            <v>1.9346096686773319E-2</v>
          </cell>
          <cell r="G59">
            <v>1242986871.9099996</v>
          </cell>
          <cell r="I59">
            <v>2.1738227891461244E-2</v>
          </cell>
        </row>
        <row r="60">
          <cell r="C60">
            <v>12046</v>
          </cell>
          <cell r="E60">
            <v>5.2653203951394355E-2</v>
          </cell>
          <cell r="G60">
            <v>3297846396.2999954</v>
          </cell>
          <cell r="I60">
            <v>5.7675055251101871E-2</v>
          </cell>
        </row>
        <row r="61">
          <cell r="C61">
            <v>27993</v>
          </cell>
          <cell r="E61">
            <v>0.12235772357723577</v>
          </cell>
          <cell r="G61">
            <v>7402963512.2499552</v>
          </cell>
          <cell r="I61">
            <v>0.12946822813516734</v>
          </cell>
        </row>
        <row r="62">
          <cell r="C62">
            <v>41168</v>
          </cell>
          <cell r="E62">
            <v>0.17994579945799458</v>
          </cell>
          <cell r="G62">
            <v>10863005447.819962</v>
          </cell>
          <cell r="I62">
            <v>0.18997987295556376</v>
          </cell>
        </row>
        <row r="63">
          <cell r="C63">
            <v>128883</v>
          </cell>
          <cell r="E63">
            <v>0.56334906897456072</v>
          </cell>
          <cell r="G63">
            <v>29325693078.520145</v>
          </cell>
          <cell r="I63">
            <v>0.51286832839701701</v>
          </cell>
        </row>
        <row r="64">
          <cell r="C64">
            <v>228780</v>
          </cell>
          <cell r="E64">
            <v>1</v>
          </cell>
          <cell r="G64">
            <v>57179770039.960052</v>
          </cell>
          <cell r="I64">
            <v>1</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189566</v>
          </cell>
          <cell r="E8">
            <v>0.82859515691931118</v>
          </cell>
          <cell r="G8">
            <v>44280456304.519424</v>
          </cell>
          <cell r="I8">
            <v>0.77440773674980812</v>
          </cell>
        </row>
        <row r="9">
          <cell r="C9">
            <v>39214</v>
          </cell>
          <cell r="E9">
            <v>0.17140484308068887</v>
          </cell>
          <cell r="G9">
            <v>12899313735.439949</v>
          </cell>
          <cell r="I9">
            <v>0.22559226325019188</v>
          </cell>
        </row>
        <row r="10">
          <cell r="C10">
            <v>228780</v>
          </cell>
          <cell r="E10">
            <v>1</v>
          </cell>
          <cell r="G10">
            <v>57179770039.959373</v>
          </cell>
          <cell r="I10">
            <v>1</v>
          </cell>
        </row>
        <row r="15">
          <cell r="C15">
            <v>165492</v>
          </cell>
          <cell r="E15">
            <v>0.72336742722265934</v>
          </cell>
          <cell r="G15">
            <v>34841271941.509506</v>
          </cell>
          <cell r="I15">
            <v>0.60932864747726156</v>
          </cell>
        </row>
        <row r="16">
          <cell r="C16">
            <v>63288</v>
          </cell>
          <cell r="E16">
            <v>0.27663257277734066</v>
          </cell>
          <cell r="G16">
            <v>22338498098.45023</v>
          </cell>
          <cell r="I16">
            <v>0.39067135252273849</v>
          </cell>
        </row>
        <row r="17">
          <cell r="C17">
            <v>228780</v>
          </cell>
          <cell r="E17">
            <v>1</v>
          </cell>
          <cell r="G17">
            <v>57179770039.959732</v>
          </cell>
          <cell r="I17">
            <v>1</v>
          </cell>
        </row>
        <row r="22">
          <cell r="C22">
            <v>15321</v>
          </cell>
          <cell r="E22">
            <v>6.6968266456858119E-2</v>
          </cell>
          <cell r="G22">
            <v>3383002748.5899787</v>
          </cell>
          <cell r="I22">
            <v>5.9164329381279045E-2</v>
          </cell>
        </row>
        <row r="23">
          <cell r="C23">
            <v>213459</v>
          </cell>
          <cell r="E23">
            <v>0.93303173354314184</v>
          </cell>
          <cell r="G23">
            <v>53796767291.369919</v>
          </cell>
          <cell r="I23">
            <v>0.94083567061872087</v>
          </cell>
        </row>
        <row r="24">
          <cell r="C24">
            <v>228780</v>
          </cell>
          <cell r="E24">
            <v>1</v>
          </cell>
          <cell r="G24">
            <v>57179770039.9599</v>
          </cell>
          <cell r="I24">
            <v>0.99999999999999989</v>
          </cell>
        </row>
        <row r="29">
          <cell r="C29">
            <v>60440</v>
          </cell>
          <cell r="E29">
            <v>0.26418393216190228</v>
          </cell>
          <cell r="G29">
            <v>18779663796.989864</v>
          </cell>
          <cell r="I29">
            <v>0.3284319573839784</v>
          </cell>
        </row>
        <row r="30">
          <cell r="C30">
            <v>103482</v>
          </cell>
          <cell r="E30">
            <v>0.45232100708103856</v>
          </cell>
          <cell r="G30">
            <v>24085920991.980259</v>
          </cell>
          <cell r="I30">
            <v>0.42123151203909703</v>
          </cell>
        </row>
        <row r="31">
          <cell r="C31">
            <v>40075</v>
          </cell>
          <cell r="E31">
            <v>0.17516828394090392</v>
          </cell>
          <cell r="G31">
            <v>9204404755.559967</v>
          </cell>
          <cell r="I31">
            <v>0.16097309851241906</v>
          </cell>
        </row>
        <row r="32">
          <cell r="C32">
            <v>23799</v>
          </cell>
          <cell r="E32">
            <v>0.10402570154733805</v>
          </cell>
          <cell r="G32">
            <v>4940467487.8900166</v>
          </cell>
          <cell r="I32">
            <v>8.6402367208496436E-2</v>
          </cell>
        </row>
        <row r="33">
          <cell r="C33">
            <v>611</v>
          </cell>
          <cell r="E33">
            <v>2.6706879972025529E-3</v>
          </cell>
          <cell r="G33">
            <v>99973365.189999953</v>
          </cell>
          <cell r="I33">
            <v>1.7484044640286855E-3</v>
          </cell>
        </row>
        <row r="34">
          <cell r="C34">
            <v>166</v>
          </cell>
          <cell r="E34">
            <v>7.2558790104030072E-4</v>
          </cell>
          <cell r="G34">
            <v>23654712.189999998</v>
          </cell>
          <cell r="I34">
            <v>4.1369022948971096E-4</v>
          </cell>
        </row>
        <row r="35">
          <cell r="C35">
            <v>32</v>
          </cell>
          <cell r="E35">
            <v>1.3987236646560014E-4</v>
          </cell>
          <cell r="G35">
            <v>4232368.4700000007</v>
          </cell>
          <cell r="I35">
            <v>7.4018633986149435E-5</v>
          </cell>
        </row>
        <row r="36">
          <cell r="C36">
            <v>175</v>
          </cell>
          <cell r="E36">
            <v>7.6492700410875076E-4</v>
          </cell>
          <cell r="G36">
            <v>41452561.689999998</v>
          </cell>
          <cell r="I36">
            <v>7.2495152850441432E-4</v>
          </cell>
        </row>
        <row r="37">
          <cell r="C37">
            <v>228780</v>
          </cell>
          <cell r="E37">
            <v>1</v>
          </cell>
          <cell r="G37">
            <v>57179770039.960114</v>
          </cell>
          <cell r="I37">
            <v>0.99999999999999989</v>
          </cell>
        </row>
        <row r="42">
          <cell r="C42">
            <v>22221</v>
          </cell>
          <cell r="E42">
            <v>9.7128245476003142E-2</v>
          </cell>
          <cell r="G42">
            <v>1777095157.7200003</v>
          </cell>
          <cell r="I42">
            <v>3.1079088923898709E-2</v>
          </cell>
        </row>
        <row r="43">
          <cell r="C43">
            <v>9266</v>
          </cell>
          <cell r="E43">
            <v>4.0501792114695338E-2</v>
          </cell>
          <cell r="G43">
            <v>1296183531.6299961</v>
          </cell>
          <cell r="I43">
            <v>2.266856845916234E-2</v>
          </cell>
        </row>
        <row r="44">
          <cell r="C44">
            <v>11057</v>
          </cell>
          <cell r="E44">
            <v>4.8330273625316895E-2</v>
          </cell>
          <cell r="G44">
            <v>1858408402.5799994</v>
          </cell>
          <cell r="I44">
            <v>3.2501152090700064E-2</v>
          </cell>
        </row>
        <row r="45">
          <cell r="C45">
            <v>13311</v>
          </cell>
          <cell r="E45">
            <v>5.8182533438237607E-2</v>
          </cell>
          <cell r="G45">
            <v>2573426077.6300049</v>
          </cell>
          <cell r="I45">
            <v>4.5005883651360677E-2</v>
          </cell>
        </row>
        <row r="46">
          <cell r="C46">
            <v>15608</v>
          </cell>
          <cell r="E46">
            <v>6.8222746743596463E-2</v>
          </cell>
          <cell r="G46">
            <v>3415138633.1700048</v>
          </cell>
          <cell r="I46">
            <v>5.9726344313440434E-2</v>
          </cell>
        </row>
        <row r="47">
          <cell r="C47">
            <v>18495</v>
          </cell>
          <cell r="E47">
            <v>8.084185680566483E-2</v>
          </cell>
          <cell r="G47">
            <v>4349327684.6499996</v>
          </cell>
          <cell r="I47">
            <v>7.6064098921882123E-2</v>
          </cell>
        </row>
        <row r="48">
          <cell r="C48">
            <v>20375</v>
          </cell>
          <cell r="E48">
            <v>8.905935833551884E-2</v>
          </cell>
          <cell r="G48">
            <v>5233987018.2300043</v>
          </cell>
          <cell r="I48">
            <v>9.1535643018015422E-2</v>
          </cell>
        </row>
        <row r="49">
          <cell r="C49">
            <v>20443</v>
          </cell>
          <cell r="E49">
            <v>8.9356587114258243E-2</v>
          </cell>
          <cell r="G49">
            <v>5516254122.7400331</v>
          </cell>
          <cell r="I49">
            <v>9.6472128497281359E-2</v>
          </cell>
        </row>
        <row r="50">
          <cell r="C50">
            <v>20898</v>
          </cell>
          <cell r="E50">
            <v>9.1345397324940986E-2</v>
          </cell>
          <cell r="G50">
            <v>5934450192.0200214</v>
          </cell>
          <cell r="I50">
            <v>0.10378583523285814</v>
          </cell>
        </row>
        <row r="51">
          <cell r="C51">
            <v>19431</v>
          </cell>
          <cell r="E51">
            <v>8.4933123524783632E-2</v>
          </cell>
          <cell r="G51">
            <v>5803064200.0300322</v>
          </cell>
          <cell r="I51">
            <v>0.10148806467697501</v>
          </cell>
        </row>
        <row r="52">
          <cell r="C52">
            <v>17824</v>
          </cell>
          <cell r="E52">
            <v>7.7908908121339285E-2</v>
          </cell>
          <cell r="G52">
            <v>5658076038.3000164</v>
          </cell>
          <cell r="I52">
            <v>9.8952409818120368E-2</v>
          </cell>
        </row>
        <row r="53">
          <cell r="C53">
            <v>18782</v>
          </cell>
          <cell r="E53">
            <v>8.2096337092403188E-2</v>
          </cell>
          <cell r="G53">
            <v>6408619788.9700108</v>
          </cell>
          <cell r="I53">
            <v>0.11207844635421479</v>
          </cell>
        </row>
        <row r="54">
          <cell r="C54">
            <v>17195</v>
          </cell>
          <cell r="E54">
            <v>7.5159541917999825E-2</v>
          </cell>
          <cell r="G54">
            <v>5987303352.8100166</v>
          </cell>
          <cell r="I54">
            <v>0.1047101684498868</v>
          </cell>
        </row>
        <row r="55">
          <cell r="C55">
            <v>3589</v>
          </cell>
          <cell r="E55">
            <v>1.5687560101407465E-2</v>
          </cell>
          <cell r="G55">
            <v>1274849932.0700021</v>
          </cell>
          <cell r="I55">
            <v>2.2295471478445471E-2</v>
          </cell>
        </row>
        <row r="56">
          <cell r="C56">
            <v>197</v>
          </cell>
          <cell r="E56">
            <v>8.6108925605385086E-4</v>
          </cell>
          <cell r="G56">
            <v>70106165.939999998</v>
          </cell>
          <cell r="I56">
            <v>1.2260658951759728E-3</v>
          </cell>
        </row>
        <row r="57">
          <cell r="C57">
            <v>88</v>
          </cell>
          <cell r="E57">
            <v>3.8464900778040038E-4</v>
          </cell>
          <cell r="G57">
            <v>23479741.469999999</v>
          </cell>
          <cell r="I57">
            <v>4.1063021858239653E-4</v>
          </cell>
        </row>
        <row r="58">
          <cell r="C58">
            <v>228780</v>
          </cell>
          <cell r="E58">
            <v>0.99999999999999989</v>
          </cell>
          <cell r="G58">
            <v>57179770039.960136</v>
          </cell>
          <cell r="I58">
            <v>1</v>
          </cell>
        </row>
        <row r="60">
          <cell r="A60" t="str">
            <v>(1) All loans included in the STEP and Non-STEP programs are amortizing.</v>
          </cell>
        </row>
        <row r="61">
          <cell r="A61" t="str">
            <v xml:space="preserve">(2)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32776</v>
          </cell>
          <cell r="E8">
            <v>0.14326427135239095</v>
          </cell>
          <cell r="G8">
            <v>6277605758.5000143</v>
          </cell>
          <cell r="I8">
            <v>0.10978718092277925</v>
          </cell>
        </row>
        <row r="9">
          <cell r="C9">
            <v>63326</v>
          </cell>
          <cell r="E9">
            <v>0.27679867121251855</v>
          </cell>
          <cell r="G9">
            <v>14391605519.510086</v>
          </cell>
          <cell r="I9">
            <v>0.25169051063780956</v>
          </cell>
        </row>
        <row r="10">
          <cell r="C10">
            <v>56990</v>
          </cell>
          <cell r="E10">
            <v>0.24910394265232974</v>
          </cell>
          <cell r="G10">
            <v>15022343517.48</v>
          </cell>
          <cell r="I10">
            <v>0.26272129998042359</v>
          </cell>
        </row>
        <row r="11">
          <cell r="C11">
            <v>28733</v>
          </cell>
          <cell r="E11">
            <v>0.12559227205175277</v>
          </cell>
          <cell r="G11">
            <v>7849479799.409996</v>
          </cell>
          <cell r="I11">
            <v>0.13727721874229962</v>
          </cell>
        </row>
        <row r="12">
          <cell r="C12">
            <v>18426</v>
          </cell>
          <cell r="E12">
            <v>8.0540257015473377E-2</v>
          </cell>
          <cell r="G12">
            <v>5333347526.5600023</v>
          </cell>
          <cell r="I12">
            <v>9.3273329410607786E-2</v>
          </cell>
        </row>
        <row r="13">
          <cell r="C13">
            <v>13498</v>
          </cell>
          <cell r="E13">
            <v>5.8999912579770962E-2</v>
          </cell>
          <cell r="G13">
            <v>4205081794.310019</v>
          </cell>
          <cell r="I13">
            <v>7.3541425426707635E-2</v>
          </cell>
        </row>
        <row r="14">
          <cell r="C14">
            <v>12032</v>
          </cell>
          <cell r="E14">
            <v>5.2592009791065653E-2</v>
          </cell>
          <cell r="G14">
            <v>3442949717.8400054</v>
          </cell>
          <cell r="I14">
            <v>6.0212724105639069E-2</v>
          </cell>
        </row>
        <row r="15">
          <cell r="C15">
            <v>2763</v>
          </cell>
          <cell r="E15">
            <v>1.2077104642014162E-2</v>
          </cell>
          <cell r="G15">
            <v>612728679.80000079</v>
          </cell>
          <cell r="I15">
            <v>1.0715829730895996E-2</v>
          </cell>
        </row>
        <row r="16">
          <cell r="C16">
            <v>27</v>
          </cell>
          <cell r="E16">
            <v>1.1801730920535012E-4</v>
          </cell>
          <cell r="G16">
            <v>4411309.45</v>
          </cell>
          <cell r="I16">
            <v>7.7148079590336817E-5</v>
          </cell>
        </row>
        <row r="17">
          <cell r="C17">
            <v>209</v>
          </cell>
          <cell r="E17">
            <v>9.1354139347845091E-4</v>
          </cell>
          <cell r="G17">
            <v>40216417.100000031</v>
          </cell>
          <cell r="I17">
            <v>7.0333296324722469E-4</v>
          </cell>
        </row>
        <row r="18">
          <cell r="C18">
            <v>228780</v>
          </cell>
          <cell r="E18">
            <v>1</v>
          </cell>
          <cell r="G18">
            <v>57179770039.960121</v>
          </cell>
          <cell r="I18">
            <v>1</v>
          </cell>
        </row>
        <row r="23">
          <cell r="C23">
            <v>52584</v>
          </cell>
          <cell r="E23">
            <v>0.22984526619459744</v>
          </cell>
          <cell r="G23">
            <v>3085996369.6599922</v>
          </cell>
          <cell r="I23">
            <v>5.3970073113329131E-2</v>
          </cell>
        </row>
        <row r="24">
          <cell r="C24">
            <v>31292</v>
          </cell>
          <cell r="E24">
            <v>0.13677769035754875</v>
          </cell>
          <cell r="G24">
            <v>3919333341.0300217</v>
          </cell>
          <cell r="I24">
            <v>6.8544055673728579E-2</v>
          </cell>
        </row>
        <row r="25">
          <cell r="C25">
            <v>29469</v>
          </cell>
          <cell r="E25">
            <v>0.12880933648046158</v>
          </cell>
          <cell r="G25">
            <v>5149434655.8299904</v>
          </cell>
          <cell r="I25">
            <v>9.005693188747188E-2</v>
          </cell>
        </row>
        <row r="26">
          <cell r="C26">
            <v>25836</v>
          </cell>
          <cell r="E26">
            <v>0.11292945187516391</v>
          </cell>
          <cell r="G26">
            <v>5806980168.4400349</v>
          </cell>
          <cell r="I26">
            <v>0.10155654988437041</v>
          </cell>
        </row>
        <row r="27">
          <cell r="C27">
            <v>21345</v>
          </cell>
          <cell r="E27">
            <v>9.3299239444007337E-2</v>
          </cell>
          <cell r="G27">
            <v>5853603313.1299715</v>
          </cell>
          <cell r="I27">
            <v>0.10237192820186547</v>
          </cell>
        </row>
        <row r="28">
          <cell r="C28">
            <v>16858</v>
          </cell>
          <cell r="E28">
            <v>7.3686511058658977E-2</v>
          </cell>
          <cell r="G28">
            <v>5463800059.6500463</v>
          </cell>
          <cell r="I28">
            <v>9.5554774981285687E-2</v>
          </cell>
        </row>
        <row r="29">
          <cell r="C29">
            <v>12617</v>
          </cell>
          <cell r="E29">
            <v>5.5149051490514904E-2</v>
          </cell>
          <cell r="G29">
            <v>4718009566.410018</v>
          </cell>
          <cell r="I29">
            <v>8.2511866751349944E-2</v>
          </cell>
        </row>
        <row r="30">
          <cell r="C30">
            <v>8766</v>
          </cell>
          <cell r="E30">
            <v>3.8316286388670337E-2</v>
          </cell>
          <cell r="G30">
            <v>3717574230.0100102</v>
          </cell>
          <cell r="I30">
            <v>6.5015550559437071E-2</v>
          </cell>
        </row>
        <row r="31">
          <cell r="C31">
            <v>6943</v>
          </cell>
          <cell r="E31">
            <v>3.034793251158318E-2</v>
          </cell>
          <cell r="G31">
            <v>3292351965.0699987</v>
          </cell>
          <cell r="I31">
            <v>5.75789647766883E-2</v>
          </cell>
        </row>
        <row r="32">
          <cell r="C32">
            <v>5245</v>
          </cell>
          <cell r="E32">
            <v>2.2925955066002274E-2</v>
          </cell>
          <cell r="G32">
            <v>2748750770.5100036</v>
          </cell>
          <cell r="I32">
            <v>4.8072085085145308E-2</v>
          </cell>
        </row>
        <row r="33">
          <cell r="C33">
            <v>4276</v>
          </cell>
          <cell r="E33">
            <v>1.8690444968965818E-2</v>
          </cell>
          <cell r="G33">
            <v>2455676189.3800058</v>
          </cell>
          <cell r="I33">
            <v>4.2946590860086648E-2</v>
          </cell>
        </row>
        <row r="34">
          <cell r="C34">
            <v>3056</v>
          </cell>
          <cell r="E34">
            <v>1.3357810997464813E-2</v>
          </cell>
          <cell r="G34">
            <v>1906123037.349997</v>
          </cell>
          <cell r="I34">
            <v>3.333561915373047E-2</v>
          </cell>
        </row>
        <row r="35">
          <cell r="C35">
            <v>2301</v>
          </cell>
          <cell r="E35">
            <v>1.005769735116706E-2</v>
          </cell>
          <cell r="G35">
            <v>1552388123.129998</v>
          </cell>
          <cell r="I35">
            <v>2.7149254396180877E-2</v>
          </cell>
        </row>
        <row r="36">
          <cell r="C36">
            <v>1659</v>
          </cell>
          <cell r="E36">
            <v>7.2515079989509575E-3</v>
          </cell>
          <cell r="G36">
            <v>1201977251.1999984</v>
          </cell>
          <cell r="I36">
            <v>2.1021022826079865E-2</v>
          </cell>
        </row>
        <row r="37">
          <cell r="C37">
            <v>1427</v>
          </cell>
          <cell r="E37">
            <v>6.2374333420753564E-3</v>
          </cell>
          <cell r="G37">
            <v>1104656874.6899986</v>
          </cell>
          <cell r="I37">
            <v>1.9319015692403262E-2</v>
          </cell>
        </row>
        <row r="38">
          <cell r="C38">
            <v>1098</v>
          </cell>
          <cell r="E38">
            <v>4.7993705743509052E-3</v>
          </cell>
          <cell r="G38">
            <v>905516313.15999997</v>
          </cell>
          <cell r="I38">
            <v>1.5836305611708124E-2</v>
          </cell>
        </row>
        <row r="39">
          <cell r="C39">
            <v>931</v>
          </cell>
          <cell r="E39">
            <v>4.0694116618585543E-3</v>
          </cell>
          <cell r="G39">
            <v>814370989.35000062</v>
          </cell>
          <cell r="I39">
            <v>1.4242292139000865E-2</v>
          </cell>
        </row>
        <row r="40">
          <cell r="C40">
            <v>631</v>
          </cell>
          <cell r="E40">
            <v>2.758108226243553E-3</v>
          </cell>
          <cell r="G40">
            <v>583035878.1700002</v>
          </cell>
          <cell r="I40">
            <v>1.0196541150175063E-2</v>
          </cell>
        </row>
        <row r="41">
          <cell r="C41">
            <v>497</v>
          </cell>
          <cell r="E41">
            <v>2.1723926916688524E-3</v>
          </cell>
          <cell r="G41">
            <v>483297220.11999959</v>
          </cell>
          <cell r="I41">
            <v>8.4522414095447966E-3</v>
          </cell>
        </row>
        <row r="42">
          <cell r="C42">
            <v>1949</v>
          </cell>
          <cell r="E42">
            <v>8.5191013200454583E-3</v>
          </cell>
          <cell r="G42">
            <v>2416893723.6700006</v>
          </cell>
          <cell r="I42">
            <v>4.2268335846418308E-2</v>
          </cell>
        </row>
        <row r="43">
          <cell r="C43">
            <v>228780</v>
          </cell>
          <cell r="E43">
            <v>0.99999999999999967</v>
          </cell>
          <cell r="G43">
            <v>57179770039.960083</v>
          </cell>
          <cell r="I43">
            <v>1</v>
          </cell>
        </row>
        <row r="48">
          <cell r="C48">
            <v>38851</v>
          </cell>
          <cell r="E48">
            <v>0.16981816592359472</v>
          </cell>
          <cell r="G48">
            <v>9128882441.4699917</v>
          </cell>
          <cell r="I48">
            <v>0.15965231121234619</v>
          </cell>
        </row>
        <row r="49">
          <cell r="C49">
            <v>184968</v>
          </cell>
          <cell r="E49">
            <v>0.80849724626278519</v>
          </cell>
          <cell r="G49">
            <v>46750374074.179443</v>
          </cell>
          <cell r="I49">
            <v>0.81760339437371776</v>
          </cell>
        </row>
        <row r="50">
          <cell r="C50">
            <v>4293</v>
          </cell>
          <cell r="E50">
            <v>1.8764752163650669E-2</v>
          </cell>
          <cell r="G50">
            <v>1161894998.1800003</v>
          </cell>
          <cell r="I50">
            <v>2.032003621854413E-2</v>
          </cell>
        </row>
        <row r="51">
          <cell r="C51">
            <v>668</v>
          </cell>
          <cell r="E51">
            <v>2.9198356499694029E-3</v>
          </cell>
          <cell r="G51">
            <v>138618526.12999997</v>
          </cell>
          <cell r="I51">
            <v>2.4242581953919711E-3</v>
          </cell>
        </row>
        <row r="52">
          <cell r="C52">
            <v>228780</v>
          </cell>
          <cell r="E52">
            <v>1</v>
          </cell>
          <cell r="G52">
            <v>57179770039.959435</v>
          </cell>
          <cell r="I52">
            <v>1.0000000000000002</v>
          </cell>
        </row>
      </sheetData>
      <sheetData sheetId="6">
        <row r="8">
          <cell r="C8">
            <v>89874194.629999891</v>
          </cell>
          <cell r="D8">
            <v>67164279.200000033</v>
          </cell>
          <cell r="E8">
            <v>88264738.489999995</v>
          </cell>
          <cell r="F8">
            <v>114197705.56000005</v>
          </cell>
          <cell r="G8">
            <v>136341551.41999999</v>
          </cell>
          <cell r="H8">
            <v>169084120.40999982</v>
          </cell>
          <cell r="I8">
            <v>241337522.17000011</v>
          </cell>
          <cell r="J8">
            <v>293415403.64999974</v>
          </cell>
          <cell r="K8">
            <v>412994228.64000022</v>
          </cell>
          <cell r="L8">
            <v>511483224.14999974</v>
          </cell>
          <cell r="M8">
            <v>654953305.4799999</v>
          </cell>
          <cell r="N8">
            <v>1154310253.8000004</v>
          </cell>
          <cell r="O8">
            <v>1539273437.6399999</v>
          </cell>
          <cell r="P8">
            <v>418299723.2299996</v>
          </cell>
          <cell r="Q8">
            <v>33936315.989999995</v>
          </cell>
          <cell r="R8">
            <v>4245044.75</v>
          </cell>
          <cell r="S8">
            <v>5929175049.2099991</v>
          </cell>
          <cell r="T8">
            <v>0.10369357982843239</v>
          </cell>
        </row>
        <row r="9">
          <cell r="C9">
            <v>89770442.959999889</v>
          </cell>
          <cell r="D9">
            <v>67164279.200000033</v>
          </cell>
          <cell r="E9">
            <v>88228490.030000001</v>
          </cell>
          <cell r="F9">
            <v>114197705.56000005</v>
          </cell>
          <cell r="G9">
            <v>136341551.41999999</v>
          </cell>
          <cell r="H9">
            <v>168944123.27999982</v>
          </cell>
          <cell r="I9">
            <v>241193106.19000012</v>
          </cell>
          <cell r="J9">
            <v>293415403.64999974</v>
          </cell>
          <cell r="K9">
            <v>412343359.00000024</v>
          </cell>
          <cell r="L9">
            <v>510862831.41999972</v>
          </cell>
          <cell r="M9">
            <v>653655437.44999993</v>
          </cell>
          <cell r="N9">
            <v>1153754022.2300005</v>
          </cell>
          <cell r="O9">
            <v>1538005946.9399998</v>
          </cell>
          <cell r="P9">
            <v>418007287.4799996</v>
          </cell>
          <cell r="Q9">
            <v>33936315.989999995</v>
          </cell>
          <cell r="R9">
            <v>4245044.75</v>
          </cell>
          <cell r="S9">
            <v>5924065347.5499992</v>
          </cell>
          <cell r="T9">
            <v>0.99913821035513517</v>
          </cell>
        </row>
        <row r="10">
          <cell r="C10">
            <v>51600.52</v>
          </cell>
          <cell r="D10">
            <v>0</v>
          </cell>
          <cell r="E10">
            <v>36248.46</v>
          </cell>
          <cell r="F10">
            <v>0</v>
          </cell>
          <cell r="G10">
            <v>0</v>
          </cell>
          <cell r="H10">
            <v>139997.13</v>
          </cell>
          <cell r="I10">
            <v>144415.98000000001</v>
          </cell>
          <cell r="J10">
            <v>0</v>
          </cell>
          <cell r="K10">
            <v>356800.77</v>
          </cell>
          <cell r="L10">
            <v>620392.73</v>
          </cell>
          <cell r="M10">
            <v>1297868.03</v>
          </cell>
          <cell r="N10">
            <v>270929.71000000002</v>
          </cell>
          <cell r="O10">
            <v>795316.68</v>
          </cell>
          <cell r="P10">
            <v>0</v>
          </cell>
          <cell r="Q10">
            <v>0</v>
          </cell>
          <cell r="R10">
            <v>0</v>
          </cell>
          <cell r="S10">
            <v>3713570.0100000002</v>
          </cell>
          <cell r="T10">
            <v>6.2632153363304649E-4</v>
          </cell>
        </row>
        <row r="11">
          <cell r="C11">
            <v>52151.15</v>
          </cell>
          <cell r="D11">
            <v>0</v>
          </cell>
          <cell r="E11">
            <v>0</v>
          </cell>
          <cell r="F11">
            <v>0</v>
          </cell>
          <cell r="G11">
            <v>0</v>
          </cell>
          <cell r="H11">
            <v>0</v>
          </cell>
          <cell r="I11">
            <v>0</v>
          </cell>
          <cell r="J11">
            <v>0</v>
          </cell>
          <cell r="K11">
            <v>294068.87</v>
          </cell>
          <cell r="L11">
            <v>0</v>
          </cell>
          <cell r="M11">
            <v>0</v>
          </cell>
          <cell r="N11">
            <v>285301.86</v>
          </cell>
          <cell r="O11">
            <v>472174.02</v>
          </cell>
          <cell r="P11">
            <v>292435.75</v>
          </cell>
          <cell r="Q11">
            <v>0</v>
          </cell>
          <cell r="R11">
            <v>0</v>
          </cell>
          <cell r="S11">
            <v>1396131.65</v>
          </cell>
          <cell r="T11">
            <v>2.3546811123176738E-4</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412987982.88999993</v>
          </cell>
          <cell r="D14">
            <v>283698082.72000003</v>
          </cell>
          <cell r="E14">
            <v>392784170.29999918</v>
          </cell>
          <cell r="F14">
            <v>533547461.44000018</v>
          </cell>
          <cell r="G14">
            <v>766213603.93000078</v>
          </cell>
          <cell r="H14">
            <v>944546712.69999909</v>
          </cell>
          <cell r="I14">
            <v>1086670719.2299984</v>
          </cell>
          <cell r="J14">
            <v>1105534167.5499995</v>
          </cell>
          <cell r="K14">
            <v>1238640172.679996</v>
          </cell>
          <cell r="L14">
            <v>1179104684.1700025</v>
          </cell>
          <cell r="M14">
            <v>1068099872.8799977</v>
          </cell>
          <cell r="N14">
            <v>956499524.29999959</v>
          </cell>
          <cell r="O14">
            <v>1167425830.4700019</v>
          </cell>
          <cell r="P14">
            <v>538521518.67999995</v>
          </cell>
          <cell r="Q14">
            <v>11060003.74</v>
          </cell>
          <cell r="R14">
            <v>6314934.3500000006</v>
          </cell>
          <cell r="S14">
            <v>11691649442.029991</v>
          </cell>
          <cell r="T14">
            <v>0.20447178143352618</v>
          </cell>
        </row>
        <row r="15">
          <cell r="C15">
            <v>412936120.46999991</v>
          </cell>
          <cell r="D15">
            <v>283698082.72000003</v>
          </cell>
          <cell r="E15">
            <v>392334264.96999919</v>
          </cell>
          <cell r="F15">
            <v>533345310.16000021</v>
          </cell>
          <cell r="G15">
            <v>765923126.69000077</v>
          </cell>
          <cell r="H15">
            <v>944546712.69999909</v>
          </cell>
          <cell r="I15">
            <v>1085028679.7399983</v>
          </cell>
          <cell r="J15">
            <v>1104778688.5399995</v>
          </cell>
          <cell r="K15">
            <v>1236322442.3199961</v>
          </cell>
          <cell r="L15">
            <v>1178819031.6800025</v>
          </cell>
          <cell r="M15">
            <v>1068099872.8799977</v>
          </cell>
          <cell r="N15">
            <v>956499524.29999959</v>
          </cell>
          <cell r="O15">
            <v>1167192697.3200021</v>
          </cell>
          <cell r="P15">
            <v>538245190.38</v>
          </cell>
          <cell r="Q15">
            <v>11060003.74</v>
          </cell>
          <cell r="R15">
            <v>6314934.3500000006</v>
          </cell>
          <cell r="S15">
            <v>11685144682.959991</v>
          </cell>
          <cell r="T15">
            <v>0.99944364059987845</v>
          </cell>
        </row>
        <row r="16">
          <cell r="C16">
            <v>51862.42</v>
          </cell>
          <cell r="D16">
            <v>0</v>
          </cell>
          <cell r="E16">
            <v>449905.32999999996</v>
          </cell>
          <cell r="F16">
            <v>0</v>
          </cell>
          <cell r="G16">
            <v>0</v>
          </cell>
          <cell r="H16">
            <v>0</v>
          </cell>
          <cell r="I16">
            <v>1642039.49</v>
          </cell>
          <cell r="J16">
            <v>341110</v>
          </cell>
          <cell r="K16">
            <v>2040932.57</v>
          </cell>
          <cell r="L16">
            <v>0</v>
          </cell>
          <cell r="M16">
            <v>0</v>
          </cell>
          <cell r="N16">
            <v>0</v>
          </cell>
          <cell r="O16">
            <v>142911.07999999999</v>
          </cell>
          <cell r="P16">
            <v>276328.3</v>
          </cell>
          <cell r="Q16">
            <v>0</v>
          </cell>
          <cell r="R16">
            <v>0</v>
          </cell>
          <cell r="S16">
            <v>4945089.1899999995</v>
          </cell>
          <cell r="T16">
            <v>4.2295907130289364E-4</v>
          </cell>
        </row>
        <row r="17">
          <cell r="C17">
            <v>0</v>
          </cell>
          <cell r="D17">
            <v>0</v>
          </cell>
          <cell r="E17">
            <v>0</v>
          </cell>
          <cell r="F17">
            <v>202151.28</v>
          </cell>
          <cell r="G17">
            <v>290477.24</v>
          </cell>
          <cell r="H17">
            <v>0</v>
          </cell>
          <cell r="I17">
            <v>0</v>
          </cell>
          <cell r="J17">
            <v>414369.01</v>
          </cell>
          <cell r="K17">
            <v>276797.78999999998</v>
          </cell>
          <cell r="L17">
            <v>285652.49</v>
          </cell>
          <cell r="M17">
            <v>0</v>
          </cell>
          <cell r="N17">
            <v>0</v>
          </cell>
          <cell r="O17">
            <v>90222.07</v>
          </cell>
          <cell r="P17">
            <v>0</v>
          </cell>
          <cell r="Q17">
            <v>0</v>
          </cell>
          <cell r="R17">
            <v>0</v>
          </cell>
          <cell r="S17">
            <v>1559669.8800000001</v>
          </cell>
          <cell r="T17">
            <v>1.3340032881871958E-4</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11544406.14000001</v>
          </cell>
          <cell r="D20">
            <v>10649681.409999998</v>
          </cell>
          <cell r="E20">
            <v>12086104.949999994</v>
          </cell>
          <cell r="F20">
            <v>19964694.759999987</v>
          </cell>
          <cell r="G20">
            <v>23353551.739999995</v>
          </cell>
          <cell r="H20">
            <v>36929824.599999994</v>
          </cell>
          <cell r="I20">
            <v>43882344.150000021</v>
          </cell>
          <cell r="J20">
            <v>55902983.68</v>
          </cell>
          <cell r="K20">
            <v>72755508.580000043</v>
          </cell>
          <cell r="L20">
            <v>94117247.660000086</v>
          </cell>
          <cell r="M20">
            <v>117857368.89999995</v>
          </cell>
          <cell r="N20">
            <v>114628994.11000001</v>
          </cell>
          <cell r="O20">
            <v>75460847.23999998</v>
          </cell>
          <cell r="P20">
            <v>3171707.87</v>
          </cell>
          <cell r="Q20">
            <v>258326.71999999997</v>
          </cell>
          <cell r="R20">
            <v>0</v>
          </cell>
          <cell r="S20">
            <v>692563592.51000023</v>
          </cell>
          <cell r="T20">
            <v>1.2112038786200138E-2</v>
          </cell>
        </row>
        <row r="21">
          <cell r="C21">
            <v>11544406.14000001</v>
          </cell>
          <cell r="D21">
            <v>10649681.409999998</v>
          </cell>
          <cell r="E21">
            <v>12086104.949999994</v>
          </cell>
          <cell r="F21">
            <v>19964694.759999987</v>
          </cell>
          <cell r="G21">
            <v>23353551.739999995</v>
          </cell>
          <cell r="H21">
            <v>36929824.599999994</v>
          </cell>
          <cell r="I21">
            <v>43882344.150000021</v>
          </cell>
          <cell r="J21">
            <v>55902983.68</v>
          </cell>
          <cell r="K21">
            <v>72755508.580000043</v>
          </cell>
          <cell r="L21">
            <v>93983404.320000082</v>
          </cell>
          <cell r="M21">
            <v>117857368.89999995</v>
          </cell>
          <cell r="N21">
            <v>114492012.01000002</v>
          </cell>
          <cell r="O21">
            <v>75460847.23999998</v>
          </cell>
          <cell r="P21">
            <v>3171707.87</v>
          </cell>
          <cell r="Q21">
            <v>258326.71999999997</v>
          </cell>
          <cell r="R21">
            <v>0</v>
          </cell>
          <cell r="S21">
            <v>692292767.07000017</v>
          </cell>
          <cell r="T21">
            <v>0.99960895224217816</v>
          </cell>
        </row>
        <row r="22">
          <cell r="C22">
            <v>0</v>
          </cell>
          <cell r="D22">
            <v>0</v>
          </cell>
          <cell r="E22">
            <v>0</v>
          </cell>
          <cell r="F22">
            <v>0</v>
          </cell>
          <cell r="G22">
            <v>0</v>
          </cell>
          <cell r="H22">
            <v>0</v>
          </cell>
          <cell r="I22">
            <v>0</v>
          </cell>
          <cell r="J22">
            <v>0</v>
          </cell>
          <cell r="K22">
            <v>0</v>
          </cell>
          <cell r="L22">
            <v>133843.34</v>
          </cell>
          <cell r="M22">
            <v>0</v>
          </cell>
          <cell r="N22">
            <v>136982.1</v>
          </cell>
          <cell r="O22">
            <v>0</v>
          </cell>
          <cell r="P22">
            <v>0</v>
          </cell>
          <cell r="Q22">
            <v>0</v>
          </cell>
          <cell r="R22">
            <v>0</v>
          </cell>
          <cell r="S22">
            <v>270825.44</v>
          </cell>
          <cell r="T22">
            <v>3.910477578217331E-4</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C26">
            <v>14245500.870000001</v>
          </cell>
          <cell r="D26">
            <v>9189791.3800000027</v>
          </cell>
          <cell r="E26">
            <v>14917914.780000003</v>
          </cell>
          <cell r="F26">
            <v>20985583.589999992</v>
          </cell>
          <cell r="G26">
            <v>29562032.440000027</v>
          </cell>
          <cell r="H26">
            <v>44036041.979999997</v>
          </cell>
          <cell r="I26">
            <v>59651759.229999982</v>
          </cell>
          <cell r="J26">
            <v>78130745.339999974</v>
          </cell>
          <cell r="K26">
            <v>67368916.650000006</v>
          </cell>
          <cell r="L26">
            <v>60754547.309999943</v>
          </cell>
          <cell r="M26">
            <v>46923810.389999956</v>
          </cell>
          <cell r="N26">
            <v>64281702.280000009</v>
          </cell>
          <cell r="O26">
            <v>41993479.05999998</v>
          </cell>
          <cell r="P26">
            <v>0</v>
          </cell>
          <cell r="Q26">
            <v>127930.86</v>
          </cell>
          <cell r="R26">
            <v>0</v>
          </cell>
          <cell r="S26">
            <v>552169756.15999997</v>
          </cell>
          <cell r="T26">
            <v>9.6567327181294512E-3</v>
          </cell>
        </row>
        <row r="27">
          <cell r="C27">
            <v>14234495.020000001</v>
          </cell>
          <cell r="D27">
            <v>9164394.4300000034</v>
          </cell>
          <cell r="E27">
            <v>14917914.780000003</v>
          </cell>
          <cell r="F27">
            <v>20985583.589999992</v>
          </cell>
          <cell r="G27">
            <v>29562032.440000027</v>
          </cell>
          <cell r="H27">
            <v>43898671.389999993</v>
          </cell>
          <cell r="I27">
            <v>59651759.229999982</v>
          </cell>
          <cell r="J27">
            <v>77646052.169999972</v>
          </cell>
          <cell r="K27">
            <v>67368916.650000006</v>
          </cell>
          <cell r="L27">
            <v>60754547.309999943</v>
          </cell>
          <cell r="M27">
            <v>46923810.389999956</v>
          </cell>
          <cell r="N27">
            <v>64281702.280000009</v>
          </cell>
          <cell r="O27">
            <v>41993479.05999998</v>
          </cell>
          <cell r="P27">
            <v>0</v>
          </cell>
          <cell r="Q27">
            <v>127930.86</v>
          </cell>
          <cell r="R27">
            <v>0</v>
          </cell>
          <cell r="S27">
            <v>551511289.5999999</v>
          </cell>
          <cell r="T27">
            <v>0.99880749252806</v>
          </cell>
        </row>
        <row r="28">
          <cell r="C28">
            <v>11005.85</v>
          </cell>
          <cell r="D28">
            <v>25396.95</v>
          </cell>
          <cell r="E28">
            <v>0</v>
          </cell>
          <cell r="F28">
            <v>0</v>
          </cell>
          <cell r="G28">
            <v>0</v>
          </cell>
          <cell r="H28">
            <v>0</v>
          </cell>
          <cell r="I28">
            <v>0</v>
          </cell>
          <cell r="J28">
            <v>484693.17000000004</v>
          </cell>
          <cell r="K28">
            <v>0</v>
          </cell>
          <cell r="L28">
            <v>0</v>
          </cell>
          <cell r="M28">
            <v>0</v>
          </cell>
          <cell r="N28">
            <v>0</v>
          </cell>
          <cell r="O28">
            <v>0</v>
          </cell>
          <cell r="P28">
            <v>0</v>
          </cell>
          <cell r="Q28">
            <v>0</v>
          </cell>
          <cell r="R28">
            <v>0</v>
          </cell>
          <cell r="S28">
            <v>521095.97000000003</v>
          </cell>
          <cell r="T28">
            <v>9.4372421558163756E-4</v>
          </cell>
        </row>
        <row r="29">
          <cell r="C29">
            <v>0</v>
          </cell>
          <cell r="D29">
            <v>0</v>
          </cell>
          <cell r="E29">
            <v>0</v>
          </cell>
          <cell r="F29">
            <v>0</v>
          </cell>
          <cell r="G29">
            <v>0</v>
          </cell>
          <cell r="H29">
            <v>137370.59</v>
          </cell>
          <cell r="I29">
            <v>0</v>
          </cell>
          <cell r="J29">
            <v>0</v>
          </cell>
          <cell r="K29">
            <v>0</v>
          </cell>
          <cell r="L29">
            <v>0</v>
          </cell>
          <cell r="M29">
            <v>0</v>
          </cell>
          <cell r="N29">
            <v>0</v>
          </cell>
          <cell r="O29">
            <v>0</v>
          </cell>
          <cell r="P29">
            <v>0</v>
          </cell>
          <cell r="Q29">
            <v>0</v>
          </cell>
          <cell r="R29">
            <v>0</v>
          </cell>
          <cell r="S29">
            <v>137370.59</v>
          </cell>
          <cell r="T29">
            <v>2.4878325635820352E-4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C32">
            <v>7494539.429999995</v>
          </cell>
          <cell r="D32">
            <v>6466478.5800000019</v>
          </cell>
          <cell r="E32">
            <v>8048982.4099999974</v>
          </cell>
          <cell r="F32">
            <v>12053910.74</v>
          </cell>
          <cell r="G32">
            <v>17171296.339999996</v>
          </cell>
          <cell r="H32">
            <v>21396682.920000006</v>
          </cell>
          <cell r="I32">
            <v>28776238.349999987</v>
          </cell>
          <cell r="J32">
            <v>38444077.369999945</v>
          </cell>
          <cell r="K32">
            <v>46932027.530000016</v>
          </cell>
          <cell r="L32">
            <v>59622253.990000002</v>
          </cell>
          <cell r="M32">
            <v>87586528.599999979</v>
          </cell>
          <cell r="N32">
            <v>152805387.65000033</v>
          </cell>
          <cell r="O32">
            <v>231038503.84</v>
          </cell>
          <cell r="P32">
            <v>91670175.289999947</v>
          </cell>
          <cell r="Q32">
            <v>0</v>
          </cell>
          <cell r="R32">
            <v>607282.47</v>
          </cell>
          <cell r="S32">
            <v>810114365.51000035</v>
          </cell>
          <cell r="T32">
            <v>1.4167849310059362E-2</v>
          </cell>
        </row>
        <row r="33">
          <cell r="C33">
            <v>7494539.429999995</v>
          </cell>
          <cell r="D33">
            <v>6466478.5800000019</v>
          </cell>
          <cell r="E33">
            <v>8048982.4099999974</v>
          </cell>
          <cell r="F33">
            <v>12053910.74</v>
          </cell>
          <cell r="G33">
            <v>17171296.339999996</v>
          </cell>
          <cell r="H33">
            <v>21396682.920000006</v>
          </cell>
          <cell r="I33">
            <v>28776238.349999987</v>
          </cell>
          <cell r="J33">
            <v>38444077.369999945</v>
          </cell>
          <cell r="K33">
            <v>46932027.530000016</v>
          </cell>
          <cell r="L33">
            <v>59622253.990000002</v>
          </cell>
          <cell r="M33">
            <v>87586528.599999979</v>
          </cell>
          <cell r="N33">
            <v>152776283.86000034</v>
          </cell>
          <cell r="O33">
            <v>230634753.05000001</v>
          </cell>
          <cell r="P33">
            <v>91448820.029999942</v>
          </cell>
          <cell r="Q33">
            <v>0</v>
          </cell>
          <cell r="R33">
            <v>607282.47</v>
          </cell>
          <cell r="S33">
            <v>809460155.67000031</v>
          </cell>
          <cell r="T33">
            <v>0.99919244755079961</v>
          </cell>
        </row>
        <row r="34">
          <cell r="C34">
            <v>0</v>
          </cell>
          <cell r="D34">
            <v>0</v>
          </cell>
          <cell r="E34">
            <v>0</v>
          </cell>
          <cell r="F34">
            <v>0</v>
          </cell>
          <cell r="G34">
            <v>0</v>
          </cell>
          <cell r="H34">
            <v>0</v>
          </cell>
          <cell r="I34">
            <v>0</v>
          </cell>
          <cell r="J34">
            <v>0</v>
          </cell>
          <cell r="K34">
            <v>0</v>
          </cell>
          <cell r="L34">
            <v>0</v>
          </cell>
          <cell r="M34">
            <v>0</v>
          </cell>
          <cell r="N34">
            <v>29103.79</v>
          </cell>
          <cell r="O34">
            <v>403750.79</v>
          </cell>
          <cell r="P34">
            <v>0</v>
          </cell>
          <cell r="Q34">
            <v>0</v>
          </cell>
          <cell r="R34">
            <v>0</v>
          </cell>
          <cell r="S34">
            <v>432854.57999999996</v>
          </cell>
          <cell r="T34">
            <v>5.3431292966580116E-4</v>
          </cell>
        </row>
        <row r="35">
          <cell r="C35">
            <v>0</v>
          </cell>
          <cell r="D35">
            <v>0</v>
          </cell>
          <cell r="E35">
            <v>0</v>
          </cell>
          <cell r="F35">
            <v>0</v>
          </cell>
          <cell r="G35">
            <v>0</v>
          </cell>
          <cell r="H35">
            <v>0</v>
          </cell>
          <cell r="I35">
            <v>0</v>
          </cell>
          <cell r="J35">
            <v>0</v>
          </cell>
          <cell r="K35">
            <v>0</v>
          </cell>
          <cell r="L35">
            <v>0</v>
          </cell>
          <cell r="M35">
            <v>0</v>
          </cell>
          <cell r="N35">
            <v>0</v>
          </cell>
          <cell r="O35">
            <v>0</v>
          </cell>
          <cell r="P35">
            <v>221355.26</v>
          </cell>
          <cell r="Q35">
            <v>0</v>
          </cell>
          <cell r="R35">
            <v>0</v>
          </cell>
          <cell r="S35">
            <v>221355.26</v>
          </cell>
          <cell r="T35">
            <v>2.732395195345632E-4</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C38">
            <v>389489.54</v>
          </cell>
          <cell r="D38">
            <v>200201.72</v>
          </cell>
          <cell r="E38">
            <v>473178.86</v>
          </cell>
          <cell r="F38">
            <v>705000.58</v>
          </cell>
          <cell r="G38">
            <v>1484406.62</v>
          </cell>
          <cell r="H38">
            <v>416956.65</v>
          </cell>
          <cell r="I38">
            <v>1958125.21</v>
          </cell>
          <cell r="J38">
            <v>881781.21</v>
          </cell>
          <cell r="K38">
            <v>2706091.51</v>
          </cell>
          <cell r="L38">
            <v>2005742.19</v>
          </cell>
          <cell r="M38">
            <v>2008394.69</v>
          </cell>
          <cell r="N38">
            <v>1591189.55</v>
          </cell>
          <cell r="O38">
            <v>1451183.79</v>
          </cell>
          <cell r="P38">
            <v>0</v>
          </cell>
          <cell r="Q38">
            <v>0</v>
          </cell>
          <cell r="R38">
            <v>0</v>
          </cell>
          <cell r="S38">
            <v>16271742.119999997</v>
          </cell>
          <cell r="T38">
            <v>2.8457166072246378E-4</v>
          </cell>
        </row>
        <row r="39">
          <cell r="C39">
            <v>389489.54</v>
          </cell>
          <cell r="D39">
            <v>200201.72</v>
          </cell>
          <cell r="E39">
            <v>473178.86</v>
          </cell>
          <cell r="F39">
            <v>705000.58</v>
          </cell>
          <cell r="G39">
            <v>1484406.62</v>
          </cell>
          <cell r="H39">
            <v>416956.65</v>
          </cell>
          <cell r="I39">
            <v>1958125.21</v>
          </cell>
          <cell r="J39">
            <v>881781.21</v>
          </cell>
          <cell r="K39">
            <v>2706091.51</v>
          </cell>
          <cell r="L39">
            <v>2005742.19</v>
          </cell>
          <cell r="M39">
            <v>2008394.69</v>
          </cell>
          <cell r="N39">
            <v>1591189.55</v>
          </cell>
          <cell r="O39">
            <v>1451183.79</v>
          </cell>
          <cell r="P39">
            <v>0</v>
          </cell>
          <cell r="Q39">
            <v>0</v>
          </cell>
          <cell r="R39">
            <v>0</v>
          </cell>
          <cell r="S39">
            <v>16271742.119999997</v>
          </cell>
          <cell r="T39">
            <v>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v>22307906.980000023</v>
          </cell>
          <cell r="D44">
            <v>16685801.920000002</v>
          </cell>
          <cell r="E44">
            <v>23756073.229999986</v>
          </cell>
          <cell r="F44">
            <v>32554908.410000004</v>
          </cell>
          <cell r="G44">
            <v>45192490.499999978</v>
          </cell>
          <cell r="H44">
            <v>60732758.769999973</v>
          </cell>
          <cell r="I44">
            <v>86025748.549999982</v>
          </cell>
          <cell r="J44">
            <v>114485861.41000006</v>
          </cell>
          <cell r="K44">
            <v>134317903.19000003</v>
          </cell>
          <cell r="L44">
            <v>189993518.07999998</v>
          </cell>
          <cell r="M44">
            <v>161114913.77999994</v>
          </cell>
          <cell r="N44">
            <v>127686575.64000008</v>
          </cell>
          <cell r="O44">
            <v>96491315.930000022</v>
          </cell>
          <cell r="P44">
            <v>1306119.3199999998</v>
          </cell>
          <cell r="Q44">
            <v>204513.47</v>
          </cell>
          <cell r="R44">
            <v>0</v>
          </cell>
          <cell r="S44">
            <v>1112856409.1800003</v>
          </cell>
          <cell r="T44">
            <v>1.9462414913566147E-2</v>
          </cell>
        </row>
        <row r="45">
          <cell r="C45">
            <v>22307906.980000023</v>
          </cell>
          <cell r="D45">
            <v>16685801.920000002</v>
          </cell>
          <cell r="E45">
            <v>23756073.229999986</v>
          </cell>
          <cell r="F45">
            <v>32554908.410000004</v>
          </cell>
          <cell r="G45">
            <v>45192490.499999978</v>
          </cell>
          <cell r="H45">
            <v>60732758.769999973</v>
          </cell>
          <cell r="I45">
            <v>85833037.309999987</v>
          </cell>
          <cell r="J45">
            <v>114485861.41000006</v>
          </cell>
          <cell r="K45">
            <v>133947111.69000003</v>
          </cell>
          <cell r="L45">
            <v>189857761.73999998</v>
          </cell>
          <cell r="M45">
            <v>161114913.77999994</v>
          </cell>
          <cell r="N45">
            <v>127686575.64000008</v>
          </cell>
          <cell r="O45">
            <v>96491315.930000022</v>
          </cell>
          <cell r="P45">
            <v>1306119.3199999998</v>
          </cell>
          <cell r="Q45">
            <v>204513.47</v>
          </cell>
          <cell r="R45">
            <v>0</v>
          </cell>
          <cell r="S45">
            <v>1112157150.1000001</v>
          </cell>
          <cell r="T45">
            <v>0.99937165381424597</v>
          </cell>
        </row>
        <row r="46">
          <cell r="C46">
            <v>0</v>
          </cell>
          <cell r="D46">
            <v>0</v>
          </cell>
          <cell r="E46">
            <v>0</v>
          </cell>
          <cell r="F46">
            <v>0</v>
          </cell>
          <cell r="G46">
            <v>0</v>
          </cell>
          <cell r="H46">
            <v>0</v>
          </cell>
          <cell r="I46">
            <v>0</v>
          </cell>
          <cell r="J46">
            <v>0</v>
          </cell>
          <cell r="K46">
            <v>232239.84</v>
          </cell>
          <cell r="L46">
            <v>135756.34</v>
          </cell>
          <cell r="M46">
            <v>0</v>
          </cell>
          <cell r="N46">
            <v>0</v>
          </cell>
          <cell r="O46">
            <v>0</v>
          </cell>
          <cell r="P46">
            <v>0</v>
          </cell>
          <cell r="Q46">
            <v>0</v>
          </cell>
          <cell r="R46">
            <v>0</v>
          </cell>
          <cell r="S46">
            <v>367996.18</v>
          </cell>
          <cell r="T46">
            <v>3.3067714483592286E-4</v>
          </cell>
        </row>
        <row r="47">
          <cell r="C47">
            <v>0</v>
          </cell>
          <cell r="D47">
            <v>0</v>
          </cell>
          <cell r="E47">
            <v>0</v>
          </cell>
          <cell r="F47">
            <v>0</v>
          </cell>
          <cell r="G47">
            <v>0</v>
          </cell>
          <cell r="H47">
            <v>0</v>
          </cell>
          <cell r="I47">
            <v>192711.24</v>
          </cell>
          <cell r="J47">
            <v>0</v>
          </cell>
          <cell r="K47">
            <v>138551.66</v>
          </cell>
          <cell r="L47">
            <v>0</v>
          </cell>
          <cell r="M47">
            <v>0</v>
          </cell>
          <cell r="N47">
            <v>0</v>
          </cell>
          <cell r="O47">
            <v>0</v>
          </cell>
          <cell r="P47">
            <v>0</v>
          </cell>
          <cell r="Q47">
            <v>0</v>
          </cell>
          <cell r="R47">
            <v>0</v>
          </cell>
          <cell r="S47">
            <v>331262.90000000002</v>
          </cell>
          <cell r="T47">
            <v>2.9766904091794603E-4</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row>
        <row r="56">
          <cell r="C56">
            <v>1184885373.4100032</v>
          </cell>
          <cell r="D56">
            <v>875271846.92000175</v>
          </cell>
          <cell r="E56">
            <v>1283495481.22</v>
          </cell>
          <cell r="F56">
            <v>1777774315.8900023</v>
          </cell>
          <cell r="G56">
            <v>2318505442.8499985</v>
          </cell>
          <cell r="H56">
            <v>2961705046.6100078</v>
          </cell>
          <cell r="I56">
            <v>3514991518.9400105</v>
          </cell>
          <cell r="J56">
            <v>3574817622.4999776</v>
          </cell>
          <cell r="K56">
            <v>3749375868.0900102</v>
          </cell>
          <cell r="L56">
            <v>3469214495.3200102</v>
          </cell>
          <cell r="M56">
            <v>3309581357.3599939</v>
          </cell>
          <cell r="N56">
            <v>3550760676.6499934</v>
          </cell>
          <cell r="O56">
            <v>2468598971.7400026</v>
          </cell>
          <cell r="P56">
            <v>211285367.58000019</v>
          </cell>
          <cell r="Q56">
            <v>24103845.09</v>
          </cell>
          <cell r="R56">
            <v>12124530.48</v>
          </cell>
          <cell r="S56">
            <v>34286491760.650009</v>
          </cell>
          <cell r="T56">
            <v>0.59962626181757883</v>
          </cell>
        </row>
        <row r="57">
          <cell r="C57">
            <v>1183711775.7600031</v>
          </cell>
          <cell r="D57">
            <v>875271846.92000175</v>
          </cell>
          <cell r="E57">
            <v>1283297403.8399999</v>
          </cell>
          <cell r="F57">
            <v>1777170220.0300024</v>
          </cell>
          <cell r="G57">
            <v>2317470662.7999983</v>
          </cell>
          <cell r="H57">
            <v>2961031995.4300079</v>
          </cell>
          <cell r="I57">
            <v>3512276597.0500107</v>
          </cell>
          <cell r="J57">
            <v>3570707781.0499778</v>
          </cell>
          <cell r="K57">
            <v>3746644728.2200103</v>
          </cell>
          <cell r="L57">
            <v>3468128204.1300106</v>
          </cell>
          <cell r="M57">
            <v>3309581357.3599939</v>
          </cell>
          <cell r="N57">
            <v>3548549604.6099935</v>
          </cell>
          <cell r="O57">
            <v>2467917009.9900026</v>
          </cell>
          <cell r="P57">
            <v>211285367.58000019</v>
          </cell>
          <cell r="Q57">
            <v>24103845.09</v>
          </cell>
          <cell r="R57">
            <v>12124530.48</v>
          </cell>
          <cell r="S57">
            <v>34269272930.340008</v>
          </cell>
          <cell r="T57">
            <v>0.99949779550412432</v>
          </cell>
        </row>
        <row r="58">
          <cell r="C58">
            <v>1173597.6499999999</v>
          </cell>
          <cell r="D58">
            <v>0</v>
          </cell>
          <cell r="E58">
            <v>198077.38</v>
          </cell>
          <cell r="F58">
            <v>604095.86</v>
          </cell>
          <cell r="G58">
            <v>1034780.05</v>
          </cell>
          <cell r="H58">
            <v>524220.93999999994</v>
          </cell>
          <cell r="I58">
            <v>2046697.1</v>
          </cell>
          <cell r="J58">
            <v>4109841.45</v>
          </cell>
          <cell r="K58">
            <v>2508912.4500000002</v>
          </cell>
          <cell r="L58">
            <v>892208.49</v>
          </cell>
          <cell r="M58">
            <v>0</v>
          </cell>
          <cell r="N58">
            <v>2211072.04</v>
          </cell>
          <cell r="O58">
            <v>0</v>
          </cell>
          <cell r="P58">
            <v>0</v>
          </cell>
          <cell r="Q58">
            <v>0</v>
          </cell>
          <cell r="R58">
            <v>0</v>
          </cell>
          <cell r="S58">
            <v>15303503.41</v>
          </cell>
          <cell r="T58">
            <v>4.4634206138184006E-4</v>
          </cell>
        </row>
        <row r="59">
          <cell r="C59">
            <v>0</v>
          </cell>
          <cell r="D59">
            <v>0</v>
          </cell>
          <cell r="E59">
            <v>0</v>
          </cell>
          <cell r="F59">
            <v>0</v>
          </cell>
          <cell r="G59">
            <v>0</v>
          </cell>
          <cell r="H59">
            <v>148830.24</v>
          </cell>
          <cell r="I59">
            <v>668224.79</v>
          </cell>
          <cell r="J59">
            <v>0</v>
          </cell>
          <cell r="K59">
            <v>222227.41999999998</v>
          </cell>
          <cell r="L59">
            <v>194082.7</v>
          </cell>
          <cell r="M59">
            <v>0</v>
          </cell>
          <cell r="N59">
            <v>0</v>
          </cell>
          <cell r="O59">
            <v>681961.75</v>
          </cell>
          <cell r="P59">
            <v>0</v>
          </cell>
          <cell r="Q59">
            <v>0</v>
          </cell>
          <cell r="R59">
            <v>0</v>
          </cell>
          <cell r="S59">
            <v>1915326.9</v>
          </cell>
          <cell r="T59">
            <v>5.5862434493755531E-5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row>
        <row r="62">
          <cell r="C62">
            <v>3316411.44</v>
          </cell>
          <cell r="D62">
            <v>2276720.8199999998</v>
          </cell>
          <cell r="E62">
            <v>3195608.13</v>
          </cell>
          <cell r="F62">
            <v>4730309.8500000006</v>
          </cell>
          <cell r="G62">
            <v>9538867.1400000006</v>
          </cell>
          <cell r="H62">
            <v>8545960.9000000004</v>
          </cell>
          <cell r="I62">
            <v>16577661.799999991</v>
          </cell>
          <cell r="J62">
            <v>14821988.570000004</v>
          </cell>
          <cell r="K62">
            <v>9143539.0799999963</v>
          </cell>
          <cell r="L62">
            <v>16034672.24</v>
          </cell>
          <cell r="M62">
            <v>13839667.810000002</v>
          </cell>
          <cell r="N62">
            <v>20271203.499999993</v>
          </cell>
          <cell r="O62">
            <v>14746826.530000001</v>
          </cell>
          <cell r="P62">
            <v>0</v>
          </cell>
          <cell r="Q62">
            <v>0</v>
          </cell>
          <cell r="R62">
            <v>0</v>
          </cell>
          <cell r="S62">
            <v>137039437.80999997</v>
          </cell>
          <cell r="T62">
            <v>2.3966419891900603E-3</v>
          </cell>
        </row>
        <row r="63">
          <cell r="C63">
            <v>3316411.44</v>
          </cell>
          <cell r="D63">
            <v>2276720.8199999998</v>
          </cell>
          <cell r="E63">
            <v>3195608.13</v>
          </cell>
          <cell r="F63">
            <v>4730309.8500000006</v>
          </cell>
          <cell r="G63">
            <v>9538867.1400000006</v>
          </cell>
          <cell r="H63">
            <v>8545960.9000000004</v>
          </cell>
          <cell r="I63">
            <v>16577661.799999991</v>
          </cell>
          <cell r="J63">
            <v>14767359.350000003</v>
          </cell>
          <cell r="K63">
            <v>9143539.0799999963</v>
          </cell>
          <cell r="L63">
            <v>16034672.24</v>
          </cell>
          <cell r="M63">
            <v>13839667.810000002</v>
          </cell>
          <cell r="N63">
            <v>20271203.499999993</v>
          </cell>
          <cell r="O63">
            <v>14746826.530000001</v>
          </cell>
          <cell r="P63">
            <v>0</v>
          </cell>
          <cell r="Q63">
            <v>0</v>
          </cell>
          <cell r="R63">
            <v>0</v>
          </cell>
          <cell r="S63">
            <v>136984808.58999997</v>
          </cell>
          <cell r="T63">
            <v>0.99960136132435295</v>
          </cell>
        </row>
        <row r="64">
          <cell r="C64">
            <v>0</v>
          </cell>
          <cell r="D64">
            <v>0</v>
          </cell>
          <cell r="E64">
            <v>0</v>
          </cell>
          <cell r="F64">
            <v>0</v>
          </cell>
          <cell r="G64">
            <v>0</v>
          </cell>
          <cell r="H64">
            <v>0</v>
          </cell>
          <cell r="I64">
            <v>0</v>
          </cell>
          <cell r="J64">
            <v>54629.22</v>
          </cell>
          <cell r="K64">
            <v>0</v>
          </cell>
          <cell r="L64">
            <v>0</v>
          </cell>
          <cell r="M64">
            <v>0</v>
          </cell>
          <cell r="N64">
            <v>0</v>
          </cell>
          <cell r="O64">
            <v>0</v>
          </cell>
          <cell r="P64">
            <v>0</v>
          </cell>
          <cell r="Q64">
            <v>0</v>
          </cell>
          <cell r="R64">
            <v>0</v>
          </cell>
          <cell r="S64">
            <v>54629.22</v>
          </cell>
          <cell r="T64">
            <v>3.9863867564708899E-4</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row>
        <row r="68">
          <cell r="C68">
            <v>4973320.1899999985</v>
          </cell>
          <cell r="D68">
            <v>5554677.6200000001</v>
          </cell>
          <cell r="E68">
            <v>4764515.46</v>
          </cell>
          <cell r="F68">
            <v>12807756.760000002</v>
          </cell>
          <cell r="G68">
            <v>14381265.880000001</v>
          </cell>
          <cell r="H68">
            <v>14801449.519999998</v>
          </cell>
          <cell r="I68">
            <v>26119642.460000005</v>
          </cell>
          <cell r="J68">
            <v>28279527.640000004</v>
          </cell>
          <cell r="K68">
            <v>35077375.939999998</v>
          </cell>
          <cell r="L68">
            <v>43094956.369999982</v>
          </cell>
          <cell r="M68">
            <v>62180636.580000013</v>
          </cell>
          <cell r="N68">
            <v>98468092.650000021</v>
          </cell>
          <cell r="O68">
            <v>221461507.56000006</v>
          </cell>
          <cell r="P68">
            <v>8103289.5300000003</v>
          </cell>
          <cell r="Q68">
            <v>415230.07</v>
          </cell>
          <cell r="R68">
            <v>187949.41999999998</v>
          </cell>
          <cell r="S68">
            <v>580671193.6500001</v>
          </cell>
          <cell r="T68">
            <v>1.0155185885571048E-2</v>
          </cell>
        </row>
        <row r="69">
          <cell r="C69">
            <v>4973320.1899999985</v>
          </cell>
          <cell r="D69">
            <v>5554677.6200000001</v>
          </cell>
          <cell r="E69">
            <v>4764515.46</v>
          </cell>
          <cell r="F69">
            <v>12807756.760000002</v>
          </cell>
          <cell r="G69">
            <v>14381265.880000001</v>
          </cell>
          <cell r="H69">
            <v>14801449.519999998</v>
          </cell>
          <cell r="I69">
            <v>26119642.460000005</v>
          </cell>
          <cell r="J69">
            <v>28279527.640000004</v>
          </cell>
          <cell r="K69">
            <v>35077375.939999998</v>
          </cell>
          <cell r="L69">
            <v>43094956.369999982</v>
          </cell>
          <cell r="M69">
            <v>62180636.580000013</v>
          </cell>
          <cell r="N69">
            <v>98468092.650000021</v>
          </cell>
          <cell r="O69">
            <v>220851378.33000007</v>
          </cell>
          <cell r="P69">
            <v>8103289.5300000003</v>
          </cell>
          <cell r="Q69">
            <v>415230.07</v>
          </cell>
          <cell r="R69">
            <v>187949.41999999998</v>
          </cell>
          <cell r="S69">
            <v>580061064.42000008</v>
          </cell>
          <cell r="T69">
            <v>0.99894926898962411</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row>
        <row r="71">
          <cell r="C71">
            <v>0</v>
          </cell>
          <cell r="D71">
            <v>0</v>
          </cell>
          <cell r="E71">
            <v>0</v>
          </cell>
          <cell r="F71">
            <v>0</v>
          </cell>
          <cell r="G71">
            <v>0</v>
          </cell>
          <cell r="H71">
            <v>0</v>
          </cell>
          <cell r="I71">
            <v>0</v>
          </cell>
          <cell r="J71">
            <v>0</v>
          </cell>
          <cell r="K71">
            <v>0</v>
          </cell>
          <cell r="L71">
            <v>0</v>
          </cell>
          <cell r="M71">
            <v>0</v>
          </cell>
          <cell r="N71">
            <v>0</v>
          </cell>
          <cell r="O71">
            <v>610129.23</v>
          </cell>
          <cell r="P71">
            <v>0</v>
          </cell>
          <cell r="Q71">
            <v>0</v>
          </cell>
          <cell r="R71">
            <v>0</v>
          </cell>
          <cell r="S71">
            <v>610129.23</v>
          </cell>
          <cell r="T71">
            <v>1.0507310103758233E-3</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row>
        <row r="74">
          <cell r="C74">
            <v>22822073.009999994</v>
          </cell>
          <cell r="D74">
            <v>17763907.160000004</v>
          </cell>
          <cell r="E74">
            <v>23924104.100000013</v>
          </cell>
          <cell r="F74">
            <v>40751073.839999989</v>
          </cell>
          <cell r="G74">
            <v>49504632.640000001</v>
          </cell>
          <cell r="H74">
            <v>79362479.780000016</v>
          </cell>
          <cell r="I74">
            <v>119885263.89000005</v>
          </cell>
          <cell r="J74">
            <v>207191804.68999994</v>
          </cell>
          <cell r="K74">
            <v>156384756.01999995</v>
          </cell>
          <cell r="L74">
            <v>167911268.09</v>
          </cell>
          <cell r="M74">
            <v>124736389.83999994</v>
          </cell>
          <cell r="N74">
            <v>157720428.59999996</v>
          </cell>
          <cell r="O74">
            <v>123266681.73999996</v>
          </cell>
          <cell r="P74">
            <v>2492030.5700000003</v>
          </cell>
          <cell r="Q74">
            <v>0</v>
          </cell>
          <cell r="R74">
            <v>0</v>
          </cell>
          <cell r="S74">
            <v>1293716893.9699998</v>
          </cell>
          <cell r="T74">
            <v>2.2625430166401291E-2</v>
          </cell>
        </row>
        <row r="75">
          <cell r="C75">
            <v>22822073.009999994</v>
          </cell>
          <cell r="D75">
            <v>17733153.730000004</v>
          </cell>
          <cell r="E75">
            <v>23924104.100000013</v>
          </cell>
          <cell r="F75">
            <v>40626587.899999991</v>
          </cell>
          <cell r="G75">
            <v>49504632.640000001</v>
          </cell>
          <cell r="H75">
            <v>79217621.99000001</v>
          </cell>
          <cell r="I75">
            <v>119623994.58000004</v>
          </cell>
          <cell r="J75">
            <v>206405863.16999993</v>
          </cell>
          <cell r="K75">
            <v>156096595.16999996</v>
          </cell>
          <cell r="L75">
            <v>167668856.89000002</v>
          </cell>
          <cell r="M75">
            <v>124440299.18999994</v>
          </cell>
          <cell r="N75">
            <v>157720428.59999996</v>
          </cell>
          <cell r="O75">
            <v>123266681.73999996</v>
          </cell>
          <cell r="P75">
            <v>2492030.5700000003</v>
          </cell>
          <cell r="Q75">
            <v>0</v>
          </cell>
          <cell r="R75">
            <v>0</v>
          </cell>
          <cell r="S75">
            <v>1291542923.2799997</v>
          </cell>
          <cell r="T75">
            <v>0.99831959318137309</v>
          </cell>
        </row>
        <row r="76">
          <cell r="C76">
            <v>0</v>
          </cell>
          <cell r="D76">
            <v>30753.43</v>
          </cell>
          <cell r="E76">
            <v>0</v>
          </cell>
          <cell r="F76">
            <v>124485.94</v>
          </cell>
          <cell r="G76">
            <v>0</v>
          </cell>
          <cell r="H76">
            <v>144857.79</v>
          </cell>
          <cell r="I76">
            <v>261269.31</v>
          </cell>
          <cell r="J76">
            <v>785941.52</v>
          </cell>
          <cell r="K76">
            <v>288160.84999999998</v>
          </cell>
          <cell r="L76">
            <v>0</v>
          </cell>
          <cell r="M76">
            <v>296090.65000000002</v>
          </cell>
          <cell r="N76">
            <v>0</v>
          </cell>
          <cell r="O76">
            <v>0</v>
          </cell>
          <cell r="P76">
            <v>0</v>
          </cell>
          <cell r="Q76">
            <v>0</v>
          </cell>
          <cell r="R76">
            <v>0</v>
          </cell>
          <cell r="S76">
            <v>1931559.4899999998</v>
          </cell>
          <cell r="T76">
            <v>1.4930310479850555E-3</v>
          </cell>
        </row>
        <row r="77">
          <cell r="C77">
            <v>0</v>
          </cell>
          <cell r="D77">
            <v>0</v>
          </cell>
          <cell r="E77">
            <v>0</v>
          </cell>
          <cell r="F77">
            <v>0</v>
          </cell>
          <cell r="G77">
            <v>0</v>
          </cell>
          <cell r="H77">
            <v>0</v>
          </cell>
          <cell r="I77">
            <v>0</v>
          </cell>
          <cell r="J77">
            <v>0</v>
          </cell>
          <cell r="K77">
            <v>0</v>
          </cell>
          <cell r="L77">
            <v>242411.2</v>
          </cell>
          <cell r="M77">
            <v>0</v>
          </cell>
          <cell r="N77">
            <v>0</v>
          </cell>
          <cell r="O77">
            <v>0</v>
          </cell>
          <cell r="P77">
            <v>0</v>
          </cell>
          <cell r="Q77">
            <v>0</v>
          </cell>
          <cell r="R77">
            <v>0</v>
          </cell>
          <cell r="S77">
            <v>242411.2</v>
          </cell>
          <cell r="T77">
            <v>1.8737577064184286E-4</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row>
        <row r="80">
          <cell r="C80">
            <v>2253959.19</v>
          </cell>
          <cell r="D80">
            <v>1262062.1800000002</v>
          </cell>
          <cell r="E80">
            <v>2697530.65</v>
          </cell>
          <cell r="F80">
            <v>3353356.21</v>
          </cell>
          <cell r="G80">
            <v>3889491.6700000004</v>
          </cell>
          <cell r="H80">
            <v>7769649.8100000005</v>
          </cell>
          <cell r="I80">
            <v>8110474.2499999972</v>
          </cell>
          <cell r="J80">
            <v>4348159.13</v>
          </cell>
          <cell r="K80">
            <v>8753804.1099999994</v>
          </cell>
          <cell r="L80">
            <v>9727590.4600000028</v>
          </cell>
          <cell r="M80">
            <v>9193791.9900000021</v>
          </cell>
          <cell r="N80">
            <v>9595760.2399999984</v>
          </cell>
          <cell r="O80">
            <v>6094767.2700000005</v>
          </cell>
          <cell r="P80">
            <v>0</v>
          </cell>
          <cell r="Q80">
            <v>0</v>
          </cell>
          <cell r="R80">
            <v>0</v>
          </cell>
          <cell r="S80">
            <v>77050397.159999996</v>
          </cell>
          <cell r="T80">
            <v>1.34751149062253E-3</v>
          </cell>
        </row>
        <row r="81">
          <cell r="C81">
            <v>2253959.19</v>
          </cell>
          <cell r="D81">
            <v>1262062.1800000002</v>
          </cell>
          <cell r="E81">
            <v>2697530.65</v>
          </cell>
          <cell r="F81">
            <v>3353356.21</v>
          </cell>
          <cell r="G81">
            <v>3889491.6700000004</v>
          </cell>
          <cell r="H81">
            <v>7769649.8100000005</v>
          </cell>
          <cell r="I81">
            <v>8110474.2499999972</v>
          </cell>
          <cell r="J81">
            <v>4348159.13</v>
          </cell>
          <cell r="K81">
            <v>8753804.1099999994</v>
          </cell>
          <cell r="L81">
            <v>9727590.4600000028</v>
          </cell>
          <cell r="M81">
            <v>9193791.9900000021</v>
          </cell>
          <cell r="N81">
            <v>9595760.2399999984</v>
          </cell>
          <cell r="O81">
            <v>6094767.2700000005</v>
          </cell>
          <cell r="P81">
            <v>0</v>
          </cell>
          <cell r="Q81">
            <v>0</v>
          </cell>
          <cell r="R81">
            <v>0</v>
          </cell>
          <cell r="S81">
            <v>77050397.159999996</v>
          </cell>
          <cell r="T81">
            <v>1</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C86">
            <v>1777095157.7200034</v>
          </cell>
          <cell r="D86">
            <v>1296183531.630002</v>
          </cell>
          <cell r="E86">
            <v>1858408402.5799994</v>
          </cell>
          <cell r="F86">
            <v>2573426077.6300035</v>
          </cell>
          <cell r="G86">
            <v>3415138633.1699991</v>
          </cell>
          <cell r="H86">
            <v>4349327684.6500072</v>
          </cell>
          <cell r="I86">
            <v>5233987018.2300091</v>
          </cell>
          <cell r="J86">
            <v>5516254122.7399778</v>
          </cell>
          <cell r="K86">
            <v>5934450192.0200052</v>
          </cell>
          <cell r="L86">
            <v>5803064200.0300131</v>
          </cell>
          <cell r="M86">
            <v>5658076038.2999916</v>
          </cell>
          <cell r="N86">
            <v>6408619788.9699936</v>
          </cell>
          <cell r="O86">
            <v>5987303352.8100042</v>
          </cell>
          <cell r="P86">
            <v>1274849932.0699997</v>
          </cell>
          <cell r="Q86">
            <v>70106165.939999983</v>
          </cell>
          <cell r="R86">
            <v>23479741.470000006</v>
          </cell>
          <cell r="S86">
            <v>57179770039.960007</v>
          </cell>
          <cell r="T86">
            <v>1</v>
          </cell>
        </row>
        <row r="87">
          <cell r="C87">
            <v>1775754940.1300032</v>
          </cell>
          <cell r="D87">
            <v>1296127381.2500019</v>
          </cell>
          <cell r="E87">
            <v>1857724171.4099994</v>
          </cell>
          <cell r="F87">
            <v>2572495344.5500031</v>
          </cell>
          <cell r="G87">
            <v>3413813375.8799992</v>
          </cell>
          <cell r="H87">
            <v>4348232407.9600077</v>
          </cell>
          <cell r="I87">
            <v>5229031660.3200092</v>
          </cell>
          <cell r="J87">
            <v>5510063538.369978</v>
          </cell>
          <cell r="K87">
            <v>5928091499.8000059</v>
          </cell>
          <cell r="L87">
            <v>5800559852.7400131</v>
          </cell>
          <cell r="M87">
            <v>5656482079.6199913</v>
          </cell>
          <cell r="N87">
            <v>6405686399.4699936</v>
          </cell>
          <cell r="O87">
            <v>5984106887.1900043</v>
          </cell>
          <cell r="P87">
            <v>1274059812.7599998</v>
          </cell>
          <cell r="Q87">
            <v>70106165.939999983</v>
          </cell>
          <cell r="R87">
            <v>23479741.470000006</v>
          </cell>
          <cell r="S87">
            <v>57145815258.860016</v>
          </cell>
          <cell r="T87">
            <v>0.99940617492731676</v>
          </cell>
        </row>
        <row r="88">
          <cell r="C88">
            <v>1288066.44</v>
          </cell>
          <cell r="D88">
            <v>56150.380000000005</v>
          </cell>
          <cell r="E88">
            <v>684231.16999999993</v>
          </cell>
          <cell r="F88">
            <v>728581.8</v>
          </cell>
          <cell r="G88">
            <v>1034780.05</v>
          </cell>
          <cell r="H88">
            <v>809075.86</v>
          </cell>
          <cell r="I88">
            <v>4094421.8800000004</v>
          </cell>
          <cell r="J88">
            <v>5776215.3599999994</v>
          </cell>
          <cell r="K88">
            <v>5427046.4799999995</v>
          </cell>
          <cell r="L88">
            <v>1782200.9</v>
          </cell>
          <cell r="M88">
            <v>1593958.6800000002</v>
          </cell>
          <cell r="N88">
            <v>2648087.64</v>
          </cell>
          <cell r="O88">
            <v>1341978.55</v>
          </cell>
          <cell r="P88">
            <v>276328.3</v>
          </cell>
          <cell r="Q88">
            <v>0</v>
          </cell>
          <cell r="R88">
            <v>0</v>
          </cell>
          <cell r="S88">
            <v>27541123.489999998</v>
          </cell>
          <cell r="T88">
            <v>4.8165852137483099E-4</v>
          </cell>
        </row>
        <row r="89">
          <cell r="C89">
            <v>52151.15</v>
          </cell>
          <cell r="D89">
            <v>0</v>
          </cell>
          <cell r="E89">
            <v>0</v>
          </cell>
          <cell r="F89">
            <v>202151.28</v>
          </cell>
          <cell r="G89">
            <v>290477.24</v>
          </cell>
          <cell r="H89">
            <v>286200.82999999996</v>
          </cell>
          <cell r="I89">
            <v>860936.03</v>
          </cell>
          <cell r="J89">
            <v>414369.01</v>
          </cell>
          <cell r="K89">
            <v>931645.74</v>
          </cell>
          <cell r="L89">
            <v>722146.39</v>
          </cell>
          <cell r="M89">
            <v>0</v>
          </cell>
          <cell r="N89">
            <v>285301.86</v>
          </cell>
          <cell r="O89">
            <v>1854487.07</v>
          </cell>
          <cell r="P89">
            <v>513791.01</v>
          </cell>
          <cell r="Q89">
            <v>0</v>
          </cell>
          <cell r="R89">
            <v>0</v>
          </cell>
          <cell r="S89">
            <v>6413657.6100000003</v>
          </cell>
          <cell r="T89">
            <v>1.1216655130858037E-4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81939857.480000138</v>
          </cell>
          <cell r="C10">
            <v>63204608.720000014</v>
          </cell>
          <cell r="D10">
            <v>85377946.490000069</v>
          </cell>
          <cell r="E10">
            <v>126523201.70999998</v>
          </cell>
          <cell r="F10">
            <v>156903374.9500002</v>
          </cell>
          <cell r="G10">
            <v>212245416.16999999</v>
          </cell>
          <cell r="H10">
            <v>257975791.60000023</v>
          </cell>
          <cell r="I10">
            <v>313345137.76000011</v>
          </cell>
          <cell r="J10">
            <v>391043572.50000018</v>
          </cell>
          <cell r="K10">
            <v>495122241.18999952</v>
          </cell>
          <cell r="L10">
            <v>618804644.75000048</v>
          </cell>
          <cell r="M10">
            <v>900560490.95000041</v>
          </cell>
          <cell r="N10">
            <v>912223109.43000031</v>
          </cell>
          <cell r="O10">
            <v>201140167.33000001</v>
          </cell>
          <cell r="P10">
            <v>1875446.56</v>
          </cell>
          <cell r="Q10">
            <v>773422.99999999988</v>
          </cell>
          <cell r="R10">
            <v>4819058430.5900011</v>
          </cell>
          <cell r="S10">
            <v>8.4279080297493439E-2</v>
          </cell>
        </row>
        <row r="11">
          <cell r="B11">
            <v>4243545.129999999</v>
          </cell>
          <cell r="C11">
            <v>6579579.6600000001</v>
          </cell>
          <cell r="D11">
            <v>5880025.6100000013</v>
          </cell>
          <cell r="E11">
            <v>12188883.1</v>
          </cell>
          <cell r="F11">
            <v>18197127.000000007</v>
          </cell>
          <cell r="G11">
            <v>20900021.850000005</v>
          </cell>
          <cell r="H11">
            <v>25894359.189999994</v>
          </cell>
          <cell r="I11">
            <v>25059556.889999997</v>
          </cell>
          <cell r="J11">
            <v>32599669.969999999</v>
          </cell>
          <cell r="K11">
            <v>16479592.400000004</v>
          </cell>
          <cell r="L11">
            <v>18311130.759999998</v>
          </cell>
          <cell r="M11">
            <v>21566954.669999998</v>
          </cell>
          <cell r="N11">
            <v>15008953.530000007</v>
          </cell>
          <cell r="O11">
            <v>4897447.8599999994</v>
          </cell>
          <cell r="P11">
            <v>409454.95</v>
          </cell>
          <cell r="Q11">
            <v>0</v>
          </cell>
          <cell r="R11">
            <v>228216302.56999999</v>
          </cell>
          <cell r="S11">
            <v>3.9912070721954849E-3</v>
          </cell>
        </row>
        <row r="12">
          <cell r="B12">
            <v>12429667.510000007</v>
          </cell>
          <cell r="C12">
            <v>9277288.9099999983</v>
          </cell>
          <cell r="D12">
            <v>16723196.540000005</v>
          </cell>
          <cell r="E12">
            <v>33763294.199999988</v>
          </cell>
          <cell r="F12">
            <v>50775143.990000039</v>
          </cell>
          <cell r="G12">
            <v>68437790.079999983</v>
          </cell>
          <cell r="H12">
            <v>97071541.300000057</v>
          </cell>
          <cell r="I12">
            <v>124884734.06</v>
          </cell>
          <cell r="J12">
            <v>124517805.83000001</v>
          </cell>
          <cell r="K12">
            <v>147123823.00999996</v>
          </cell>
          <cell r="L12">
            <v>147364649.13000003</v>
          </cell>
          <cell r="M12">
            <v>194786089.5999999</v>
          </cell>
          <cell r="N12">
            <v>176578049.44999996</v>
          </cell>
          <cell r="O12">
            <v>35633062.589999996</v>
          </cell>
          <cell r="P12">
            <v>3129513.69</v>
          </cell>
          <cell r="Q12">
            <v>491222.02</v>
          </cell>
          <cell r="R12">
            <v>1242986871.9099998</v>
          </cell>
          <cell r="S12">
            <v>2.1738227891461258E-2</v>
          </cell>
        </row>
        <row r="13">
          <cell r="B13">
            <v>43688993.979999982</v>
          </cell>
          <cell r="C13">
            <v>34429860.889999986</v>
          </cell>
          <cell r="D13">
            <v>58686787.580000013</v>
          </cell>
          <cell r="E13">
            <v>106007038.38999996</v>
          </cell>
          <cell r="F13">
            <v>151242533.38000005</v>
          </cell>
          <cell r="G13">
            <v>211280031.51000008</v>
          </cell>
          <cell r="H13">
            <v>275947635.74999958</v>
          </cell>
          <cell r="I13">
            <v>329622816.78000027</v>
          </cell>
          <cell r="J13">
            <v>372675307.16000044</v>
          </cell>
          <cell r="K13">
            <v>371237623.78999907</v>
          </cell>
          <cell r="L13">
            <v>363048333.09000009</v>
          </cell>
          <cell r="M13">
            <v>461855621.68000066</v>
          </cell>
          <cell r="N13">
            <v>414374899.16999954</v>
          </cell>
          <cell r="O13">
            <v>93125358.960000038</v>
          </cell>
          <cell r="P13">
            <v>6981275.71</v>
          </cell>
          <cell r="Q13">
            <v>3642278.4800000004</v>
          </cell>
          <cell r="R13">
            <v>3297846396.3000002</v>
          </cell>
          <cell r="S13">
            <v>5.7675055251101975E-2</v>
          </cell>
        </row>
        <row r="14">
          <cell r="B14">
            <v>126315022.22999988</v>
          </cell>
          <cell r="C14">
            <v>102705708.95000011</v>
          </cell>
          <cell r="D14">
            <v>162594674.98999989</v>
          </cell>
          <cell r="E14">
            <v>253138694.04999986</v>
          </cell>
          <cell r="F14">
            <v>350795759.80000049</v>
          </cell>
          <cell r="G14">
            <v>499293181.23999965</v>
          </cell>
          <cell r="H14">
            <v>645116770.15999925</v>
          </cell>
          <cell r="I14">
            <v>725092206.98999989</v>
          </cell>
          <cell r="J14">
            <v>805053042.48000002</v>
          </cell>
          <cell r="K14">
            <v>865580832.50000226</v>
          </cell>
          <cell r="L14">
            <v>828967107.10999799</v>
          </cell>
          <cell r="M14">
            <v>946952103.39999902</v>
          </cell>
          <cell r="N14">
            <v>898876823.0300014</v>
          </cell>
          <cell r="O14">
            <v>172433225.66000012</v>
          </cell>
          <cell r="P14">
            <v>14624088.459999999</v>
          </cell>
          <cell r="Q14">
            <v>5424271.2000000002</v>
          </cell>
          <cell r="R14">
            <v>7402963512.249999</v>
          </cell>
          <cell r="S14">
            <v>0.12946822813516817</v>
          </cell>
        </row>
        <row r="15">
          <cell r="B15">
            <v>216486165.35999995</v>
          </cell>
          <cell r="C15">
            <v>176089108.45000011</v>
          </cell>
          <cell r="D15">
            <v>287835666.01999986</v>
          </cell>
          <cell r="E15">
            <v>398542904.4400003</v>
          </cell>
          <cell r="F15">
            <v>588399389.09000111</v>
          </cell>
          <cell r="G15">
            <v>770825161.49000061</v>
          </cell>
          <cell r="H15">
            <v>996707412.0999999</v>
          </cell>
          <cell r="I15">
            <v>1072618230.6999989</v>
          </cell>
          <cell r="J15">
            <v>1188225457.4199994</v>
          </cell>
          <cell r="K15">
            <v>1210623395.7300005</v>
          </cell>
          <cell r="L15">
            <v>1158875415.55</v>
          </cell>
          <cell r="M15">
            <v>1286266346.1800025</v>
          </cell>
          <cell r="N15">
            <v>1244746359.960005</v>
          </cell>
          <cell r="O15">
            <v>245941937.5500001</v>
          </cell>
          <cell r="P15">
            <v>14148952.700000001</v>
          </cell>
          <cell r="Q15">
            <v>6673545.0800000001</v>
          </cell>
          <cell r="R15">
            <v>10863005447.820007</v>
          </cell>
          <cell r="S15">
            <v>0.18997987295556462</v>
          </cell>
        </row>
        <row r="16">
          <cell r="B16">
            <v>1291991906.0300026</v>
          </cell>
          <cell r="C16">
            <v>903897376.04999876</v>
          </cell>
          <cell r="D16">
            <v>1241310105.3499987</v>
          </cell>
          <cell r="E16">
            <v>1643262061.7400017</v>
          </cell>
          <cell r="F16">
            <v>2098825304.9599977</v>
          </cell>
          <cell r="G16">
            <v>2566346082.3100033</v>
          </cell>
          <cell r="H16">
            <v>2935273508.1300159</v>
          </cell>
          <cell r="I16">
            <v>2925631439.5599985</v>
          </cell>
          <cell r="J16">
            <v>3020335336.6600037</v>
          </cell>
          <cell r="K16">
            <v>2696896691.4100084</v>
          </cell>
          <cell r="L16">
            <v>2522704757.9099984</v>
          </cell>
          <cell r="M16">
            <v>2596632182.489995</v>
          </cell>
          <cell r="N16">
            <v>2325495158.2400036</v>
          </cell>
          <cell r="O16">
            <v>521678732.11999989</v>
          </cell>
          <cell r="P16">
            <v>28937433.870000001</v>
          </cell>
          <cell r="Q16">
            <v>6475001.6900000004</v>
          </cell>
          <cell r="R16">
            <v>29325693078.520023</v>
          </cell>
          <cell r="S16">
            <v>0.51286832839701502</v>
          </cell>
        </row>
        <row r="17">
          <cell r="B17">
            <v>1777095157.7200027</v>
          </cell>
          <cell r="C17">
            <v>1296183531.6299989</v>
          </cell>
          <cell r="D17">
            <v>1858408402.5799985</v>
          </cell>
          <cell r="E17">
            <v>2573426077.630002</v>
          </cell>
          <cell r="F17">
            <v>3415138633.1699996</v>
          </cell>
          <cell r="G17">
            <v>4349327684.6500034</v>
          </cell>
          <cell r="H17">
            <v>5233987018.2300148</v>
          </cell>
          <cell r="I17">
            <v>5516254122.7399979</v>
          </cell>
          <cell r="J17">
            <v>5934450192.0200033</v>
          </cell>
          <cell r="K17">
            <v>5803064200.0300102</v>
          </cell>
          <cell r="L17">
            <v>5658076038.2999973</v>
          </cell>
          <cell r="M17">
            <v>6408619788.9699974</v>
          </cell>
          <cell r="N17">
            <v>5987303352.81001</v>
          </cell>
          <cell r="O17">
            <v>1274849932.0700002</v>
          </cell>
          <cell r="P17">
            <v>70106165.939999998</v>
          </cell>
          <cell r="Q17">
            <v>23479741.470000003</v>
          </cell>
          <cell r="R17">
            <v>57179770039.96003</v>
          </cell>
          <cell r="S17">
            <v>1</v>
          </cell>
        </row>
        <row r="19">
          <cell r="A19" t="str">
            <v>(1)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sheetData sheetId="9"/>
      <sheetData sheetId="10"/>
      <sheetData sheetId="11">
        <row r="3">
          <cell r="C3">
            <v>2.5124133821247678</v>
          </cell>
        </row>
        <row r="5">
          <cell r="C5">
            <v>3502100000</v>
          </cell>
          <cell r="D5">
            <v>0</v>
          </cell>
        </row>
        <row r="6">
          <cell r="C6">
            <v>13226945000</v>
          </cell>
          <cell r="D6">
            <v>3502100000</v>
          </cell>
        </row>
        <row r="7">
          <cell r="C7">
            <v>8060310000</v>
          </cell>
          <cell r="D7">
            <v>13226945000</v>
          </cell>
        </row>
        <row r="8">
          <cell r="C8">
            <v>4532650000</v>
          </cell>
          <cell r="D8">
            <v>8060310000</v>
          </cell>
        </row>
        <row r="9">
          <cell r="C9">
            <v>3460375000</v>
          </cell>
          <cell r="D9">
            <v>4532650000</v>
          </cell>
        </row>
        <row r="10">
          <cell r="C10">
            <v>2799707500</v>
          </cell>
          <cell r="D10">
            <v>6260082500</v>
          </cell>
        </row>
        <row r="11">
          <cell r="C11">
            <v>280721600</v>
          </cell>
          <cell r="D11">
            <v>280721600</v>
          </cell>
        </row>
        <row r="12">
          <cell r="C12">
            <v>24538220.880000003</v>
          </cell>
        </row>
        <row r="13">
          <cell r="C13">
            <v>0</v>
          </cell>
        </row>
        <row r="14">
          <cell r="C14">
            <v>1</v>
          </cell>
        </row>
        <row r="16">
          <cell r="D16">
            <v>0.34393051218035264</v>
          </cell>
        </row>
        <row r="17">
          <cell r="D17">
            <v>0.19148447963692569</v>
          </cell>
        </row>
        <row r="18">
          <cell r="D18">
            <v>0.18731726122282735</v>
          </cell>
        </row>
        <row r="19">
          <cell r="D19">
            <v>0.27539077891659702</v>
          </cell>
        </row>
        <row r="20">
          <cell r="D20">
            <v>1.8769680432973626E-3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43/" TargetMode="External"/><Relationship Id="rId4" Type="http://schemas.openxmlformats.org/officeDocument/2006/relationships/hyperlink" Target="https://www.coveredbondlabel.com/issuer/14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4" t="s">
        <v>1327</v>
      </c>
    </row>
    <row r="3" spans="1:1" ht="15" x14ac:dyDescent="0.35">
      <c r="A3" s="87"/>
    </row>
    <row r="4" spans="1:1" ht="34" x14ac:dyDescent="0.35">
      <c r="A4" s="88" t="s">
        <v>1328</v>
      </c>
    </row>
    <row r="5" spans="1:1" ht="34" x14ac:dyDescent="0.35">
      <c r="A5" s="88" t="s">
        <v>1329</v>
      </c>
    </row>
    <row r="6" spans="1:1" ht="34" x14ac:dyDescent="0.35">
      <c r="A6" s="88" t="s">
        <v>1330</v>
      </c>
    </row>
    <row r="7" spans="1:1" ht="17" x14ac:dyDescent="0.35">
      <c r="A7" s="88"/>
    </row>
    <row r="8" spans="1:1" ht="18.5" x14ac:dyDescent="0.35">
      <c r="A8" s="89" t="s">
        <v>1331</v>
      </c>
    </row>
    <row r="9" spans="1:1" ht="34" x14ac:dyDescent="0.4">
      <c r="A9" s="98" t="s">
        <v>1494</v>
      </c>
    </row>
    <row r="10" spans="1:1" ht="68" x14ac:dyDescent="0.35">
      <c r="A10" s="91" t="s">
        <v>1332</v>
      </c>
    </row>
    <row r="11" spans="1:1" ht="34" x14ac:dyDescent="0.35">
      <c r="A11" s="91" t="s">
        <v>1333</v>
      </c>
    </row>
    <row r="12" spans="1:1" ht="17" x14ac:dyDescent="0.35">
      <c r="A12" s="91" t="s">
        <v>1334</v>
      </c>
    </row>
    <row r="13" spans="1:1" ht="17" x14ac:dyDescent="0.35">
      <c r="A13" s="91" t="s">
        <v>1335</v>
      </c>
    </row>
    <row r="14" spans="1:1" ht="17" x14ac:dyDescent="0.35">
      <c r="A14" s="91" t="s">
        <v>1336</v>
      </c>
    </row>
    <row r="15" spans="1:1" ht="17" x14ac:dyDescent="0.35">
      <c r="A15" s="91"/>
    </row>
    <row r="16" spans="1:1" ht="18.5" x14ac:dyDescent="0.35">
      <c r="A16" s="89" t="s">
        <v>1337</v>
      </c>
    </row>
    <row r="17" spans="1:1" ht="17" x14ac:dyDescent="0.35">
      <c r="A17" s="92" t="s">
        <v>1338</v>
      </c>
    </row>
    <row r="18" spans="1:1" ht="34" x14ac:dyDescent="0.35">
      <c r="A18" s="93" t="s">
        <v>1339</v>
      </c>
    </row>
    <row r="19" spans="1:1" ht="34" x14ac:dyDescent="0.35">
      <c r="A19" s="93" t="s">
        <v>1340</v>
      </c>
    </row>
    <row r="20" spans="1:1" ht="51" x14ac:dyDescent="0.35">
      <c r="A20" s="93" t="s">
        <v>1341</v>
      </c>
    </row>
    <row r="21" spans="1:1" ht="85" x14ac:dyDescent="0.35">
      <c r="A21" s="93" t="s">
        <v>1342</v>
      </c>
    </row>
    <row r="22" spans="1:1" ht="51" x14ac:dyDescent="0.35">
      <c r="A22" s="93" t="s">
        <v>1343</v>
      </c>
    </row>
    <row r="23" spans="1:1" ht="34" x14ac:dyDescent="0.35">
      <c r="A23" s="93" t="s">
        <v>1344</v>
      </c>
    </row>
    <row r="24" spans="1:1" ht="17" x14ac:dyDescent="0.35">
      <c r="A24" s="93" t="s">
        <v>1345</v>
      </c>
    </row>
    <row r="25" spans="1:1" ht="17" x14ac:dyDescent="0.35">
      <c r="A25" s="92" t="s">
        <v>1346</v>
      </c>
    </row>
    <row r="26" spans="1:1" ht="51" x14ac:dyDescent="0.4">
      <c r="A26" s="94" t="s">
        <v>1347</v>
      </c>
    </row>
    <row r="27" spans="1:1" ht="17" x14ac:dyDescent="0.4">
      <c r="A27" s="94" t="s">
        <v>1348</v>
      </c>
    </row>
    <row r="28" spans="1:1" ht="17" x14ac:dyDescent="0.35">
      <c r="A28" s="92" t="s">
        <v>1349</v>
      </c>
    </row>
    <row r="29" spans="1:1" ht="34" x14ac:dyDescent="0.35">
      <c r="A29" s="93" t="s">
        <v>1350</v>
      </c>
    </row>
    <row r="30" spans="1:1" ht="34" x14ac:dyDescent="0.35">
      <c r="A30" s="93" t="s">
        <v>1351</v>
      </c>
    </row>
    <row r="31" spans="1:1" ht="34" x14ac:dyDescent="0.35">
      <c r="A31" s="93" t="s">
        <v>1352</v>
      </c>
    </row>
    <row r="32" spans="1:1" ht="34" x14ac:dyDescent="0.35">
      <c r="A32" s="93" t="s">
        <v>1353</v>
      </c>
    </row>
    <row r="33" spans="1:1" ht="17" x14ac:dyDescent="0.35">
      <c r="A33" s="93"/>
    </row>
    <row r="34" spans="1:1" ht="18.5" x14ac:dyDescent="0.35">
      <c r="A34" s="89" t="s">
        <v>1354</v>
      </c>
    </row>
    <row r="35" spans="1:1" ht="17" x14ac:dyDescent="0.35">
      <c r="A35" s="92" t="s">
        <v>1355</v>
      </c>
    </row>
    <row r="36" spans="1:1" ht="34" x14ac:dyDescent="0.35">
      <c r="A36" s="93" t="s">
        <v>1356</v>
      </c>
    </row>
    <row r="37" spans="1:1" ht="34" x14ac:dyDescent="0.35">
      <c r="A37" s="93" t="s">
        <v>1357</v>
      </c>
    </row>
    <row r="38" spans="1:1" ht="34" x14ac:dyDescent="0.35">
      <c r="A38" s="93" t="s">
        <v>1358</v>
      </c>
    </row>
    <row r="39" spans="1:1" ht="17" x14ac:dyDescent="0.35">
      <c r="A39" s="93" t="s">
        <v>1359</v>
      </c>
    </row>
    <row r="40" spans="1:1" ht="17" x14ac:dyDescent="0.35">
      <c r="A40" s="93" t="s">
        <v>1360</v>
      </c>
    </row>
    <row r="41" spans="1:1" ht="17" x14ac:dyDescent="0.35">
      <c r="A41" s="92" t="s">
        <v>1361</v>
      </c>
    </row>
    <row r="42" spans="1:1" ht="17" x14ac:dyDescent="0.35">
      <c r="A42" s="93" t="s">
        <v>1362</v>
      </c>
    </row>
    <row r="43" spans="1:1" ht="17" x14ac:dyDescent="0.4">
      <c r="A43" s="94" t="s">
        <v>1363</v>
      </c>
    </row>
    <row r="44" spans="1:1" ht="17" x14ac:dyDescent="0.35">
      <c r="A44" s="92" t="s">
        <v>1364</v>
      </c>
    </row>
    <row r="45" spans="1:1" ht="34" x14ac:dyDescent="0.4">
      <c r="A45" s="94" t="s">
        <v>1365</v>
      </c>
    </row>
    <row r="46" spans="1:1" ht="34" x14ac:dyDescent="0.35">
      <c r="A46" s="93" t="s">
        <v>1366</v>
      </c>
    </row>
    <row r="47" spans="1:1" ht="34" x14ac:dyDescent="0.35">
      <c r="A47" s="93" t="s">
        <v>1367</v>
      </c>
    </row>
    <row r="48" spans="1:1" ht="17" x14ac:dyDescent="0.35">
      <c r="A48" s="93" t="s">
        <v>1368</v>
      </c>
    </row>
    <row r="49" spans="1:1" ht="17" x14ac:dyDescent="0.4">
      <c r="A49" s="94" t="s">
        <v>1369</v>
      </c>
    </row>
    <row r="50" spans="1:1" ht="17" x14ac:dyDescent="0.35">
      <c r="A50" s="92" t="s">
        <v>1370</v>
      </c>
    </row>
    <row r="51" spans="1:1" ht="34" x14ac:dyDescent="0.4">
      <c r="A51" s="94" t="s">
        <v>1371</v>
      </c>
    </row>
    <row r="52" spans="1:1" ht="17" x14ac:dyDescent="0.35">
      <c r="A52" s="93" t="s">
        <v>1372</v>
      </c>
    </row>
    <row r="53" spans="1:1" ht="34" x14ac:dyDescent="0.4">
      <c r="A53" s="94" t="s">
        <v>1373</v>
      </c>
    </row>
    <row r="54" spans="1:1" ht="17" x14ac:dyDescent="0.35">
      <c r="A54" s="92" t="s">
        <v>1374</v>
      </c>
    </row>
    <row r="55" spans="1:1" ht="17" x14ac:dyDescent="0.4">
      <c r="A55" s="94" t="s">
        <v>1375</v>
      </c>
    </row>
    <row r="56" spans="1:1" ht="34" x14ac:dyDescent="0.35">
      <c r="A56" s="93" t="s">
        <v>1376</v>
      </c>
    </row>
    <row r="57" spans="1:1" ht="17" x14ac:dyDescent="0.35">
      <c r="A57" s="93" t="s">
        <v>1377</v>
      </c>
    </row>
    <row r="58" spans="1:1" ht="17" x14ac:dyDescent="0.35">
      <c r="A58" s="93" t="s">
        <v>1378</v>
      </c>
    </row>
    <row r="59" spans="1:1" ht="17" x14ac:dyDescent="0.35">
      <c r="A59" s="92" t="s">
        <v>1379</v>
      </c>
    </row>
    <row r="60" spans="1:1" ht="17" x14ac:dyDescent="0.35">
      <c r="A60" s="93" t="s">
        <v>1380</v>
      </c>
    </row>
    <row r="61" spans="1:1" ht="17" x14ac:dyDescent="0.35">
      <c r="A61" s="95"/>
    </row>
    <row r="62" spans="1:1" ht="18.5" x14ac:dyDescent="0.35">
      <c r="A62" s="89" t="s">
        <v>1381</v>
      </c>
    </row>
    <row r="63" spans="1:1" ht="17" x14ac:dyDescent="0.35">
      <c r="A63" s="92" t="s">
        <v>1382</v>
      </c>
    </row>
    <row r="64" spans="1:1" ht="34" x14ac:dyDescent="0.35">
      <c r="A64" s="93" t="s">
        <v>1383</v>
      </c>
    </row>
    <row r="65" spans="1:1" ht="17" x14ac:dyDescent="0.35">
      <c r="A65" s="93" t="s">
        <v>1384</v>
      </c>
    </row>
    <row r="66" spans="1:1" ht="34" x14ac:dyDescent="0.35">
      <c r="A66" s="91" t="s">
        <v>1385</v>
      </c>
    </row>
    <row r="67" spans="1:1" ht="34" x14ac:dyDescent="0.35">
      <c r="A67" s="91" t="s">
        <v>1386</v>
      </c>
    </row>
    <row r="68" spans="1:1" ht="34" x14ac:dyDescent="0.35">
      <c r="A68" s="91" t="s">
        <v>1387</v>
      </c>
    </row>
    <row r="69" spans="1:1" ht="17" x14ac:dyDescent="0.35">
      <c r="A69" s="96" t="s">
        <v>1388</v>
      </c>
    </row>
    <row r="70" spans="1:1" ht="34" x14ac:dyDescent="0.35">
      <c r="A70" s="91" t="s">
        <v>1389</v>
      </c>
    </row>
    <row r="71" spans="1:1" ht="17" x14ac:dyDescent="0.35">
      <c r="A71" s="91" t="s">
        <v>1390</v>
      </c>
    </row>
    <row r="72" spans="1:1" ht="17" x14ac:dyDescent="0.35">
      <c r="A72" s="96" t="s">
        <v>1391</v>
      </c>
    </row>
    <row r="73" spans="1:1" ht="17" x14ac:dyDescent="0.35">
      <c r="A73" s="91" t="s">
        <v>1392</v>
      </c>
    </row>
    <row r="74" spans="1:1" ht="17" x14ac:dyDescent="0.35">
      <c r="A74" s="96" t="s">
        <v>1393</v>
      </c>
    </row>
    <row r="75" spans="1:1" ht="34" x14ac:dyDescent="0.35">
      <c r="A75" s="91" t="s">
        <v>1394</v>
      </c>
    </row>
    <row r="76" spans="1:1" ht="17" x14ac:dyDescent="0.35">
      <c r="A76" s="91" t="s">
        <v>1395</v>
      </c>
    </row>
    <row r="77" spans="1:1" ht="51" x14ac:dyDescent="0.35">
      <c r="A77" s="91" t="s">
        <v>1396</v>
      </c>
    </row>
    <row r="78" spans="1:1" ht="17" x14ac:dyDescent="0.35">
      <c r="A78" s="96" t="s">
        <v>1397</v>
      </c>
    </row>
    <row r="79" spans="1:1" ht="17" x14ac:dyDescent="0.4">
      <c r="A79" s="90" t="s">
        <v>1398</v>
      </c>
    </row>
    <row r="80" spans="1:1" ht="17" x14ac:dyDescent="0.35">
      <c r="A80" s="96" t="s">
        <v>1399</v>
      </c>
    </row>
    <row r="81" spans="1:1" ht="34" x14ac:dyDescent="0.35">
      <c r="A81" s="91" t="s">
        <v>1400</v>
      </c>
    </row>
    <row r="82" spans="1:1" ht="34" x14ac:dyDescent="0.35">
      <c r="A82" s="91" t="s">
        <v>1401</v>
      </c>
    </row>
    <row r="83" spans="1:1" ht="34" x14ac:dyDescent="0.35">
      <c r="A83" s="91" t="s">
        <v>1402</v>
      </c>
    </row>
    <row r="84" spans="1:1" ht="34" x14ac:dyDescent="0.35">
      <c r="A84" s="91" t="s">
        <v>1403</v>
      </c>
    </row>
    <row r="85" spans="1:1" ht="34" x14ac:dyDescent="0.35">
      <c r="A85" s="91" t="s">
        <v>1404</v>
      </c>
    </row>
    <row r="86" spans="1:1" ht="17" x14ac:dyDescent="0.35">
      <c r="A86" s="96" t="s">
        <v>1405</v>
      </c>
    </row>
    <row r="87" spans="1:1" ht="17" x14ac:dyDescent="0.35">
      <c r="A87" s="91" t="s">
        <v>1406</v>
      </c>
    </row>
    <row r="88" spans="1:1" ht="17" x14ac:dyDescent="0.35">
      <c r="A88" s="91" t="s">
        <v>1407</v>
      </c>
    </row>
    <row r="89" spans="1:1" ht="17" x14ac:dyDescent="0.35">
      <c r="A89" s="96" t="s">
        <v>1408</v>
      </c>
    </row>
    <row r="90" spans="1:1" ht="34" x14ac:dyDescent="0.35">
      <c r="A90" s="91" t="s">
        <v>1409</v>
      </c>
    </row>
    <row r="91" spans="1:1" ht="17" x14ac:dyDescent="0.35">
      <c r="A91" s="96" t="s">
        <v>1410</v>
      </c>
    </row>
    <row r="92" spans="1:1" ht="17" x14ac:dyDescent="0.4">
      <c r="A92" s="90" t="s">
        <v>1411</v>
      </c>
    </row>
    <row r="93" spans="1:1" ht="17" x14ac:dyDescent="0.35">
      <c r="A93" s="91" t="s">
        <v>1412</v>
      </c>
    </row>
    <row r="94" spans="1:1" ht="17" x14ac:dyDescent="0.35">
      <c r="A94" s="91"/>
    </row>
    <row r="95" spans="1:1" ht="18.5" x14ac:dyDescent="0.35">
      <c r="A95" s="89" t="s">
        <v>1413</v>
      </c>
    </row>
    <row r="96" spans="1:1" ht="34" x14ac:dyDescent="0.4">
      <c r="A96" s="90" t="s">
        <v>1414</v>
      </c>
    </row>
    <row r="97" spans="1:1" ht="17" x14ac:dyDescent="0.4">
      <c r="A97" s="90" t="s">
        <v>1415</v>
      </c>
    </row>
    <row r="98" spans="1:1" ht="17" x14ac:dyDescent="0.35">
      <c r="A98" s="96" t="s">
        <v>1416</v>
      </c>
    </row>
    <row r="99" spans="1:1" ht="17" x14ac:dyDescent="0.35">
      <c r="A99" s="88" t="s">
        <v>1417</v>
      </c>
    </row>
    <row r="100" spans="1:1" ht="17" x14ac:dyDescent="0.35">
      <c r="A100" s="91" t="s">
        <v>1418</v>
      </c>
    </row>
    <row r="101" spans="1:1" ht="17" x14ac:dyDescent="0.35">
      <c r="A101" s="91" t="s">
        <v>1419</v>
      </c>
    </row>
    <row r="102" spans="1:1" ht="17" x14ac:dyDescent="0.35">
      <c r="A102" s="91" t="s">
        <v>1420</v>
      </c>
    </row>
    <row r="103" spans="1:1" ht="17" x14ac:dyDescent="0.35">
      <c r="A103" s="91" t="s">
        <v>1421</v>
      </c>
    </row>
    <row r="104" spans="1:1" ht="34" x14ac:dyDescent="0.35">
      <c r="A104" s="91" t="s">
        <v>1422</v>
      </c>
    </row>
    <row r="105" spans="1:1" ht="17" x14ac:dyDescent="0.35">
      <c r="A105" s="88" t="s">
        <v>1423</v>
      </c>
    </row>
    <row r="106" spans="1:1" ht="17" x14ac:dyDescent="0.35">
      <c r="A106" s="91" t="s">
        <v>1424</v>
      </c>
    </row>
    <row r="107" spans="1:1" ht="17" x14ac:dyDescent="0.35">
      <c r="A107" s="91" t="s">
        <v>1425</v>
      </c>
    </row>
    <row r="108" spans="1:1" ht="17" x14ac:dyDescent="0.35">
      <c r="A108" s="91" t="s">
        <v>1426</v>
      </c>
    </row>
    <row r="109" spans="1:1" ht="17" x14ac:dyDescent="0.35">
      <c r="A109" s="91" t="s">
        <v>1427</v>
      </c>
    </row>
    <row r="110" spans="1:1" ht="17" x14ac:dyDescent="0.35">
      <c r="A110" s="91" t="s">
        <v>1428</v>
      </c>
    </row>
    <row r="111" spans="1:1" ht="17" x14ac:dyDescent="0.35">
      <c r="A111" s="91" t="s">
        <v>1429</v>
      </c>
    </row>
    <row r="112" spans="1:1" ht="17" x14ac:dyDescent="0.35">
      <c r="A112" s="96" t="s">
        <v>1430</v>
      </c>
    </row>
    <row r="113" spans="1:1" ht="17" x14ac:dyDescent="0.35">
      <c r="A113" s="91" t="s">
        <v>1431</v>
      </c>
    </row>
    <row r="114" spans="1:1" ht="17" x14ac:dyDescent="0.35">
      <c r="A114" s="88" t="s">
        <v>1432</v>
      </c>
    </row>
    <row r="115" spans="1:1" ht="17" x14ac:dyDescent="0.35">
      <c r="A115" s="91" t="s">
        <v>1433</v>
      </c>
    </row>
    <row r="116" spans="1:1" ht="17" x14ac:dyDescent="0.35">
      <c r="A116" s="91" t="s">
        <v>1434</v>
      </c>
    </row>
    <row r="117" spans="1:1" ht="17" x14ac:dyDescent="0.35">
      <c r="A117" s="88" t="s">
        <v>1435</v>
      </c>
    </row>
    <row r="118" spans="1:1" ht="17" x14ac:dyDescent="0.35">
      <c r="A118" s="91" t="s">
        <v>1436</v>
      </c>
    </row>
    <row r="119" spans="1:1" ht="17" x14ac:dyDescent="0.35">
      <c r="A119" s="91" t="s">
        <v>1437</v>
      </c>
    </row>
    <row r="120" spans="1:1" ht="17" x14ac:dyDescent="0.35">
      <c r="A120" s="91" t="s">
        <v>1438</v>
      </c>
    </row>
    <row r="121" spans="1:1" ht="17" x14ac:dyDescent="0.35">
      <c r="A121" s="96" t="s">
        <v>1439</v>
      </c>
    </row>
    <row r="122" spans="1:1" ht="17" x14ac:dyDescent="0.35">
      <c r="A122" s="88" t="s">
        <v>1440</v>
      </c>
    </row>
    <row r="123" spans="1:1" ht="17" x14ac:dyDescent="0.35">
      <c r="A123" s="88" t="s">
        <v>1441</v>
      </c>
    </row>
    <row r="124" spans="1:1" ht="17" x14ac:dyDescent="0.35">
      <c r="A124" s="91" t="s">
        <v>1442</v>
      </c>
    </row>
    <row r="125" spans="1:1" ht="17" x14ac:dyDescent="0.35">
      <c r="A125" s="91" t="s">
        <v>1443</v>
      </c>
    </row>
    <row r="126" spans="1:1" ht="17" x14ac:dyDescent="0.35">
      <c r="A126" s="91" t="s">
        <v>1444</v>
      </c>
    </row>
    <row r="127" spans="1:1" ht="17" x14ac:dyDescent="0.35">
      <c r="A127" s="91" t="s">
        <v>1445</v>
      </c>
    </row>
    <row r="128" spans="1:1" ht="17" x14ac:dyDescent="0.35">
      <c r="A128" s="91" t="s">
        <v>1446</v>
      </c>
    </row>
    <row r="129" spans="1:1" ht="17" x14ac:dyDescent="0.35">
      <c r="A129" s="96" t="s">
        <v>1447</v>
      </c>
    </row>
    <row r="130" spans="1:1" ht="34" x14ac:dyDescent="0.35">
      <c r="A130" s="91" t="s">
        <v>1448</v>
      </c>
    </row>
    <row r="131" spans="1:1" ht="68" x14ac:dyDescent="0.35">
      <c r="A131" s="91" t="s">
        <v>1449</v>
      </c>
    </row>
    <row r="132" spans="1:1" ht="34" x14ac:dyDescent="0.35">
      <c r="A132" s="91" t="s">
        <v>1450</v>
      </c>
    </row>
    <row r="133" spans="1:1" ht="17" x14ac:dyDescent="0.35">
      <c r="A133" s="96" t="s">
        <v>1451</v>
      </c>
    </row>
    <row r="134" spans="1:1" ht="34" x14ac:dyDescent="0.35">
      <c r="A134" s="88" t="s">
        <v>1452</v>
      </c>
    </row>
    <row r="135" spans="1:1" ht="17" x14ac:dyDescent="0.35">
      <c r="A135" s="88"/>
    </row>
    <row r="136" spans="1:1" ht="18.5" x14ac:dyDescent="0.35">
      <c r="A136" s="89" t="s">
        <v>1453</v>
      </c>
    </row>
    <row r="137" spans="1:1" ht="17" x14ac:dyDescent="0.35">
      <c r="A137" s="91" t="s">
        <v>1454</v>
      </c>
    </row>
    <row r="138" spans="1:1" ht="34" x14ac:dyDescent="0.35">
      <c r="A138" s="93" t="s">
        <v>1455</v>
      </c>
    </row>
    <row r="139" spans="1:1" ht="34" x14ac:dyDescent="0.35">
      <c r="A139" s="93" t="s">
        <v>1456</v>
      </c>
    </row>
    <row r="140" spans="1:1" ht="17" x14ac:dyDescent="0.35">
      <c r="A140" s="92" t="s">
        <v>1457</v>
      </c>
    </row>
    <row r="141" spans="1:1" ht="17" x14ac:dyDescent="0.35">
      <c r="A141" s="97" t="s">
        <v>1458</v>
      </c>
    </row>
    <row r="142" spans="1:1" ht="34" x14ac:dyDescent="0.4">
      <c r="A142" s="94" t="s">
        <v>1459</v>
      </c>
    </row>
    <row r="143" spans="1:1" ht="17" x14ac:dyDescent="0.35">
      <c r="A143" s="93" t="s">
        <v>1460</v>
      </c>
    </row>
    <row r="144" spans="1:1" ht="17" x14ac:dyDescent="0.35">
      <c r="A144" s="93" t="s">
        <v>1461</v>
      </c>
    </row>
    <row r="145" spans="1:1" ht="17" x14ac:dyDescent="0.35">
      <c r="A145" s="97" t="s">
        <v>1462</v>
      </c>
    </row>
    <row r="146" spans="1:1" ht="17" x14ac:dyDescent="0.35">
      <c r="A146" s="92" t="s">
        <v>1463</v>
      </c>
    </row>
    <row r="147" spans="1:1" ht="17" x14ac:dyDescent="0.35">
      <c r="A147" s="97" t="s">
        <v>1464</v>
      </c>
    </row>
    <row r="148" spans="1:1" ht="17" x14ac:dyDescent="0.35">
      <c r="A148" s="93" t="s">
        <v>1465</v>
      </c>
    </row>
    <row r="149" spans="1:1" ht="17" x14ac:dyDescent="0.35">
      <c r="A149" s="93" t="s">
        <v>1466</v>
      </c>
    </row>
    <row r="150" spans="1:1" ht="17" x14ac:dyDescent="0.35">
      <c r="A150" s="93" t="s">
        <v>1467</v>
      </c>
    </row>
    <row r="151" spans="1:1" ht="34" x14ac:dyDescent="0.35">
      <c r="A151" s="97" t="s">
        <v>1468</v>
      </c>
    </row>
    <row r="152" spans="1:1" ht="17" x14ac:dyDescent="0.35">
      <c r="A152" s="92" t="s">
        <v>1469</v>
      </c>
    </row>
    <row r="153" spans="1:1" ht="17" x14ac:dyDescent="0.35">
      <c r="A153" s="93" t="s">
        <v>1470</v>
      </c>
    </row>
    <row r="154" spans="1:1" ht="17" x14ac:dyDescent="0.35">
      <c r="A154" s="93" t="s">
        <v>1471</v>
      </c>
    </row>
    <row r="155" spans="1:1" ht="17" x14ac:dyDescent="0.35">
      <c r="A155" s="93" t="s">
        <v>1472</v>
      </c>
    </row>
    <row r="156" spans="1:1" ht="17" x14ac:dyDescent="0.35">
      <c r="A156" s="93" t="s">
        <v>1473</v>
      </c>
    </row>
    <row r="157" spans="1:1" ht="34" x14ac:dyDescent="0.35">
      <c r="A157" s="93" t="s">
        <v>1474</v>
      </c>
    </row>
    <row r="158" spans="1:1" ht="34" x14ac:dyDescent="0.35">
      <c r="A158" s="93" t="s">
        <v>1475</v>
      </c>
    </row>
    <row r="159" spans="1:1" ht="17" x14ac:dyDescent="0.35">
      <c r="A159" s="92" t="s">
        <v>1476</v>
      </c>
    </row>
    <row r="160" spans="1:1" ht="34" x14ac:dyDescent="0.35">
      <c r="A160" s="93" t="s">
        <v>1477</v>
      </c>
    </row>
    <row r="161" spans="1:1" ht="34" x14ac:dyDescent="0.35">
      <c r="A161" s="93" t="s">
        <v>1478</v>
      </c>
    </row>
    <row r="162" spans="1:1" ht="17" x14ac:dyDescent="0.35">
      <c r="A162" s="93" t="s">
        <v>1479</v>
      </c>
    </row>
    <row r="163" spans="1:1" ht="17" x14ac:dyDescent="0.35">
      <c r="A163" s="92" t="s">
        <v>1480</v>
      </c>
    </row>
    <row r="164" spans="1:1" ht="34" x14ac:dyDescent="0.4">
      <c r="A164" s="99" t="s">
        <v>1495</v>
      </c>
    </row>
    <row r="165" spans="1:1" ht="34" x14ac:dyDescent="0.35">
      <c r="A165" s="93" t="s">
        <v>1481</v>
      </c>
    </row>
    <row r="166" spans="1:1" ht="17" x14ac:dyDescent="0.35">
      <c r="A166" s="92" t="s">
        <v>1482</v>
      </c>
    </row>
    <row r="167" spans="1:1" ht="17" x14ac:dyDescent="0.35">
      <c r="A167" s="93" t="s">
        <v>1483</v>
      </c>
    </row>
    <row r="168" spans="1:1" ht="17" x14ac:dyDescent="0.35">
      <c r="A168" s="92" t="s">
        <v>1484</v>
      </c>
    </row>
    <row r="169" spans="1:1" ht="17" x14ac:dyDescent="0.4">
      <c r="A169" s="94" t="s">
        <v>1485</v>
      </c>
    </row>
    <row r="170" spans="1:1" ht="17" x14ac:dyDescent="0.4">
      <c r="A170" s="94"/>
    </row>
    <row r="171" spans="1:1" ht="17" x14ac:dyDescent="0.4">
      <c r="A171" s="94"/>
    </row>
    <row r="172" spans="1:1" ht="17" x14ac:dyDescent="0.4">
      <c r="A172" s="94"/>
    </row>
    <row r="173" spans="1:1" ht="17" x14ac:dyDescent="0.4">
      <c r="A173" s="94"/>
    </row>
    <row r="174" spans="1:1" ht="17" x14ac:dyDescent="0.4">
      <c r="A174" s="94"/>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112"/>
  <sheetViews>
    <sheetView topLeftCell="A45" zoomScale="85" zoomScaleNormal="85" workbookViewId="0">
      <selection activeCell="A39" sqref="A39"/>
    </sheetView>
  </sheetViews>
  <sheetFormatPr defaultColWidth="8.81640625" defaultRowHeight="14.5" outlineLevelRow="1" x14ac:dyDescent="0.35"/>
  <cols>
    <col min="1" max="1" width="13.26953125" style="27" customWidth="1"/>
    <col min="2" max="2" width="60.54296875" style="27" bestFit="1" customWidth="1"/>
    <col min="3" max="7" width="41" style="27" customWidth="1"/>
    <col min="8" max="8" width="7.26953125" style="27" customWidth="1"/>
    <col min="9" max="9" width="92" style="27" customWidth="1"/>
    <col min="10" max="11" width="47.7265625" style="27" customWidth="1"/>
    <col min="12" max="12" width="7.26953125" style="27" customWidth="1"/>
    <col min="13" max="13" width="25.7265625" style="27" customWidth="1"/>
    <col min="14" max="14" width="25.7265625" style="25" customWidth="1"/>
    <col min="15" max="16384" width="8.81640625" style="57"/>
  </cols>
  <sheetData>
    <row r="1" spans="1:13" ht="45" customHeight="1" x14ac:dyDescent="0.35">
      <c r="A1" s="541" t="s">
        <v>1611</v>
      </c>
      <c r="B1" s="541"/>
    </row>
    <row r="2" spans="1:13" ht="31" x14ac:dyDescent="0.35">
      <c r="A2" s="149" t="s">
        <v>1610</v>
      </c>
      <c r="B2" s="149"/>
      <c r="C2" s="25"/>
      <c r="D2" s="25"/>
      <c r="E2" s="25"/>
      <c r="F2" s="157" t="s">
        <v>1656</v>
      </c>
      <c r="G2" s="60"/>
      <c r="H2" s="25"/>
      <c r="I2" s="24"/>
      <c r="J2" s="25"/>
      <c r="K2" s="25"/>
      <c r="L2" s="25"/>
      <c r="M2" s="25"/>
    </row>
    <row r="3" spans="1:13" ht="15" thickBot="1" x14ac:dyDescent="0.4">
      <c r="A3" s="25"/>
      <c r="B3" s="26"/>
      <c r="C3" s="26"/>
      <c r="D3" s="25"/>
      <c r="E3" s="25"/>
      <c r="F3" s="25"/>
      <c r="G3" s="25"/>
      <c r="H3" s="25"/>
      <c r="L3" s="25"/>
      <c r="M3" s="25"/>
    </row>
    <row r="4" spans="1:13" ht="19" thickBot="1" x14ac:dyDescent="0.4">
      <c r="A4" s="28"/>
      <c r="B4" s="29" t="s">
        <v>22</v>
      </c>
      <c r="C4" s="30" t="s">
        <v>1644</v>
      </c>
      <c r="D4" s="28"/>
      <c r="E4" s="28"/>
      <c r="F4" s="25"/>
      <c r="G4" s="25"/>
      <c r="H4" s="25"/>
      <c r="I4" s="38" t="s">
        <v>1603</v>
      </c>
      <c r="J4" s="84" t="s">
        <v>1308</v>
      </c>
      <c r="L4" s="25"/>
      <c r="M4" s="25"/>
    </row>
    <row r="5" spans="1:13" ht="15" thickBot="1" x14ac:dyDescent="0.4">
      <c r="H5" s="25"/>
      <c r="I5" s="102" t="s">
        <v>1310</v>
      </c>
      <c r="J5" s="27" t="s">
        <v>1311</v>
      </c>
      <c r="L5" s="25"/>
      <c r="M5" s="25"/>
    </row>
    <row r="6" spans="1:13" ht="18.5" x14ac:dyDescent="0.35">
      <c r="A6" s="31"/>
      <c r="B6" s="32" t="s">
        <v>1512</v>
      </c>
      <c r="C6" s="31"/>
      <c r="E6" s="33"/>
      <c r="F6" s="33"/>
      <c r="G6" s="33"/>
      <c r="H6" s="25"/>
      <c r="I6" s="102" t="s">
        <v>1313</v>
      </c>
      <c r="J6" s="27" t="s">
        <v>1314</v>
      </c>
      <c r="L6" s="25"/>
      <c r="M6" s="25"/>
    </row>
    <row r="7" spans="1:13" x14ac:dyDescent="0.35">
      <c r="B7" s="35" t="s">
        <v>1609</v>
      </c>
      <c r="H7" s="25"/>
      <c r="I7" s="102" t="s">
        <v>1316</v>
      </c>
      <c r="J7" s="27" t="s">
        <v>1317</v>
      </c>
      <c r="L7" s="25"/>
      <c r="M7" s="25"/>
    </row>
    <row r="8" spans="1:13" x14ac:dyDescent="0.35">
      <c r="B8" s="35" t="s">
        <v>1525</v>
      </c>
      <c r="H8" s="25"/>
      <c r="I8" s="102" t="s">
        <v>1601</v>
      </c>
      <c r="J8" s="27" t="s">
        <v>1602</v>
      </c>
      <c r="L8" s="25"/>
      <c r="M8" s="25"/>
    </row>
    <row r="9" spans="1:13" ht="15" thickBot="1" x14ac:dyDescent="0.4">
      <c r="B9" s="36" t="s">
        <v>1547</v>
      </c>
      <c r="H9" s="25"/>
      <c r="L9" s="25"/>
      <c r="M9" s="25"/>
    </row>
    <row r="10" spans="1:13" x14ac:dyDescent="0.35">
      <c r="B10" s="37"/>
      <c r="H10" s="25"/>
      <c r="I10" s="103" t="s">
        <v>1605</v>
      </c>
      <c r="L10" s="25"/>
      <c r="M10" s="25"/>
    </row>
    <row r="11" spans="1:13" x14ac:dyDescent="0.35">
      <c r="B11" s="37"/>
      <c r="H11" s="25"/>
      <c r="I11" s="103" t="s">
        <v>1607</v>
      </c>
      <c r="L11" s="25"/>
      <c r="M11" s="25"/>
    </row>
    <row r="12" spans="1:13" ht="37" x14ac:dyDescent="0.35">
      <c r="A12" s="38" t="s">
        <v>31</v>
      </c>
      <c r="B12" s="38" t="s">
        <v>1593</v>
      </c>
      <c r="C12" s="39"/>
      <c r="D12" s="39"/>
      <c r="E12" s="39"/>
      <c r="F12" s="39"/>
      <c r="G12" s="39"/>
      <c r="H12" s="25"/>
      <c r="L12" s="25"/>
      <c r="M12" s="25"/>
    </row>
    <row r="13" spans="1:13" ht="15" customHeight="1" x14ac:dyDescent="0.35">
      <c r="A13" s="46"/>
      <c r="B13" s="47" t="s">
        <v>1524</v>
      </c>
      <c r="C13" s="46" t="s">
        <v>1592</v>
      </c>
      <c r="D13" s="46" t="s">
        <v>1604</v>
      </c>
      <c r="E13" s="48"/>
      <c r="F13" s="49"/>
      <c r="G13" s="49"/>
      <c r="H13" s="25"/>
      <c r="L13" s="25"/>
      <c r="M13" s="25"/>
    </row>
    <row r="14" spans="1:13" x14ac:dyDescent="0.35">
      <c r="A14" s="27" t="s">
        <v>1513</v>
      </c>
      <c r="B14" s="44" t="s">
        <v>1502</v>
      </c>
      <c r="C14" s="110" t="s">
        <v>1675</v>
      </c>
      <c r="D14" s="110" t="s">
        <v>2009</v>
      </c>
      <c r="E14" s="33"/>
      <c r="F14" s="33"/>
      <c r="G14" s="33"/>
      <c r="H14" s="25"/>
      <c r="L14" s="25"/>
      <c r="M14" s="25"/>
    </row>
    <row r="15" spans="1:13" x14ac:dyDescent="0.35">
      <c r="A15" s="27" t="s">
        <v>1514</v>
      </c>
      <c r="B15" s="44" t="s">
        <v>424</v>
      </c>
      <c r="C15" s="110" t="s">
        <v>1675</v>
      </c>
      <c r="D15" s="110" t="s">
        <v>2009</v>
      </c>
      <c r="E15" s="33"/>
      <c r="F15" s="33"/>
      <c r="G15" s="33"/>
      <c r="H15" s="25"/>
      <c r="L15" s="25"/>
      <c r="M15" s="25"/>
    </row>
    <row r="16" spans="1:13" x14ac:dyDescent="0.35">
      <c r="A16" s="27" t="s">
        <v>1515</v>
      </c>
      <c r="B16" s="44" t="s">
        <v>1503</v>
      </c>
      <c r="C16" s="110" t="s">
        <v>1314</v>
      </c>
      <c r="D16" s="110" t="s">
        <v>1314</v>
      </c>
      <c r="E16" s="33"/>
      <c r="F16" s="33"/>
      <c r="G16" s="33"/>
      <c r="H16" s="25"/>
      <c r="L16" s="25"/>
      <c r="M16" s="25"/>
    </row>
    <row r="17" spans="1:13" x14ac:dyDescent="0.35">
      <c r="A17" s="27" t="s">
        <v>1516</v>
      </c>
      <c r="B17" s="44" t="s">
        <v>1504</v>
      </c>
      <c r="C17" s="110" t="s">
        <v>1314</v>
      </c>
      <c r="D17" s="110" t="s">
        <v>1314</v>
      </c>
      <c r="E17" s="33"/>
      <c r="F17" s="33"/>
      <c r="G17" s="33"/>
      <c r="H17" s="25"/>
      <c r="L17" s="25"/>
      <c r="M17" s="25"/>
    </row>
    <row r="18" spans="1:13" x14ac:dyDescent="0.35">
      <c r="A18" s="27" t="s">
        <v>1517</v>
      </c>
      <c r="B18" s="44" t="s">
        <v>1505</v>
      </c>
      <c r="C18" s="110" t="s">
        <v>1675</v>
      </c>
      <c r="D18" s="110" t="s">
        <v>2009</v>
      </c>
      <c r="E18" s="33"/>
      <c r="F18" s="33"/>
      <c r="G18" s="33"/>
      <c r="H18" s="25"/>
      <c r="L18" s="25"/>
      <c r="M18" s="25"/>
    </row>
    <row r="19" spans="1:13" x14ac:dyDescent="0.35">
      <c r="A19" s="27" t="s">
        <v>1518</v>
      </c>
      <c r="B19" s="44" t="s">
        <v>1506</v>
      </c>
      <c r="C19" s="110" t="s">
        <v>1314</v>
      </c>
      <c r="D19" s="110" t="s">
        <v>1314</v>
      </c>
      <c r="E19" s="33"/>
      <c r="F19" s="33"/>
      <c r="G19" s="33"/>
      <c r="H19" s="25"/>
      <c r="L19" s="25"/>
      <c r="M19" s="25"/>
    </row>
    <row r="20" spans="1:13" x14ac:dyDescent="0.35">
      <c r="A20" s="27" t="s">
        <v>1519</v>
      </c>
      <c r="B20" s="44" t="s">
        <v>1507</v>
      </c>
      <c r="C20" s="110" t="s">
        <v>1675</v>
      </c>
      <c r="D20" s="110" t="s">
        <v>2009</v>
      </c>
      <c r="E20" s="33"/>
      <c r="F20" s="33"/>
      <c r="G20" s="33"/>
      <c r="H20" s="25"/>
      <c r="L20" s="25"/>
      <c r="M20" s="25"/>
    </row>
    <row r="21" spans="1:13" x14ac:dyDescent="0.35">
      <c r="A21" s="27" t="s">
        <v>1520</v>
      </c>
      <c r="B21" s="44" t="s">
        <v>1508</v>
      </c>
      <c r="C21" s="110" t="s">
        <v>1686</v>
      </c>
      <c r="D21" s="110" t="s">
        <v>2010</v>
      </c>
      <c r="E21" s="33"/>
      <c r="F21" s="33"/>
      <c r="G21" s="33"/>
      <c r="H21" s="25"/>
      <c r="L21" s="25"/>
      <c r="M21" s="25"/>
    </row>
    <row r="22" spans="1:13" x14ac:dyDescent="0.35">
      <c r="A22" s="27" t="s">
        <v>1521</v>
      </c>
      <c r="B22" s="44" t="s">
        <v>1509</v>
      </c>
      <c r="C22" s="110" t="s">
        <v>1675</v>
      </c>
      <c r="D22" s="110" t="s">
        <v>2009</v>
      </c>
      <c r="E22" s="33"/>
      <c r="F22" s="33"/>
      <c r="G22" s="33"/>
      <c r="H22" s="25"/>
      <c r="L22" s="25"/>
      <c r="M22" s="25"/>
    </row>
    <row r="23" spans="1:13" x14ac:dyDescent="0.35">
      <c r="A23" s="27" t="s">
        <v>1522</v>
      </c>
      <c r="B23" s="44" t="s">
        <v>1588</v>
      </c>
      <c r="C23" s="110" t="s">
        <v>1681</v>
      </c>
      <c r="D23" s="110" t="s">
        <v>2011</v>
      </c>
      <c r="E23" s="33"/>
      <c r="F23" s="33"/>
      <c r="G23" s="33"/>
      <c r="H23" s="25"/>
      <c r="L23" s="25"/>
      <c r="M23" s="25"/>
    </row>
    <row r="24" spans="1:13" x14ac:dyDescent="0.35">
      <c r="A24" s="27" t="s">
        <v>1590</v>
      </c>
      <c r="B24" s="44" t="s">
        <v>1589</v>
      </c>
      <c r="C24" s="110" t="s">
        <v>1683</v>
      </c>
      <c r="D24" s="110" t="s">
        <v>2012</v>
      </c>
      <c r="E24" s="33"/>
      <c r="F24" s="33"/>
      <c r="G24" s="33"/>
      <c r="H24" s="25"/>
      <c r="L24" s="25"/>
      <c r="M24" s="25"/>
    </row>
    <row r="25" spans="1:13" outlineLevel="1" x14ac:dyDescent="0.35">
      <c r="A25" s="27" t="s">
        <v>1523</v>
      </c>
      <c r="B25" s="42"/>
      <c r="E25" s="33"/>
      <c r="F25" s="33"/>
      <c r="G25" s="33"/>
      <c r="H25" s="25"/>
      <c r="L25" s="25"/>
      <c r="M25" s="25"/>
    </row>
    <row r="26" spans="1:13" outlineLevel="1" x14ac:dyDescent="0.35">
      <c r="A26" s="27" t="s">
        <v>1526</v>
      </c>
      <c r="B26" s="42"/>
      <c r="E26" s="33"/>
      <c r="F26" s="33"/>
      <c r="G26" s="33"/>
      <c r="H26" s="25"/>
      <c r="L26" s="25"/>
      <c r="M26" s="25"/>
    </row>
    <row r="27" spans="1:13" outlineLevel="1" x14ac:dyDescent="0.35">
      <c r="A27" s="27" t="s">
        <v>1527</v>
      </c>
      <c r="B27" s="42"/>
      <c r="E27" s="33"/>
      <c r="F27" s="33"/>
      <c r="G27" s="33"/>
      <c r="H27" s="25"/>
      <c r="L27" s="25"/>
      <c r="M27" s="25"/>
    </row>
    <row r="28" spans="1:13" outlineLevel="1" x14ac:dyDescent="0.35">
      <c r="A28" s="27" t="s">
        <v>1528</v>
      </c>
      <c r="B28" s="42"/>
      <c r="E28" s="33"/>
      <c r="F28" s="33"/>
      <c r="G28" s="33"/>
      <c r="H28" s="25"/>
      <c r="L28" s="25"/>
      <c r="M28" s="25"/>
    </row>
    <row r="29" spans="1:13" outlineLevel="1" x14ac:dyDescent="0.35">
      <c r="A29" s="27" t="s">
        <v>1529</v>
      </c>
      <c r="B29" s="42"/>
      <c r="E29" s="33"/>
      <c r="F29" s="33"/>
      <c r="G29" s="33"/>
      <c r="H29" s="25"/>
      <c r="L29" s="25"/>
      <c r="M29" s="25"/>
    </row>
    <row r="30" spans="1:13" outlineLevel="1" x14ac:dyDescent="0.35">
      <c r="A30" s="27" t="s">
        <v>1530</v>
      </c>
      <c r="B30" s="42"/>
      <c r="E30" s="33"/>
      <c r="F30" s="33"/>
      <c r="G30" s="33"/>
      <c r="H30" s="25"/>
      <c r="L30" s="25"/>
      <c r="M30" s="25"/>
    </row>
    <row r="31" spans="1:13" outlineLevel="1" x14ac:dyDescent="0.35">
      <c r="A31" s="27" t="s">
        <v>1531</v>
      </c>
      <c r="B31" s="42"/>
      <c r="E31" s="33"/>
      <c r="F31" s="33"/>
      <c r="G31" s="33"/>
      <c r="H31" s="25"/>
      <c r="L31" s="25"/>
      <c r="M31" s="25"/>
    </row>
    <row r="32" spans="1:13" outlineLevel="1" x14ac:dyDescent="0.35">
      <c r="A32" s="27" t="s">
        <v>1532</v>
      </c>
      <c r="B32" s="42"/>
      <c r="E32" s="33"/>
      <c r="F32" s="33"/>
      <c r="G32" s="33"/>
      <c r="H32" s="25"/>
      <c r="L32" s="25"/>
      <c r="M32" s="25"/>
    </row>
    <row r="33" spans="1:13" ht="18.5" x14ac:dyDescent="0.35">
      <c r="A33" s="39"/>
      <c r="B33" s="38" t="s">
        <v>1525</v>
      </c>
      <c r="C33" s="39"/>
      <c r="D33" s="39"/>
      <c r="E33" s="39"/>
      <c r="F33" s="39"/>
      <c r="G33" s="39"/>
      <c r="H33" s="25"/>
      <c r="L33" s="25"/>
      <c r="M33" s="25"/>
    </row>
    <row r="34" spans="1:13" ht="15" customHeight="1" x14ac:dyDescent="0.35">
      <c r="A34" s="46"/>
      <c r="B34" s="47" t="s">
        <v>1510</v>
      </c>
      <c r="C34" s="46" t="s">
        <v>1600</v>
      </c>
      <c r="D34" s="46" t="s">
        <v>1604</v>
      </c>
      <c r="E34" s="46" t="s">
        <v>1511</v>
      </c>
      <c r="F34" s="49"/>
      <c r="G34" s="49"/>
      <c r="H34" s="25"/>
      <c r="L34" s="25"/>
      <c r="M34" s="25"/>
    </row>
    <row r="35" spans="1:13" ht="29" x14ac:dyDescent="0.35">
      <c r="A35" s="27" t="s">
        <v>1548</v>
      </c>
      <c r="B35" s="110" t="s">
        <v>1675</v>
      </c>
      <c r="C35" s="110" t="s">
        <v>1677</v>
      </c>
      <c r="D35" s="110" t="s">
        <v>2013</v>
      </c>
      <c r="E35" s="110" t="s">
        <v>1975</v>
      </c>
      <c r="F35" s="101"/>
      <c r="G35" s="101"/>
      <c r="H35" s="25"/>
      <c r="L35" s="25"/>
      <c r="M35" s="25"/>
    </row>
    <row r="36" spans="1:13" x14ac:dyDescent="0.35">
      <c r="A36" s="27" t="s">
        <v>1549</v>
      </c>
      <c r="B36" s="44"/>
      <c r="H36" s="25"/>
      <c r="L36" s="25"/>
      <c r="M36" s="25"/>
    </row>
    <row r="37" spans="1:13" x14ac:dyDescent="0.35">
      <c r="A37" s="27" t="s">
        <v>1550</v>
      </c>
      <c r="B37" s="44"/>
      <c r="H37" s="25"/>
      <c r="L37" s="25"/>
      <c r="M37" s="25"/>
    </row>
    <row r="38" spans="1:13" x14ac:dyDescent="0.35">
      <c r="A38" s="27" t="s">
        <v>1551</v>
      </c>
      <c r="B38" s="44"/>
      <c r="H38" s="25"/>
      <c r="L38" s="25"/>
      <c r="M38" s="25"/>
    </row>
    <row r="39" spans="1:13" x14ac:dyDescent="0.35">
      <c r="A39" s="27" t="s">
        <v>1552</v>
      </c>
      <c r="B39" s="44"/>
      <c r="H39" s="25"/>
      <c r="L39" s="25"/>
      <c r="M39" s="25"/>
    </row>
    <row r="40" spans="1:13" x14ac:dyDescent="0.35">
      <c r="A40" s="27" t="s">
        <v>1553</v>
      </c>
      <c r="B40" s="44"/>
      <c r="H40" s="25"/>
      <c r="L40" s="25"/>
      <c r="M40" s="25"/>
    </row>
    <row r="41" spans="1:13" x14ac:dyDescent="0.35">
      <c r="A41" s="27" t="s">
        <v>1554</v>
      </c>
      <c r="B41" s="44"/>
      <c r="H41" s="25"/>
      <c r="L41" s="25"/>
      <c r="M41" s="25"/>
    </row>
    <row r="42" spans="1:13" x14ac:dyDescent="0.35">
      <c r="A42" s="27" t="s">
        <v>1555</v>
      </c>
      <c r="B42" s="44"/>
      <c r="H42" s="25"/>
      <c r="L42" s="25"/>
      <c r="M42" s="25"/>
    </row>
    <row r="43" spans="1:13" x14ac:dyDescent="0.35">
      <c r="A43" s="27" t="s">
        <v>1556</v>
      </c>
      <c r="B43" s="44"/>
      <c r="H43" s="25"/>
      <c r="L43" s="25"/>
      <c r="M43" s="25"/>
    </row>
    <row r="44" spans="1:13" x14ac:dyDescent="0.35">
      <c r="A44" s="27" t="s">
        <v>1557</v>
      </c>
      <c r="B44" s="44"/>
      <c r="H44" s="25"/>
      <c r="L44" s="25"/>
      <c r="M44" s="25"/>
    </row>
    <row r="45" spans="1:13" x14ac:dyDescent="0.35">
      <c r="A45" s="27" t="s">
        <v>1558</v>
      </c>
      <c r="B45" s="44"/>
      <c r="H45" s="25"/>
      <c r="L45" s="25"/>
      <c r="M45" s="25"/>
    </row>
    <row r="46" spans="1:13" x14ac:dyDescent="0.35">
      <c r="A46" s="27" t="s">
        <v>1559</v>
      </c>
      <c r="B46" s="44"/>
      <c r="H46" s="25"/>
      <c r="L46" s="25"/>
      <c r="M46" s="25"/>
    </row>
    <row r="47" spans="1:13" x14ac:dyDescent="0.35">
      <c r="A47" s="27" t="s">
        <v>1560</v>
      </c>
      <c r="B47" s="44"/>
      <c r="H47" s="25"/>
      <c r="L47" s="25"/>
      <c r="M47" s="25"/>
    </row>
    <row r="48" spans="1:13" x14ac:dyDescent="0.35">
      <c r="A48" s="27" t="s">
        <v>1561</v>
      </c>
      <c r="B48" s="44"/>
      <c r="H48" s="25"/>
      <c r="L48" s="25"/>
      <c r="M48" s="25"/>
    </row>
    <row r="49" spans="1:13" x14ac:dyDescent="0.35">
      <c r="A49" s="27" t="s">
        <v>1562</v>
      </c>
      <c r="B49" s="44"/>
      <c r="H49" s="25"/>
      <c r="L49" s="25"/>
      <c r="M49" s="25"/>
    </row>
    <row r="50" spans="1:13" x14ac:dyDescent="0.35">
      <c r="A50" s="27" t="s">
        <v>1563</v>
      </c>
      <c r="B50" s="44"/>
      <c r="H50" s="25"/>
      <c r="L50" s="25"/>
      <c r="M50" s="25"/>
    </row>
    <row r="51" spans="1:13" x14ac:dyDescent="0.35">
      <c r="A51" s="27" t="s">
        <v>1564</v>
      </c>
      <c r="B51" s="44"/>
      <c r="H51" s="25"/>
      <c r="L51" s="25"/>
      <c r="M51" s="25"/>
    </row>
    <row r="52" spans="1:13" x14ac:dyDescent="0.35">
      <c r="A52" s="27" t="s">
        <v>1565</v>
      </c>
      <c r="B52" s="44"/>
      <c r="H52" s="25"/>
      <c r="L52" s="25"/>
      <c r="M52" s="25"/>
    </row>
    <row r="53" spans="1:13" x14ac:dyDescent="0.35">
      <c r="A53" s="27" t="s">
        <v>1566</v>
      </c>
      <c r="B53" s="44"/>
      <c r="H53" s="25"/>
      <c r="L53" s="25"/>
      <c r="M53" s="25"/>
    </row>
    <row r="54" spans="1:13" x14ac:dyDescent="0.35">
      <c r="A54" s="27" t="s">
        <v>1567</v>
      </c>
      <c r="B54" s="44"/>
      <c r="H54" s="25"/>
      <c r="L54" s="25"/>
      <c r="M54" s="25"/>
    </row>
    <row r="55" spans="1:13" x14ac:dyDescent="0.35">
      <c r="A55" s="27" t="s">
        <v>1568</v>
      </c>
      <c r="B55" s="44"/>
      <c r="H55" s="25"/>
      <c r="L55" s="25"/>
      <c r="M55" s="25"/>
    </row>
    <row r="56" spans="1:13" x14ac:dyDescent="0.35">
      <c r="A56" s="27" t="s">
        <v>1569</v>
      </c>
      <c r="B56" s="44"/>
      <c r="H56" s="25"/>
      <c r="L56" s="25"/>
      <c r="M56" s="25"/>
    </row>
    <row r="57" spans="1:13" x14ac:dyDescent="0.35">
      <c r="A57" s="27" t="s">
        <v>1570</v>
      </c>
      <c r="B57" s="44"/>
      <c r="H57" s="25"/>
      <c r="L57" s="25"/>
      <c r="M57" s="25"/>
    </row>
    <row r="58" spans="1:13" x14ac:dyDescent="0.35">
      <c r="A58" s="27" t="s">
        <v>1571</v>
      </c>
      <c r="B58" s="44"/>
      <c r="H58" s="25"/>
      <c r="L58" s="25"/>
      <c r="M58" s="25"/>
    </row>
    <row r="59" spans="1:13" x14ac:dyDescent="0.35">
      <c r="A59" s="27" t="s">
        <v>1572</v>
      </c>
      <c r="B59" s="44"/>
      <c r="H59" s="25"/>
      <c r="L59" s="25"/>
      <c r="M59" s="25"/>
    </row>
    <row r="60" spans="1:13" outlineLevel="1" x14ac:dyDescent="0.35">
      <c r="A60" s="27" t="s">
        <v>1533</v>
      </c>
      <c r="B60" s="44"/>
      <c r="E60" s="44"/>
      <c r="F60" s="44"/>
      <c r="G60" s="44"/>
      <c r="H60" s="25"/>
      <c r="L60" s="25"/>
      <c r="M60" s="25"/>
    </row>
    <row r="61" spans="1:13" outlineLevel="1" x14ac:dyDescent="0.35">
      <c r="A61" s="27" t="s">
        <v>1534</v>
      </c>
      <c r="B61" s="44"/>
      <c r="E61" s="44"/>
      <c r="F61" s="44"/>
      <c r="G61" s="44"/>
      <c r="H61" s="25"/>
      <c r="L61" s="25"/>
      <c r="M61" s="25"/>
    </row>
    <row r="62" spans="1:13" outlineLevel="1" x14ac:dyDescent="0.35">
      <c r="A62" s="27" t="s">
        <v>1535</v>
      </c>
      <c r="B62" s="44"/>
      <c r="E62" s="44"/>
      <c r="F62" s="44"/>
      <c r="G62" s="44"/>
      <c r="H62" s="25"/>
      <c r="L62" s="25"/>
      <c r="M62" s="25"/>
    </row>
    <row r="63" spans="1:13" outlineLevel="1" x14ac:dyDescent="0.35">
      <c r="A63" s="27" t="s">
        <v>1536</v>
      </c>
      <c r="B63" s="44"/>
      <c r="E63" s="44"/>
      <c r="F63" s="44"/>
      <c r="G63" s="44"/>
      <c r="H63" s="25"/>
      <c r="L63" s="25"/>
      <c r="M63" s="25"/>
    </row>
    <row r="64" spans="1:13" outlineLevel="1" x14ac:dyDescent="0.35">
      <c r="A64" s="27" t="s">
        <v>1537</v>
      </c>
      <c r="B64" s="44"/>
      <c r="E64" s="44"/>
      <c r="F64" s="44"/>
      <c r="G64" s="44"/>
      <c r="H64" s="25"/>
      <c r="L64" s="25"/>
      <c r="M64" s="25"/>
    </row>
    <row r="65" spans="1:14" outlineLevel="1" x14ac:dyDescent="0.35">
      <c r="A65" s="27" t="s">
        <v>1538</v>
      </c>
      <c r="B65" s="44"/>
      <c r="E65" s="44"/>
      <c r="F65" s="44"/>
      <c r="G65" s="44"/>
      <c r="H65" s="25"/>
      <c r="L65" s="25"/>
      <c r="M65" s="25"/>
    </row>
    <row r="66" spans="1:14" outlineLevel="1" x14ac:dyDescent="0.35">
      <c r="A66" s="27" t="s">
        <v>1539</v>
      </c>
      <c r="B66" s="44"/>
      <c r="E66" s="44"/>
      <c r="F66" s="44"/>
      <c r="G66" s="44"/>
      <c r="H66" s="25"/>
      <c r="L66" s="25"/>
      <c r="M66" s="25"/>
    </row>
    <row r="67" spans="1:14" outlineLevel="1" x14ac:dyDescent="0.35">
      <c r="A67" s="27" t="s">
        <v>1540</v>
      </c>
      <c r="B67" s="44"/>
      <c r="E67" s="44"/>
      <c r="F67" s="44"/>
      <c r="G67" s="44"/>
      <c r="H67" s="25"/>
      <c r="L67" s="25"/>
      <c r="M67" s="25"/>
    </row>
    <row r="68" spans="1:14" outlineLevel="1" x14ac:dyDescent="0.35">
      <c r="A68" s="27" t="s">
        <v>1541</v>
      </c>
      <c r="B68" s="44"/>
      <c r="E68" s="44"/>
      <c r="F68" s="44"/>
      <c r="G68" s="44"/>
      <c r="H68" s="25"/>
      <c r="L68" s="25"/>
      <c r="M68" s="25"/>
    </row>
    <row r="69" spans="1:14" outlineLevel="1" x14ac:dyDescent="0.35">
      <c r="A69" s="27" t="s">
        <v>1542</v>
      </c>
      <c r="B69" s="44"/>
      <c r="E69" s="44"/>
      <c r="F69" s="44"/>
      <c r="G69" s="44"/>
      <c r="H69" s="25"/>
      <c r="L69" s="25"/>
      <c r="M69" s="25"/>
    </row>
    <row r="70" spans="1:14" outlineLevel="1" x14ac:dyDescent="0.35">
      <c r="A70" s="27" t="s">
        <v>1543</v>
      </c>
      <c r="B70" s="44"/>
      <c r="E70" s="44"/>
      <c r="F70" s="44"/>
      <c r="G70" s="44"/>
      <c r="H70" s="25"/>
      <c r="L70" s="25"/>
      <c r="M70" s="25"/>
    </row>
    <row r="71" spans="1:14" outlineLevel="1" x14ac:dyDescent="0.35">
      <c r="A71" s="27" t="s">
        <v>1544</v>
      </c>
      <c r="B71" s="44"/>
      <c r="E71" s="44"/>
      <c r="F71" s="44"/>
      <c r="G71" s="44"/>
      <c r="H71" s="25"/>
      <c r="L71" s="25"/>
      <c r="M71" s="25"/>
    </row>
    <row r="72" spans="1:14" outlineLevel="1" x14ac:dyDescent="0.35">
      <c r="A72" s="27" t="s">
        <v>1545</v>
      </c>
      <c r="B72" s="44"/>
      <c r="E72" s="44"/>
      <c r="F72" s="44"/>
      <c r="G72" s="44"/>
      <c r="H72" s="25"/>
      <c r="L72" s="25"/>
      <c r="M72" s="25"/>
    </row>
    <row r="73" spans="1:14" ht="18.5" x14ac:dyDescent="0.35">
      <c r="A73" s="39"/>
      <c r="B73" s="38" t="s">
        <v>1547</v>
      </c>
      <c r="C73" s="39"/>
      <c r="D73" s="39"/>
      <c r="E73" s="39"/>
      <c r="F73" s="39"/>
      <c r="G73" s="39"/>
      <c r="H73" s="25"/>
    </row>
    <row r="74" spans="1:14" ht="15" customHeight="1" x14ac:dyDescent="0.35">
      <c r="A74" s="46"/>
      <c r="B74" s="47" t="s">
        <v>894</v>
      </c>
      <c r="C74" s="46" t="s">
        <v>1608</v>
      </c>
      <c r="D74" s="46"/>
      <c r="E74" s="49"/>
      <c r="F74" s="49"/>
      <c r="G74" s="49"/>
      <c r="H74" s="57"/>
      <c r="I74" s="57"/>
      <c r="J74" s="57"/>
      <c r="K74" s="57"/>
      <c r="L74" s="57"/>
      <c r="M74" s="57"/>
      <c r="N74" s="57"/>
    </row>
    <row r="75" spans="1:14" x14ac:dyDescent="0.35">
      <c r="A75" s="27" t="s">
        <v>1573</v>
      </c>
      <c r="B75" s="27" t="s">
        <v>1591</v>
      </c>
      <c r="C75" s="498">
        <f>' D2. NTT Pool'!C17</f>
        <v>24.944924371168362</v>
      </c>
      <c r="H75" s="25"/>
    </row>
    <row r="76" spans="1:14" x14ac:dyDescent="0.35">
      <c r="A76" s="27" t="s">
        <v>1574</v>
      </c>
      <c r="B76" s="27" t="s">
        <v>1606</v>
      </c>
      <c r="C76" s="497">
        <f>' D2. NTT Pool'!C20</f>
        <v>30.148960585497214</v>
      </c>
      <c r="H76" s="25"/>
    </row>
    <row r="77" spans="1:14" outlineLevel="1" x14ac:dyDescent="0.35">
      <c r="A77" s="27" t="s">
        <v>1575</v>
      </c>
      <c r="H77" s="25"/>
    </row>
    <row r="78" spans="1:14" outlineLevel="1" x14ac:dyDescent="0.35">
      <c r="A78" s="27" t="s">
        <v>1576</v>
      </c>
      <c r="H78" s="25"/>
    </row>
    <row r="79" spans="1:14" outlineLevel="1" x14ac:dyDescent="0.35">
      <c r="A79" s="27" t="s">
        <v>1577</v>
      </c>
      <c r="H79" s="25"/>
    </row>
    <row r="80" spans="1:14" outlineLevel="1" x14ac:dyDescent="0.35">
      <c r="A80" s="27" t="s">
        <v>1578</v>
      </c>
      <c r="H80" s="25"/>
    </row>
    <row r="81" spans="1:8" x14ac:dyDescent="0.35">
      <c r="A81" s="46"/>
      <c r="B81" s="47" t="s">
        <v>1579</v>
      </c>
      <c r="C81" s="46" t="s">
        <v>503</v>
      </c>
      <c r="D81" s="46" t="s">
        <v>504</v>
      </c>
      <c r="E81" s="49" t="s">
        <v>906</v>
      </c>
      <c r="F81" s="49" t="s">
        <v>1084</v>
      </c>
      <c r="G81" s="49" t="s">
        <v>1599</v>
      </c>
      <c r="H81" s="25"/>
    </row>
    <row r="82" spans="1:8" x14ac:dyDescent="0.35">
      <c r="A82" s="27" t="s">
        <v>1580</v>
      </c>
      <c r="B82" s="27" t="s">
        <v>1658</v>
      </c>
      <c r="C82" s="493" t="s">
        <v>1314</v>
      </c>
      <c r="D82" s="144">
        <v>0</v>
      </c>
      <c r="E82" s="110" t="s">
        <v>1314</v>
      </c>
      <c r="F82" s="110" t="s">
        <v>1314</v>
      </c>
      <c r="G82" s="499" t="str">
        <f>C82</f>
        <v>ND2</v>
      </c>
      <c r="H82" s="25"/>
    </row>
    <row r="83" spans="1:8" x14ac:dyDescent="0.35">
      <c r="A83" s="27" t="s">
        <v>1581</v>
      </c>
      <c r="B83" s="27" t="s">
        <v>1596</v>
      </c>
      <c r="C83" s="493">
        <f>'[1]OE.3.1.4'!C4</f>
        <v>4.5458519101320045E-4</v>
      </c>
      <c r="D83" s="144">
        <v>0</v>
      </c>
      <c r="E83" s="110" t="s">
        <v>1314</v>
      </c>
      <c r="F83" s="110" t="s">
        <v>1314</v>
      </c>
      <c r="G83" s="499">
        <f>C83</f>
        <v>4.5458519101320045E-4</v>
      </c>
      <c r="H83" s="25"/>
    </row>
    <row r="84" spans="1:8" x14ac:dyDescent="0.35">
      <c r="A84" s="27" t="s">
        <v>1582</v>
      </c>
      <c r="B84" s="27" t="s">
        <v>1594</v>
      </c>
      <c r="C84" s="493">
        <f>'[1]OE.3.1.4'!C5</f>
        <v>1.1364629775330011E-4</v>
      </c>
      <c r="D84" s="144">
        <v>0</v>
      </c>
      <c r="E84" s="110" t="s">
        <v>1314</v>
      </c>
      <c r="F84" s="110" t="s">
        <v>1314</v>
      </c>
      <c r="G84" s="499">
        <f>C84</f>
        <v>1.1364629775330011E-4</v>
      </c>
      <c r="H84" s="25"/>
    </row>
    <row r="85" spans="1:8" x14ac:dyDescent="0.35">
      <c r="A85" s="27" t="s">
        <v>1583</v>
      </c>
      <c r="B85" s="27" t="s">
        <v>1595</v>
      </c>
      <c r="C85" s="493">
        <f>'[1]OE.3.1.4'!C6</f>
        <v>0</v>
      </c>
      <c r="D85" s="144">
        <v>0</v>
      </c>
      <c r="E85" s="110" t="s">
        <v>1314</v>
      </c>
      <c r="F85" s="110" t="s">
        <v>1314</v>
      </c>
      <c r="G85" s="500">
        <f>C85</f>
        <v>0</v>
      </c>
      <c r="H85" s="25"/>
    </row>
    <row r="86" spans="1:8" x14ac:dyDescent="0.35">
      <c r="A86" s="27" t="s">
        <v>1598</v>
      </c>
      <c r="B86" s="27" t="s">
        <v>1597</v>
      </c>
      <c r="C86" s="493">
        <f>'[1]OE.3.1.4'!C7</f>
        <v>0</v>
      </c>
      <c r="D86" s="172">
        <v>0</v>
      </c>
      <c r="E86" s="110" t="s">
        <v>1314</v>
      </c>
      <c r="F86" s="110" t="s">
        <v>1314</v>
      </c>
      <c r="G86" s="500">
        <f>C86</f>
        <v>0</v>
      </c>
      <c r="H86" s="25"/>
    </row>
    <row r="87" spans="1:8" outlineLevel="1" x14ac:dyDescent="0.35">
      <c r="A87" s="27" t="s">
        <v>1584</v>
      </c>
      <c r="H87" s="25"/>
    </row>
    <row r="88" spans="1:8" outlineLevel="1" x14ac:dyDescent="0.35">
      <c r="A88" s="27" t="s">
        <v>1585</v>
      </c>
      <c r="H88" s="25"/>
    </row>
    <row r="89" spans="1:8" outlineLevel="1" x14ac:dyDescent="0.35">
      <c r="A89" s="27" t="s">
        <v>1586</v>
      </c>
      <c r="H89" s="25"/>
    </row>
    <row r="90" spans="1:8" outlineLevel="1" x14ac:dyDescent="0.35">
      <c r="A90" s="27" t="s">
        <v>1587</v>
      </c>
      <c r="H90" s="25"/>
    </row>
    <row r="91" spans="1:8" x14ac:dyDescent="0.35">
      <c r="H91" s="25"/>
    </row>
    <row r="92" spans="1:8" x14ac:dyDescent="0.35">
      <c r="H92" s="25"/>
    </row>
    <row r="93" spans="1:8" x14ac:dyDescent="0.35">
      <c r="H93" s="25"/>
    </row>
    <row r="94" spans="1:8" x14ac:dyDescent="0.35">
      <c r="H94" s="25"/>
    </row>
    <row r="95" spans="1:8" x14ac:dyDescent="0.35">
      <c r="H95" s="25"/>
    </row>
    <row r="96" spans="1:8" x14ac:dyDescent="0.35">
      <c r="H96" s="25"/>
    </row>
    <row r="97" spans="8:8" x14ac:dyDescent="0.35">
      <c r="H97" s="25"/>
    </row>
    <row r="98" spans="8:8" x14ac:dyDescent="0.35">
      <c r="H98" s="25"/>
    </row>
    <row r="99" spans="8:8" x14ac:dyDescent="0.35">
      <c r="H99" s="25"/>
    </row>
    <row r="100" spans="8:8" x14ac:dyDescent="0.35">
      <c r="H100" s="25"/>
    </row>
    <row r="101" spans="8:8" x14ac:dyDescent="0.35">
      <c r="H101" s="25"/>
    </row>
    <row r="102" spans="8:8" x14ac:dyDescent="0.35">
      <c r="H102" s="25"/>
    </row>
    <row r="103" spans="8:8" x14ac:dyDescent="0.35">
      <c r="H103" s="25"/>
    </row>
    <row r="104" spans="8:8" x14ac:dyDescent="0.35">
      <c r="H104" s="25"/>
    </row>
    <row r="105" spans="8:8" x14ac:dyDescent="0.35">
      <c r="H105" s="25"/>
    </row>
    <row r="106" spans="8:8" x14ac:dyDescent="0.35">
      <c r="H106" s="25"/>
    </row>
    <row r="107" spans="8:8" x14ac:dyDescent="0.35">
      <c r="H107" s="25"/>
    </row>
    <row r="108" spans="8:8" x14ac:dyDescent="0.35">
      <c r="H108" s="25"/>
    </row>
    <row r="109" spans="8:8" x14ac:dyDescent="0.35">
      <c r="H109" s="25"/>
    </row>
    <row r="110" spans="8:8" x14ac:dyDescent="0.35">
      <c r="H110" s="25"/>
    </row>
    <row r="111" spans="8:8" x14ac:dyDescent="0.35">
      <c r="H111" s="25"/>
    </row>
    <row r="112" spans="8:8" x14ac:dyDescent="0.35">
      <c r="H112" s="25"/>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2"/>
  <sheetViews>
    <sheetView zoomScale="85" zoomScaleNormal="85" workbookViewId="0">
      <selection activeCell="G9" sqref="G9"/>
    </sheetView>
  </sheetViews>
  <sheetFormatPr defaultRowHeight="14.5" x14ac:dyDescent="0.35"/>
  <cols>
    <col min="1" max="1" width="9.1796875" style="2"/>
    <col min="2" max="6" width="12.453125" style="2" customWidth="1"/>
    <col min="7" max="7" width="17.1796875" style="2" bestFit="1" customWidth="1"/>
    <col min="8"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15" t="s">
        <v>1659</v>
      </c>
      <c r="F6" s="515"/>
      <c r="G6" s="515"/>
      <c r="H6" s="7"/>
      <c r="I6" s="7"/>
      <c r="J6" s="8"/>
    </row>
    <row r="7" spans="2:10" ht="26" x14ac:dyDescent="0.35">
      <c r="B7" s="6"/>
      <c r="C7" s="7"/>
      <c r="D7" s="7"/>
      <c r="E7" s="7"/>
      <c r="F7" s="11" t="s">
        <v>12</v>
      </c>
      <c r="G7" s="7"/>
      <c r="H7" s="7"/>
      <c r="I7" s="7"/>
      <c r="J7" s="8"/>
    </row>
    <row r="8" spans="2:10" ht="26" x14ac:dyDescent="0.35">
      <c r="B8" s="6"/>
      <c r="C8" s="7"/>
      <c r="D8" s="7"/>
      <c r="E8" s="7"/>
      <c r="F8" s="11" t="s">
        <v>1675</v>
      </c>
      <c r="G8" s="7"/>
      <c r="H8" s="7"/>
      <c r="I8" s="7"/>
      <c r="J8" s="8"/>
    </row>
    <row r="9" spans="2:10" ht="21" x14ac:dyDescent="0.5">
      <c r="B9" s="6"/>
      <c r="C9" s="7"/>
      <c r="D9" s="7"/>
      <c r="E9" s="482" t="s">
        <v>1967</v>
      </c>
      <c r="G9" s="483">
        <f>'D1. NTT'!C3</f>
        <v>43928</v>
      </c>
      <c r="H9" s="7"/>
      <c r="I9" s="7"/>
      <c r="J9" s="8"/>
    </row>
    <row r="10" spans="2:10" ht="21" x14ac:dyDescent="0.5">
      <c r="B10" s="6"/>
      <c r="C10" s="7"/>
      <c r="D10" s="7"/>
      <c r="E10" s="482" t="s">
        <v>1968</v>
      </c>
      <c r="G10" s="483">
        <f>'D1. NTT'!C2</f>
        <v>43921</v>
      </c>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18" t="s">
        <v>15</v>
      </c>
      <c r="E24" s="517" t="s">
        <v>16</v>
      </c>
      <c r="F24" s="517"/>
      <c r="G24" s="517"/>
      <c r="H24" s="517"/>
      <c r="I24" s="7"/>
      <c r="J24" s="8"/>
    </row>
    <row r="25" spans="2:10" x14ac:dyDescent="0.35">
      <c r="B25" s="6"/>
      <c r="C25" s="7"/>
      <c r="D25" s="7"/>
      <c r="E25" s="15"/>
      <c r="F25" s="15"/>
      <c r="G25" s="15"/>
      <c r="H25" s="7"/>
      <c r="I25" s="7"/>
      <c r="J25" s="8"/>
    </row>
    <row r="26" spans="2:10" x14ac:dyDescent="0.35">
      <c r="B26" s="6"/>
      <c r="C26" s="7"/>
      <c r="D26" s="518" t="s">
        <v>17</v>
      </c>
      <c r="E26" s="517"/>
      <c r="F26" s="517"/>
      <c r="G26" s="517"/>
      <c r="H26" s="517"/>
      <c r="I26" s="7"/>
      <c r="J26" s="8"/>
    </row>
    <row r="27" spans="2:10" x14ac:dyDescent="0.35">
      <c r="B27" s="6"/>
      <c r="C27" s="7"/>
      <c r="D27" s="16"/>
      <c r="E27" s="16"/>
      <c r="F27" s="16"/>
      <c r="G27" s="16"/>
      <c r="H27" s="16"/>
      <c r="I27" s="7"/>
      <c r="J27" s="8"/>
    </row>
    <row r="28" spans="2:10" x14ac:dyDescent="0.35">
      <c r="B28" s="6"/>
      <c r="C28" s="7"/>
      <c r="D28" s="518" t="s">
        <v>18</v>
      </c>
      <c r="E28" s="517" t="s">
        <v>16</v>
      </c>
      <c r="F28" s="517"/>
      <c r="G28" s="517"/>
      <c r="H28" s="517"/>
      <c r="I28" s="7"/>
      <c r="J28" s="8"/>
    </row>
    <row r="29" spans="2:10" x14ac:dyDescent="0.35">
      <c r="B29" s="6"/>
      <c r="C29" s="7"/>
      <c r="D29" s="16"/>
      <c r="E29" s="16"/>
      <c r="F29" s="16"/>
      <c r="G29" s="16"/>
      <c r="H29" s="16"/>
      <c r="I29" s="7"/>
      <c r="J29" s="8"/>
    </row>
    <row r="30" spans="2:10" x14ac:dyDescent="0.35">
      <c r="B30" s="6"/>
      <c r="C30" s="7"/>
      <c r="D30" s="518" t="s">
        <v>19</v>
      </c>
      <c r="E30" s="517" t="s">
        <v>16</v>
      </c>
      <c r="F30" s="517"/>
      <c r="G30" s="517"/>
      <c r="H30" s="517"/>
      <c r="I30" s="7"/>
      <c r="J30" s="8"/>
    </row>
    <row r="31" spans="2:10" x14ac:dyDescent="0.35">
      <c r="B31" s="6"/>
      <c r="C31" s="7"/>
      <c r="D31" s="16"/>
      <c r="E31" s="16"/>
      <c r="F31" s="16"/>
      <c r="G31" s="16"/>
      <c r="H31" s="16"/>
      <c r="I31" s="7"/>
      <c r="J31" s="8"/>
    </row>
    <row r="32" spans="2:10" x14ac:dyDescent="0.35">
      <c r="B32" s="6"/>
      <c r="C32" s="7"/>
      <c r="D32" s="518" t="s">
        <v>20</v>
      </c>
      <c r="E32" s="517" t="s">
        <v>16</v>
      </c>
      <c r="F32" s="517"/>
      <c r="G32" s="517"/>
      <c r="H32" s="517"/>
      <c r="I32" s="7"/>
      <c r="J32" s="8"/>
    </row>
    <row r="33" spans="2:10" x14ac:dyDescent="0.35">
      <c r="B33" s="6"/>
      <c r="C33" s="7"/>
      <c r="D33" s="15"/>
      <c r="E33" s="15"/>
      <c r="F33" s="15"/>
      <c r="G33" s="15"/>
      <c r="H33" s="15"/>
      <c r="I33" s="7"/>
      <c r="J33" s="8"/>
    </row>
    <row r="34" spans="2:10" x14ac:dyDescent="0.35">
      <c r="B34" s="6"/>
      <c r="C34" s="7"/>
      <c r="D34" s="518" t="s">
        <v>21</v>
      </c>
      <c r="E34" s="517" t="s">
        <v>16</v>
      </c>
      <c r="F34" s="517"/>
      <c r="G34" s="517"/>
      <c r="H34" s="517"/>
      <c r="I34" s="7"/>
      <c r="J34" s="8"/>
    </row>
    <row r="35" spans="2:10" x14ac:dyDescent="0.35">
      <c r="B35" s="6"/>
      <c r="C35" s="7"/>
      <c r="D35" s="7"/>
      <c r="E35" s="7"/>
      <c r="F35" s="7"/>
      <c r="G35" s="7"/>
      <c r="H35" s="7"/>
      <c r="I35" s="7"/>
      <c r="J35" s="8"/>
    </row>
    <row r="36" spans="2:10" x14ac:dyDescent="0.35">
      <c r="B36" s="6"/>
      <c r="C36" s="7"/>
      <c r="D36" s="516" t="s">
        <v>1969</v>
      </c>
      <c r="E36" s="517"/>
      <c r="F36" s="517"/>
      <c r="G36" s="517"/>
      <c r="H36" s="517"/>
      <c r="I36" s="7"/>
      <c r="J36" s="8"/>
    </row>
    <row r="37" spans="2:10" x14ac:dyDescent="0.35">
      <c r="B37" s="6"/>
      <c r="C37" s="7"/>
      <c r="D37" s="455"/>
      <c r="E37" s="484"/>
      <c r="F37" s="484"/>
      <c r="G37" s="484"/>
      <c r="H37" s="484"/>
      <c r="I37" s="7"/>
      <c r="J37" s="8"/>
    </row>
    <row r="38" spans="2:10" x14ac:dyDescent="0.35">
      <c r="B38" s="6"/>
      <c r="C38" s="7"/>
      <c r="D38" s="516" t="s">
        <v>1970</v>
      </c>
      <c r="E38" s="517"/>
      <c r="F38" s="517"/>
      <c r="G38" s="517"/>
      <c r="H38" s="517"/>
      <c r="I38" s="7"/>
      <c r="J38" s="8"/>
    </row>
    <row r="39" spans="2:10" x14ac:dyDescent="0.35">
      <c r="B39" s="6"/>
      <c r="C39" s="7"/>
      <c r="D39" s="485"/>
      <c r="E39" s="485"/>
      <c r="F39" s="486"/>
      <c r="G39" s="485"/>
      <c r="H39" s="485"/>
      <c r="I39" s="7"/>
      <c r="J39" s="8"/>
    </row>
    <row r="40" spans="2:10" x14ac:dyDescent="0.35">
      <c r="B40" s="6"/>
      <c r="C40" s="7"/>
      <c r="D40" s="516" t="s">
        <v>1612</v>
      </c>
      <c r="E40" s="517"/>
      <c r="F40" s="517"/>
      <c r="G40" s="517"/>
      <c r="H40" s="517"/>
      <c r="I40" s="7"/>
      <c r="J40" s="8"/>
    </row>
    <row r="41" spans="2:10" x14ac:dyDescent="0.35">
      <c r="B41" s="6"/>
      <c r="C41" s="7"/>
      <c r="D41" s="104"/>
      <c r="E41" s="104"/>
      <c r="F41" s="104"/>
      <c r="G41" s="104"/>
      <c r="H41" s="104"/>
      <c r="I41" s="7"/>
      <c r="J41" s="8"/>
    </row>
    <row r="42" spans="2:10" ht="15" thickBot="1" x14ac:dyDescent="0.4">
      <c r="B42" s="17"/>
      <c r="C42" s="18"/>
      <c r="D42" s="18"/>
      <c r="E42" s="18"/>
      <c r="F42" s="18"/>
      <c r="G42" s="18"/>
      <c r="H42" s="18"/>
      <c r="I42" s="18"/>
      <c r="J42" s="19"/>
    </row>
  </sheetData>
  <mergeCells count="10">
    <mergeCell ref="E6:G6"/>
    <mergeCell ref="D40:H40"/>
    <mergeCell ref="D36:H36"/>
    <mergeCell ref="D24:H24"/>
    <mergeCell ref="D26:H26"/>
    <mergeCell ref="D28:H28"/>
    <mergeCell ref="D30:H30"/>
    <mergeCell ref="D32:H32"/>
    <mergeCell ref="D34:H34"/>
    <mergeCell ref="D38:H3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1. NTT'!A1" display="Worksheet D1. NTT" xr:uid="{00000000-0004-0000-0100-000006000000}"/>
    <hyperlink ref="D38:H38" location="' D2. NTT Pool'!A1" display="Worksheet D2. NTT Pool" xr:uid="{00000000-0004-0000-0100-000007000000}"/>
    <hyperlink ref="D40:H40" location="'E. Optional ECB-ECAIs data'!A1" display="Worksheet E: Optional ECB-ECAIs data" xr:uid="{00000000-0004-0000-0100-000008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26" zoomScaleNormal="100" workbookViewId="0">
      <selection activeCell="C117" sqref="C117"/>
    </sheetView>
  </sheetViews>
  <sheetFormatPr defaultColWidth="8.81640625" defaultRowHeight="14.5" outlineLevelRow="1" x14ac:dyDescent="0.35"/>
  <cols>
    <col min="1" max="1" width="13.26953125" style="27" customWidth="1"/>
    <col min="2" max="2" width="60.7265625" style="27" customWidth="1"/>
    <col min="3" max="3" width="46.1796875" style="27" customWidth="1"/>
    <col min="4" max="4" width="35.1796875" style="27" bestFit="1" customWidth="1"/>
    <col min="5" max="5" width="6.7265625" style="27" customWidth="1"/>
    <col min="6" max="6" width="41.7265625" style="27" customWidth="1"/>
    <col min="7" max="7" width="41.7265625" style="25" customWidth="1"/>
    <col min="8" max="8" width="7.26953125" style="27" customWidth="1"/>
    <col min="9" max="9" width="71.81640625" style="27" customWidth="1"/>
    <col min="10" max="11" width="47.7265625" style="27" customWidth="1"/>
    <col min="12" max="12" width="7.26953125" style="27" customWidth="1"/>
    <col min="13" max="13" width="25.7265625" style="27" customWidth="1"/>
    <col min="14" max="14" width="25.7265625" style="25" customWidth="1"/>
    <col min="15" max="16384" width="8.81640625" style="57"/>
  </cols>
  <sheetData>
    <row r="1" spans="1:13" ht="31" x14ac:dyDescent="0.35">
      <c r="A1" s="149" t="s">
        <v>1613</v>
      </c>
      <c r="B1" s="149"/>
      <c r="C1" s="25"/>
      <c r="D1" s="25"/>
      <c r="E1" s="25"/>
      <c r="F1" s="157" t="s">
        <v>1656</v>
      </c>
      <c r="H1" s="25"/>
      <c r="I1" s="149"/>
      <c r="J1" s="25"/>
      <c r="K1" s="25"/>
      <c r="L1" s="25"/>
      <c r="M1" s="25"/>
    </row>
    <row r="2" spans="1:13" ht="15" thickBot="1" x14ac:dyDescent="0.4">
      <c r="A2" s="25"/>
      <c r="B2" s="26"/>
      <c r="C2" s="26"/>
      <c r="D2" s="25"/>
      <c r="E2" s="25"/>
      <c r="F2" s="25"/>
      <c r="H2" s="25"/>
      <c r="L2" s="25"/>
      <c r="M2" s="25"/>
    </row>
    <row r="3" spans="1:13" ht="19" thickBot="1" x14ac:dyDescent="0.4">
      <c r="A3" s="28"/>
      <c r="B3" s="29" t="s">
        <v>22</v>
      </c>
      <c r="C3" s="30" t="s">
        <v>1644</v>
      </c>
      <c r="D3" s="28"/>
      <c r="E3" s="28"/>
      <c r="F3" s="25"/>
      <c r="G3" s="28"/>
      <c r="H3" s="25"/>
      <c r="L3" s="25"/>
      <c r="M3" s="25"/>
    </row>
    <row r="4" spans="1:13" ht="15" thickBot="1" x14ac:dyDescent="0.4">
      <c r="H4" s="25"/>
      <c r="L4" s="25"/>
      <c r="M4" s="25"/>
    </row>
    <row r="5" spans="1:13" ht="18.5" x14ac:dyDescent="0.35">
      <c r="A5" s="31"/>
      <c r="B5" s="32" t="s">
        <v>23</v>
      </c>
      <c r="C5" s="31"/>
      <c r="E5" s="33"/>
      <c r="F5" s="33"/>
      <c r="H5" s="25"/>
      <c r="L5" s="25"/>
      <c r="M5" s="25"/>
    </row>
    <row r="6" spans="1:13" x14ac:dyDescent="0.35">
      <c r="B6" s="35" t="s">
        <v>24</v>
      </c>
      <c r="H6" s="25"/>
      <c r="L6" s="25"/>
      <c r="M6" s="25"/>
    </row>
    <row r="7" spans="1:13" x14ac:dyDescent="0.35">
      <c r="B7" s="34" t="s">
        <v>25</v>
      </c>
      <c r="H7" s="25"/>
      <c r="L7" s="25"/>
      <c r="M7" s="25"/>
    </row>
    <row r="8" spans="1:13" x14ac:dyDescent="0.35">
      <c r="B8" s="34" t="s">
        <v>26</v>
      </c>
      <c r="F8" s="27" t="s">
        <v>27</v>
      </c>
      <c r="H8" s="25"/>
      <c r="L8" s="25"/>
      <c r="M8" s="25"/>
    </row>
    <row r="9" spans="1:13" x14ac:dyDescent="0.35">
      <c r="B9" s="35" t="s">
        <v>28</v>
      </c>
      <c r="H9" s="25"/>
      <c r="L9" s="25"/>
      <c r="M9" s="25"/>
    </row>
    <row r="10" spans="1:13" x14ac:dyDescent="0.35">
      <c r="B10" s="35" t="s">
        <v>29</v>
      </c>
      <c r="H10" s="25"/>
      <c r="L10" s="25"/>
      <c r="M10" s="25"/>
    </row>
    <row r="11" spans="1:13" ht="15" thickBot="1" x14ac:dyDescent="0.4">
      <c r="B11" s="36" t="s">
        <v>30</v>
      </c>
      <c r="H11" s="25"/>
      <c r="L11" s="25"/>
      <c r="M11" s="25"/>
    </row>
    <row r="12" spans="1:13" x14ac:dyDescent="0.35">
      <c r="B12" s="37"/>
      <c r="H12" s="25"/>
      <c r="L12" s="25"/>
      <c r="M12" s="25"/>
    </row>
    <row r="13" spans="1:13" ht="37" x14ac:dyDescent="0.35">
      <c r="A13" s="38" t="s">
        <v>31</v>
      </c>
      <c r="B13" s="38" t="s">
        <v>24</v>
      </c>
      <c r="C13" s="39"/>
      <c r="D13" s="39"/>
      <c r="E13" s="39"/>
      <c r="F13" s="39"/>
      <c r="G13" s="40"/>
      <c r="H13" s="25"/>
      <c r="L13" s="25"/>
      <c r="M13" s="25"/>
    </row>
    <row r="14" spans="1:13" x14ac:dyDescent="0.35">
      <c r="A14" s="27" t="s">
        <v>32</v>
      </c>
      <c r="B14" s="41" t="s">
        <v>0</v>
      </c>
      <c r="C14" s="110" t="s">
        <v>12</v>
      </c>
      <c r="E14" s="33"/>
      <c r="F14" s="33"/>
      <c r="H14" s="25"/>
      <c r="L14" s="25"/>
      <c r="M14" s="25"/>
    </row>
    <row r="15" spans="1:13" x14ac:dyDescent="0.35">
      <c r="A15" s="27" t="s">
        <v>33</v>
      </c>
      <c r="B15" s="41" t="s">
        <v>34</v>
      </c>
      <c r="C15" s="110" t="s">
        <v>1675</v>
      </c>
      <c r="E15" s="33"/>
      <c r="F15" s="33"/>
      <c r="H15" s="25"/>
      <c r="L15" s="25"/>
      <c r="M15" s="25"/>
    </row>
    <row r="16" spans="1:13" x14ac:dyDescent="0.35">
      <c r="A16" s="27" t="s">
        <v>35</v>
      </c>
      <c r="B16" s="41" t="s">
        <v>36</v>
      </c>
      <c r="C16" s="502" t="s">
        <v>1971</v>
      </c>
      <c r="E16" s="33"/>
      <c r="F16" s="33"/>
      <c r="H16" s="25"/>
      <c r="L16" s="25"/>
      <c r="M16" s="25"/>
    </row>
    <row r="17" spans="1:13" x14ac:dyDescent="0.35">
      <c r="A17" s="27" t="s">
        <v>37</v>
      </c>
      <c r="B17" s="41" t="s">
        <v>38</v>
      </c>
      <c r="C17" s="487">
        <f>'D1. NTT'!C2</f>
        <v>43921</v>
      </c>
      <c r="E17" s="33"/>
      <c r="F17" s="33"/>
      <c r="H17" s="25"/>
      <c r="L17" s="25"/>
      <c r="M17" s="25"/>
    </row>
    <row r="18" spans="1:13" outlineLevel="1" x14ac:dyDescent="0.35">
      <c r="A18" s="27" t="s">
        <v>39</v>
      </c>
      <c r="B18" s="42" t="s">
        <v>40</v>
      </c>
      <c r="E18" s="33"/>
      <c r="F18" s="33"/>
      <c r="H18" s="25"/>
      <c r="L18" s="25"/>
      <c r="M18" s="25"/>
    </row>
    <row r="19" spans="1:13" outlineLevel="1" x14ac:dyDescent="0.35">
      <c r="A19" s="27" t="s">
        <v>41</v>
      </c>
      <c r="B19" s="42" t="s">
        <v>42</v>
      </c>
      <c r="E19" s="33"/>
      <c r="F19" s="33"/>
      <c r="H19" s="25"/>
      <c r="L19" s="25"/>
      <c r="M19" s="25"/>
    </row>
    <row r="20" spans="1:13" outlineLevel="1" x14ac:dyDescent="0.35">
      <c r="A20" s="27" t="s">
        <v>43</v>
      </c>
      <c r="B20" s="42"/>
      <c r="E20" s="33"/>
      <c r="F20" s="33"/>
      <c r="H20" s="25"/>
      <c r="L20" s="25"/>
      <c r="M20" s="25"/>
    </row>
    <row r="21" spans="1:13" outlineLevel="1" x14ac:dyDescent="0.35">
      <c r="A21" s="27" t="s">
        <v>44</v>
      </c>
      <c r="B21" s="42"/>
      <c r="E21" s="33"/>
      <c r="F21" s="33"/>
      <c r="H21" s="25"/>
      <c r="L21" s="25"/>
      <c r="M21" s="25"/>
    </row>
    <row r="22" spans="1:13" outlineLevel="1" x14ac:dyDescent="0.35">
      <c r="A22" s="27" t="s">
        <v>45</v>
      </c>
      <c r="B22" s="42"/>
      <c r="E22" s="33"/>
      <c r="F22" s="33"/>
      <c r="H22" s="25"/>
      <c r="L22" s="25"/>
      <c r="M22" s="25"/>
    </row>
    <row r="23" spans="1:13" outlineLevel="1" x14ac:dyDescent="0.35">
      <c r="A23" s="27" t="s">
        <v>46</v>
      </c>
      <c r="B23" s="42"/>
      <c r="E23" s="33"/>
      <c r="F23" s="33"/>
      <c r="H23" s="25"/>
      <c r="L23" s="25"/>
      <c r="M23" s="25"/>
    </row>
    <row r="24" spans="1:13" outlineLevel="1" x14ac:dyDescent="0.35">
      <c r="A24" s="27" t="s">
        <v>47</v>
      </c>
      <c r="B24" s="42"/>
      <c r="E24" s="33"/>
      <c r="F24" s="33"/>
      <c r="H24" s="25"/>
      <c r="L24" s="25"/>
      <c r="M24" s="25"/>
    </row>
    <row r="25" spans="1:13" outlineLevel="1" x14ac:dyDescent="0.35">
      <c r="A25" s="27" t="s">
        <v>48</v>
      </c>
      <c r="B25" s="42"/>
      <c r="E25" s="33"/>
      <c r="F25" s="33"/>
      <c r="H25" s="25"/>
      <c r="L25" s="25"/>
      <c r="M25" s="25"/>
    </row>
    <row r="26" spans="1:13" ht="18.5" x14ac:dyDescent="0.35">
      <c r="A26" s="39"/>
      <c r="B26" s="38" t="s">
        <v>25</v>
      </c>
      <c r="C26" s="39"/>
      <c r="D26" s="39"/>
      <c r="E26" s="39"/>
      <c r="F26" s="39"/>
      <c r="G26" s="40"/>
      <c r="H26" s="25"/>
      <c r="L26" s="25"/>
      <c r="M26" s="25"/>
    </row>
    <row r="27" spans="1:13" x14ac:dyDescent="0.35">
      <c r="A27" s="27" t="s">
        <v>49</v>
      </c>
      <c r="B27" s="43" t="s">
        <v>50</v>
      </c>
      <c r="C27" s="110" t="s">
        <v>1973</v>
      </c>
      <c r="D27" s="44"/>
      <c r="E27" s="44"/>
      <c r="F27" s="44"/>
      <c r="H27" s="25"/>
      <c r="L27" s="25"/>
      <c r="M27" s="25"/>
    </row>
    <row r="28" spans="1:13" x14ac:dyDescent="0.35">
      <c r="A28" s="27" t="s">
        <v>51</v>
      </c>
      <c r="B28" s="43" t="s">
        <v>52</v>
      </c>
      <c r="C28" s="110" t="s">
        <v>1973</v>
      </c>
      <c r="D28" s="44"/>
      <c r="E28" s="44"/>
      <c r="F28" s="44"/>
      <c r="H28" s="25"/>
      <c r="L28" s="25"/>
      <c r="M28" s="25"/>
    </row>
    <row r="29" spans="1:13" x14ac:dyDescent="0.35">
      <c r="A29" s="27" t="s">
        <v>53</v>
      </c>
      <c r="B29" s="43" t="s">
        <v>54</v>
      </c>
      <c r="C29" s="488" t="s">
        <v>1972</v>
      </c>
      <c r="E29" s="44"/>
      <c r="F29" s="44"/>
      <c r="H29" s="25"/>
      <c r="L29" s="25"/>
      <c r="M29" s="25"/>
    </row>
    <row r="30" spans="1:13" outlineLevel="1" x14ac:dyDescent="0.35">
      <c r="A30" s="27" t="s">
        <v>55</v>
      </c>
      <c r="B30" s="43"/>
      <c r="E30" s="44"/>
      <c r="F30" s="44"/>
      <c r="H30" s="25"/>
      <c r="L30" s="25"/>
      <c r="M30" s="25"/>
    </row>
    <row r="31" spans="1:13" outlineLevel="1" x14ac:dyDescent="0.35">
      <c r="A31" s="27" t="s">
        <v>56</v>
      </c>
      <c r="B31" s="43"/>
      <c r="E31" s="44"/>
      <c r="F31" s="44"/>
      <c r="H31" s="25"/>
      <c r="L31" s="25"/>
      <c r="M31" s="25"/>
    </row>
    <row r="32" spans="1:13" outlineLevel="1" x14ac:dyDescent="0.35">
      <c r="A32" s="27" t="s">
        <v>57</v>
      </c>
      <c r="B32" s="43"/>
      <c r="E32" s="44"/>
      <c r="F32" s="44"/>
      <c r="H32" s="25"/>
      <c r="L32" s="25"/>
      <c r="M32" s="25"/>
    </row>
    <row r="33" spans="1:14" outlineLevel="1" x14ac:dyDescent="0.35">
      <c r="A33" s="27" t="s">
        <v>58</v>
      </c>
      <c r="B33" s="43"/>
      <c r="E33" s="44"/>
      <c r="F33" s="44"/>
      <c r="H33" s="25"/>
      <c r="L33" s="25"/>
      <c r="M33" s="25"/>
    </row>
    <row r="34" spans="1:14" outlineLevel="1" x14ac:dyDescent="0.35">
      <c r="A34" s="27" t="s">
        <v>59</v>
      </c>
      <c r="B34" s="43"/>
      <c r="E34" s="44"/>
      <c r="F34" s="44"/>
      <c r="H34" s="25"/>
      <c r="L34" s="25"/>
      <c r="M34" s="25"/>
    </row>
    <row r="35" spans="1:14" outlineLevel="1" x14ac:dyDescent="0.35">
      <c r="A35" s="27" t="s">
        <v>60</v>
      </c>
      <c r="B35" s="45"/>
      <c r="E35" s="44"/>
      <c r="F35" s="44"/>
      <c r="H35" s="25"/>
      <c r="L35" s="25"/>
      <c r="M35" s="25"/>
    </row>
    <row r="36" spans="1:14" ht="18.5" x14ac:dyDescent="0.35">
      <c r="A36" s="38"/>
      <c r="B36" s="38" t="s">
        <v>26</v>
      </c>
      <c r="C36" s="38"/>
      <c r="D36" s="39"/>
      <c r="E36" s="39"/>
      <c r="F36" s="39"/>
      <c r="G36" s="40"/>
      <c r="H36" s="25"/>
      <c r="L36" s="25"/>
      <c r="M36" s="25"/>
    </row>
    <row r="37" spans="1:14" ht="15" customHeight="1" x14ac:dyDescent="0.35">
      <c r="A37" s="46"/>
      <c r="B37" s="47" t="s">
        <v>61</v>
      </c>
      <c r="C37" s="46" t="s">
        <v>62</v>
      </c>
      <c r="D37" s="48"/>
      <c r="E37" s="48"/>
      <c r="F37" s="48"/>
      <c r="G37" s="49"/>
      <c r="H37" s="25"/>
      <c r="L37" s="25"/>
      <c r="M37" s="25"/>
    </row>
    <row r="38" spans="1:14" x14ac:dyDescent="0.35">
      <c r="A38" s="27" t="s">
        <v>4</v>
      </c>
      <c r="B38" s="44" t="s">
        <v>1486</v>
      </c>
      <c r="C38" s="489">
        <f>' D2. NTT Pool'!C8</f>
        <v>57179770039.960068</v>
      </c>
      <c r="F38" s="44"/>
      <c r="H38" s="25"/>
      <c r="L38" s="25"/>
      <c r="M38" s="25"/>
    </row>
    <row r="39" spans="1:14" x14ac:dyDescent="0.35">
      <c r="A39" s="27" t="s">
        <v>63</v>
      </c>
      <c r="B39" s="44" t="s">
        <v>64</v>
      </c>
      <c r="C39" s="489">
        <f>'D1. NTT'!D47</f>
        <v>35862809100</v>
      </c>
      <c r="F39" s="44"/>
      <c r="H39" s="25"/>
      <c r="L39" s="25"/>
      <c r="M39" s="25"/>
      <c r="N39" s="57"/>
    </row>
    <row r="40" spans="1:14" outlineLevel="1" x14ac:dyDescent="0.35">
      <c r="A40" s="27" t="s">
        <v>65</v>
      </c>
      <c r="B40" s="50" t="s">
        <v>66</v>
      </c>
      <c r="C40" s="110" t="s">
        <v>1974</v>
      </c>
      <c r="F40" s="44"/>
      <c r="H40" s="25"/>
      <c r="L40" s="25"/>
      <c r="M40" s="25"/>
      <c r="N40" s="57"/>
    </row>
    <row r="41" spans="1:14" outlineLevel="1" x14ac:dyDescent="0.35">
      <c r="A41" s="27" t="s">
        <v>67</v>
      </c>
      <c r="B41" s="50" t="s">
        <v>68</v>
      </c>
      <c r="C41" s="110" t="s">
        <v>1974</v>
      </c>
      <c r="F41" s="44"/>
      <c r="H41" s="25"/>
      <c r="L41" s="25"/>
      <c r="M41" s="25"/>
      <c r="N41" s="57"/>
    </row>
    <row r="42" spans="1:14" outlineLevel="1" x14ac:dyDescent="0.35">
      <c r="A42" s="27" t="s">
        <v>69</v>
      </c>
      <c r="B42" s="50"/>
      <c r="C42" s="152"/>
      <c r="F42" s="44"/>
      <c r="H42" s="25"/>
      <c r="L42" s="25"/>
      <c r="M42" s="25"/>
      <c r="N42" s="57"/>
    </row>
    <row r="43" spans="1:14" outlineLevel="1" x14ac:dyDescent="0.35">
      <c r="A43" s="57" t="s">
        <v>1660</v>
      </c>
      <c r="B43" s="44"/>
      <c r="F43" s="44"/>
      <c r="H43" s="25"/>
      <c r="L43" s="25"/>
      <c r="M43" s="25"/>
      <c r="N43" s="57"/>
    </row>
    <row r="44" spans="1:14" ht="15" customHeight="1" x14ac:dyDescent="0.35">
      <c r="A44" s="46"/>
      <c r="B44" s="47" t="s">
        <v>70</v>
      </c>
      <c r="C44" s="100" t="s">
        <v>1487</v>
      </c>
      <c r="D44" s="46" t="s">
        <v>71</v>
      </c>
      <c r="E44" s="48"/>
      <c r="F44" s="49" t="s">
        <v>72</v>
      </c>
      <c r="G44" s="49" t="s">
        <v>73</v>
      </c>
      <c r="H44" s="25"/>
      <c r="L44" s="25"/>
      <c r="M44" s="25"/>
      <c r="N44" s="57"/>
    </row>
    <row r="45" spans="1:14" x14ac:dyDescent="0.35">
      <c r="A45" s="27" t="s">
        <v>8</v>
      </c>
      <c r="B45" s="44" t="s">
        <v>74</v>
      </c>
      <c r="C45" s="146">
        <v>0.03</v>
      </c>
      <c r="D45" s="146">
        <f>IF(OR(C38="[For completion]",C39="[For completion]"),"Please complete G.3.1.1 and G.3.1.2",(C38/C39-1))</f>
        <v>0.59440298947357317</v>
      </c>
      <c r="E45" s="146"/>
      <c r="F45" s="146">
        <f>1/'D1. NTT'!G162-1</f>
        <v>5.2631578947368363E-2</v>
      </c>
      <c r="G45" s="27" t="s">
        <v>1311</v>
      </c>
      <c r="H45" s="25"/>
      <c r="L45" s="25"/>
      <c r="M45" s="25"/>
      <c r="N45" s="57"/>
    </row>
    <row r="46" spans="1:14" outlineLevel="1" x14ac:dyDescent="0.35">
      <c r="A46" s="27" t="s">
        <v>75</v>
      </c>
      <c r="B46" s="42" t="s">
        <v>76</v>
      </c>
      <c r="C46" s="146"/>
      <c r="D46" s="146">
        <f>'D1. NTT'!D175-1</f>
        <v>6.3368741425417818E-2</v>
      </c>
      <c r="E46" s="146"/>
      <c r="F46" s="146"/>
      <c r="G46" s="64"/>
      <c r="H46" s="25"/>
      <c r="L46" s="25"/>
      <c r="M46" s="25"/>
      <c r="N46" s="57"/>
    </row>
    <row r="47" spans="1:14" outlineLevel="1" x14ac:dyDescent="0.35">
      <c r="A47" s="27" t="s">
        <v>77</v>
      </c>
      <c r="B47" s="42" t="s">
        <v>78</v>
      </c>
      <c r="C47" s="146"/>
      <c r="D47" s="146"/>
      <c r="E47" s="146"/>
      <c r="F47" s="146"/>
      <c r="G47" s="64"/>
      <c r="H47" s="25"/>
      <c r="L47" s="25"/>
      <c r="M47" s="25"/>
      <c r="N47" s="57"/>
    </row>
    <row r="48" spans="1:14" outlineLevel="1" x14ac:dyDescent="0.35">
      <c r="A48" s="27" t="s">
        <v>79</v>
      </c>
      <c r="B48" s="42"/>
      <c r="C48" s="64"/>
      <c r="D48" s="64"/>
      <c r="E48" s="64"/>
      <c r="F48" s="64"/>
      <c r="G48" s="64"/>
      <c r="H48" s="25"/>
      <c r="L48" s="25"/>
      <c r="M48" s="25"/>
      <c r="N48" s="57"/>
    </row>
    <row r="49" spans="1:14" outlineLevel="1" x14ac:dyDescent="0.35">
      <c r="A49" s="27" t="s">
        <v>80</v>
      </c>
      <c r="B49" s="42"/>
      <c r="C49" s="64"/>
      <c r="D49" s="64"/>
      <c r="E49" s="64"/>
      <c r="F49" s="64"/>
      <c r="G49" s="64"/>
      <c r="H49" s="25"/>
      <c r="L49" s="25"/>
      <c r="M49" s="25"/>
      <c r="N49" s="57"/>
    </row>
    <row r="50" spans="1:14" outlineLevel="1" x14ac:dyDescent="0.35">
      <c r="A50" s="27" t="s">
        <v>81</v>
      </c>
      <c r="B50" s="42"/>
      <c r="C50" s="64"/>
      <c r="D50" s="64"/>
      <c r="E50" s="64"/>
      <c r="F50" s="64"/>
      <c r="G50" s="64"/>
      <c r="H50" s="25"/>
      <c r="L50" s="25"/>
      <c r="M50" s="25"/>
      <c r="N50" s="57"/>
    </row>
    <row r="51" spans="1:14" outlineLevel="1" x14ac:dyDescent="0.35">
      <c r="A51" s="27" t="s">
        <v>82</v>
      </c>
      <c r="B51" s="42"/>
      <c r="C51" s="64"/>
      <c r="D51" s="64"/>
      <c r="E51" s="64"/>
      <c r="F51" s="64"/>
      <c r="G51" s="64"/>
      <c r="H51" s="25"/>
      <c r="L51" s="25"/>
      <c r="M51" s="25"/>
      <c r="N51" s="57"/>
    </row>
    <row r="52" spans="1:14" ht="15" customHeight="1" x14ac:dyDescent="0.35">
      <c r="A52" s="46"/>
      <c r="B52" s="47" t="s">
        <v>83</v>
      </c>
      <c r="C52" s="46" t="s">
        <v>62</v>
      </c>
      <c r="D52" s="46"/>
      <c r="E52" s="48"/>
      <c r="F52" s="49" t="s">
        <v>84</v>
      </c>
      <c r="G52" s="49"/>
      <c r="H52" s="25"/>
      <c r="L52" s="25"/>
      <c r="M52" s="25"/>
      <c r="N52" s="57"/>
    </row>
    <row r="53" spans="1:14" x14ac:dyDescent="0.35">
      <c r="A53" s="27" t="s">
        <v>85</v>
      </c>
      <c r="B53" s="44" t="s">
        <v>86</v>
      </c>
      <c r="C53" s="489">
        <f>' D2. NTT Pool'!C8</f>
        <v>57179770039.960068</v>
      </c>
      <c r="E53" s="52"/>
      <c r="F53" s="161">
        <f>IF($C$58=0,"",IF(C53="[for completion]","",C53/$C$58))</f>
        <v>1</v>
      </c>
      <c r="G53" s="53"/>
      <c r="H53" s="25"/>
      <c r="L53" s="25"/>
      <c r="M53" s="25"/>
      <c r="N53" s="57"/>
    </row>
    <row r="54" spans="1:14" x14ac:dyDescent="0.35">
      <c r="A54" s="27" t="s">
        <v>87</v>
      </c>
      <c r="B54" s="44" t="s">
        <v>88</v>
      </c>
      <c r="C54" s="152">
        <v>0</v>
      </c>
      <c r="E54" s="52"/>
      <c r="F54" s="161">
        <f>IF($C$58=0,"",IF(C54="[for completion]","",C54/$C$58))</f>
        <v>0</v>
      </c>
      <c r="G54" s="53"/>
      <c r="H54" s="25"/>
      <c r="L54" s="25"/>
      <c r="M54" s="25"/>
      <c r="N54" s="57"/>
    </row>
    <row r="55" spans="1:14" x14ac:dyDescent="0.35">
      <c r="A55" s="27" t="s">
        <v>89</v>
      </c>
      <c r="B55" s="44" t="s">
        <v>90</v>
      </c>
      <c r="C55" s="152">
        <v>0</v>
      </c>
      <c r="E55" s="52"/>
      <c r="F55" s="169">
        <f t="shared" ref="F55:F56" si="0">IF($C$58=0,"",IF(C55="[for completion]","",C55/$C$58))</f>
        <v>0</v>
      </c>
      <c r="G55" s="53"/>
      <c r="H55" s="25"/>
      <c r="L55" s="25"/>
      <c r="M55" s="25"/>
      <c r="N55" s="57"/>
    </row>
    <row r="56" spans="1:14" x14ac:dyDescent="0.35">
      <c r="A56" s="27" t="s">
        <v>91</v>
      </c>
      <c r="B56" s="44" t="s">
        <v>92</v>
      </c>
      <c r="C56" s="152">
        <v>0</v>
      </c>
      <c r="E56" s="52"/>
      <c r="F56" s="169">
        <f t="shared" si="0"/>
        <v>0</v>
      </c>
      <c r="G56" s="53"/>
      <c r="H56" s="25"/>
      <c r="L56" s="25"/>
      <c r="M56" s="25"/>
      <c r="N56" s="57"/>
    </row>
    <row r="57" spans="1:14" x14ac:dyDescent="0.35">
      <c r="A57" s="27" t="s">
        <v>93</v>
      </c>
      <c r="B57" s="27" t="s">
        <v>94</v>
      </c>
      <c r="C57" s="152">
        <v>0</v>
      </c>
      <c r="E57" s="52"/>
      <c r="F57" s="161">
        <f>IF($C$58=0,"",IF(C57="[for completion]","",C57/$C$58))</f>
        <v>0</v>
      </c>
      <c r="G57" s="53"/>
      <c r="H57" s="25"/>
      <c r="L57" s="25"/>
      <c r="M57" s="25"/>
      <c r="N57" s="57"/>
    </row>
    <row r="58" spans="1:14" x14ac:dyDescent="0.35">
      <c r="A58" s="27" t="s">
        <v>95</v>
      </c>
      <c r="B58" s="54" t="s">
        <v>96</v>
      </c>
      <c r="C58" s="489">
        <f>SUM(C53:C57)</f>
        <v>57179770039.960068</v>
      </c>
      <c r="D58" s="52"/>
      <c r="E58" s="52"/>
      <c r="F58" s="162">
        <f>SUM(F53:F57)</f>
        <v>1</v>
      </c>
      <c r="G58" s="53"/>
      <c r="H58" s="25"/>
      <c r="L58" s="25"/>
      <c r="M58" s="25"/>
      <c r="N58" s="57"/>
    </row>
    <row r="59" spans="1:14" outlineLevel="1" x14ac:dyDescent="0.35">
      <c r="A59" s="27" t="s">
        <v>97</v>
      </c>
      <c r="B59" s="56"/>
      <c r="C59" s="152"/>
      <c r="E59" s="52"/>
      <c r="F59" s="161"/>
      <c r="G59" s="53"/>
      <c r="H59" s="25"/>
      <c r="L59" s="25"/>
      <c r="M59" s="25"/>
      <c r="N59" s="57"/>
    </row>
    <row r="60" spans="1:14" outlineLevel="1" x14ac:dyDescent="0.35">
      <c r="A60" s="27" t="s">
        <v>99</v>
      </c>
      <c r="B60" s="56"/>
      <c r="C60" s="152"/>
      <c r="E60" s="52"/>
      <c r="F60" s="161"/>
      <c r="G60" s="53"/>
      <c r="H60" s="25"/>
      <c r="L60" s="25"/>
      <c r="M60" s="25"/>
      <c r="N60" s="57"/>
    </row>
    <row r="61" spans="1:14" outlineLevel="1" x14ac:dyDescent="0.35">
      <c r="A61" s="27" t="s">
        <v>100</v>
      </c>
      <c r="B61" s="56"/>
      <c r="C61" s="152"/>
      <c r="E61" s="52"/>
      <c r="F61" s="161"/>
      <c r="G61" s="53"/>
      <c r="H61" s="25"/>
      <c r="L61" s="25"/>
      <c r="M61" s="25"/>
      <c r="N61" s="57"/>
    </row>
    <row r="62" spans="1:14" outlineLevel="1" x14ac:dyDescent="0.35">
      <c r="A62" s="27" t="s">
        <v>101</v>
      </c>
      <c r="B62" s="56"/>
      <c r="C62" s="152"/>
      <c r="E62" s="52"/>
      <c r="F62" s="161"/>
      <c r="G62" s="53"/>
      <c r="H62" s="25"/>
      <c r="L62" s="25"/>
      <c r="M62" s="25"/>
      <c r="N62" s="57"/>
    </row>
    <row r="63" spans="1:14" outlineLevel="1" x14ac:dyDescent="0.35">
      <c r="A63" s="27" t="s">
        <v>102</v>
      </c>
      <c r="B63" s="56"/>
      <c r="C63" s="152"/>
      <c r="E63" s="52"/>
      <c r="F63" s="161"/>
      <c r="G63" s="53"/>
      <c r="H63" s="25"/>
      <c r="L63" s="25"/>
      <c r="M63" s="25"/>
      <c r="N63" s="57"/>
    </row>
    <row r="64" spans="1:14" outlineLevel="1" x14ac:dyDescent="0.35">
      <c r="A64" s="27" t="s">
        <v>103</v>
      </c>
      <c r="B64" s="56"/>
      <c r="C64" s="155"/>
      <c r="D64" s="57"/>
      <c r="E64" s="57"/>
      <c r="F64" s="161"/>
      <c r="G64" s="55"/>
      <c r="H64" s="25"/>
      <c r="L64" s="25"/>
      <c r="M64" s="25"/>
      <c r="N64" s="57"/>
    </row>
    <row r="65" spans="1:14" ht="15" customHeight="1" x14ac:dyDescent="0.35">
      <c r="A65" s="46"/>
      <c r="B65" s="47" t="s">
        <v>104</v>
      </c>
      <c r="C65" s="100" t="s">
        <v>1497</v>
      </c>
      <c r="D65" s="100" t="s">
        <v>1498</v>
      </c>
      <c r="E65" s="48"/>
      <c r="F65" s="49" t="s">
        <v>105</v>
      </c>
      <c r="G65" s="58" t="s">
        <v>106</v>
      </c>
      <c r="H65" s="25"/>
      <c r="L65" s="25"/>
      <c r="M65" s="25"/>
      <c r="N65" s="57"/>
    </row>
    <row r="66" spans="1:14" x14ac:dyDescent="0.35">
      <c r="A66" s="27" t="s">
        <v>107</v>
      </c>
      <c r="B66" s="44" t="s">
        <v>1546</v>
      </c>
      <c r="C66" s="156">
        <f>[2]HTT!$C$3</f>
        <v>2.5124133821247678</v>
      </c>
      <c r="D66" s="490" t="s">
        <v>1314</v>
      </c>
      <c r="E66" s="41"/>
      <c r="F66" s="501"/>
      <c r="G66" s="110" t="s">
        <v>1314</v>
      </c>
      <c r="H66" s="25"/>
      <c r="L66" s="25"/>
      <c r="M66" s="25"/>
      <c r="N66" s="57"/>
    </row>
    <row r="67" spans="1:14" x14ac:dyDescent="0.35">
      <c r="B67" s="44"/>
      <c r="E67" s="41"/>
      <c r="F67" s="59"/>
      <c r="G67" s="60"/>
      <c r="H67" s="25"/>
      <c r="L67" s="25"/>
      <c r="M67" s="25"/>
      <c r="N67" s="57"/>
    </row>
    <row r="68" spans="1:14" x14ac:dyDescent="0.35">
      <c r="B68" s="44" t="s">
        <v>1492</v>
      </c>
      <c r="C68" s="41"/>
      <c r="D68" s="41"/>
      <c r="E68" s="41"/>
      <c r="F68" s="60"/>
      <c r="G68" s="60"/>
      <c r="H68" s="25"/>
      <c r="L68" s="25"/>
      <c r="M68" s="25"/>
      <c r="N68" s="57"/>
    </row>
    <row r="69" spans="1:14" x14ac:dyDescent="0.35">
      <c r="B69" s="44" t="s">
        <v>109</v>
      </c>
      <c r="E69" s="41"/>
      <c r="F69" s="60"/>
      <c r="G69" s="60"/>
      <c r="H69" s="25"/>
      <c r="L69" s="25"/>
      <c r="M69" s="25"/>
      <c r="N69" s="57"/>
    </row>
    <row r="70" spans="1:14" x14ac:dyDescent="0.35">
      <c r="A70" s="27" t="s">
        <v>110</v>
      </c>
      <c r="B70" s="141" t="s">
        <v>1633</v>
      </c>
      <c r="C70" s="489">
        <f>' D2. NTT Pool'!G138</f>
        <v>6277605758.5000143</v>
      </c>
      <c r="D70" s="490" t="s">
        <v>1314</v>
      </c>
      <c r="E70" s="23"/>
      <c r="F70" s="161">
        <f t="shared" ref="F70:F76" si="1">IF($C$77=0,"",IF(C70="[for completion]","",C70/$C$77))</f>
        <v>0.10978718092277925</v>
      </c>
      <c r="G70" s="110" t="s">
        <v>1314</v>
      </c>
      <c r="H70" s="25"/>
      <c r="L70" s="25"/>
      <c r="M70" s="25"/>
      <c r="N70" s="57"/>
    </row>
    <row r="71" spans="1:14" x14ac:dyDescent="0.35">
      <c r="A71" s="27" t="s">
        <v>111</v>
      </c>
      <c r="B71" s="142" t="s">
        <v>1634</v>
      </c>
      <c r="C71" s="489">
        <f>' D2. NTT Pool'!G139</f>
        <v>14391605519.510086</v>
      </c>
      <c r="D71" s="490" t="s">
        <v>1314</v>
      </c>
      <c r="E71" s="23"/>
      <c r="F71" s="161">
        <f t="shared" si="1"/>
        <v>0.25169051063780956</v>
      </c>
      <c r="G71" s="110" t="s">
        <v>1314</v>
      </c>
      <c r="H71" s="25"/>
      <c r="L71" s="25"/>
      <c r="M71" s="25"/>
      <c r="N71" s="57"/>
    </row>
    <row r="72" spans="1:14" x14ac:dyDescent="0.35">
      <c r="A72" s="27" t="s">
        <v>112</v>
      </c>
      <c r="B72" s="141" t="s">
        <v>1635</v>
      </c>
      <c r="C72" s="489">
        <f>' D2. NTT Pool'!G140</f>
        <v>15022343517.48</v>
      </c>
      <c r="D72" s="490" t="s">
        <v>1314</v>
      </c>
      <c r="E72" s="23"/>
      <c r="F72" s="161">
        <f t="shared" si="1"/>
        <v>0.26272129998042359</v>
      </c>
      <c r="G72" s="110" t="s">
        <v>1314</v>
      </c>
      <c r="H72" s="25"/>
      <c r="L72" s="25"/>
      <c r="M72" s="25"/>
      <c r="N72" s="57"/>
    </row>
    <row r="73" spans="1:14" x14ac:dyDescent="0.35">
      <c r="A73" s="27" t="s">
        <v>113</v>
      </c>
      <c r="B73" s="141" t="s">
        <v>1636</v>
      </c>
      <c r="C73" s="489">
        <f>' D2. NTT Pool'!G141+' D2. NTT Pool'!G142</f>
        <v>13182827325.969997</v>
      </c>
      <c r="D73" s="490" t="s">
        <v>1314</v>
      </c>
      <c r="E73" s="23"/>
      <c r="F73" s="161">
        <f t="shared" si="1"/>
        <v>0.2305505481529074</v>
      </c>
      <c r="G73" s="110" t="s">
        <v>1314</v>
      </c>
      <c r="H73" s="25"/>
      <c r="L73" s="25"/>
      <c r="M73" s="25"/>
      <c r="N73" s="57"/>
    </row>
    <row r="74" spans="1:14" x14ac:dyDescent="0.35">
      <c r="A74" s="27" t="s">
        <v>114</v>
      </c>
      <c r="B74" s="141" t="s">
        <v>1637</v>
      </c>
      <c r="C74" s="489">
        <f>' D2. NTT Pool'!G143+ ' D2. NTT Pool'!G144</f>
        <v>7648031512.1500244</v>
      </c>
      <c r="D74" s="490" t="s">
        <v>1314</v>
      </c>
      <c r="E74" s="23"/>
      <c r="F74" s="161">
        <f t="shared" si="1"/>
        <v>0.13375414953234671</v>
      </c>
      <c r="G74" s="110" t="s">
        <v>1314</v>
      </c>
      <c r="H74" s="25"/>
      <c r="L74" s="25"/>
      <c r="M74" s="25"/>
      <c r="N74" s="57"/>
    </row>
    <row r="75" spans="1:14" x14ac:dyDescent="0.35">
      <c r="A75" s="27" t="s">
        <v>115</v>
      </c>
      <c r="B75" s="141" t="s">
        <v>1638</v>
      </c>
      <c r="C75" s="489">
        <f>SUM(' D2. NTT Pool'!G145:G147)</f>
        <v>657356406.35000086</v>
      </c>
      <c r="D75" s="490" t="s">
        <v>1314</v>
      </c>
      <c r="E75" s="23"/>
      <c r="F75" s="161">
        <f t="shared" si="1"/>
        <v>1.1496310773733557E-2</v>
      </c>
      <c r="G75" s="110" t="s">
        <v>1314</v>
      </c>
      <c r="H75" s="25"/>
      <c r="L75" s="25"/>
      <c r="M75" s="25"/>
      <c r="N75" s="57"/>
    </row>
    <row r="76" spans="1:14" x14ac:dyDescent="0.35">
      <c r="A76" s="27" t="s">
        <v>116</v>
      </c>
      <c r="B76" s="141" t="s">
        <v>1639</v>
      </c>
      <c r="C76" s="489">
        <v>0</v>
      </c>
      <c r="D76" s="490" t="s">
        <v>1314</v>
      </c>
      <c r="E76" s="23"/>
      <c r="F76" s="161">
        <f t="shared" si="1"/>
        <v>0</v>
      </c>
      <c r="G76" s="110" t="s">
        <v>1314</v>
      </c>
      <c r="H76" s="25"/>
      <c r="L76" s="25"/>
      <c r="M76" s="25"/>
      <c r="N76" s="57"/>
    </row>
    <row r="77" spans="1:14" x14ac:dyDescent="0.35">
      <c r="A77" s="27" t="s">
        <v>117</v>
      </c>
      <c r="B77" s="61" t="s">
        <v>96</v>
      </c>
      <c r="C77" s="489">
        <f>SUM(C70:C76)</f>
        <v>57179770039.960121</v>
      </c>
      <c r="D77" s="154">
        <f>SUM(D70:D76)</f>
        <v>0</v>
      </c>
      <c r="E77" s="44"/>
      <c r="F77" s="162">
        <f>SUM(F70:F76)</f>
        <v>1.0000000000000002</v>
      </c>
      <c r="G77" s="162">
        <f>SUM(G70:G76)</f>
        <v>0</v>
      </c>
      <c r="H77" s="25"/>
      <c r="L77" s="25"/>
      <c r="M77" s="25"/>
      <c r="N77" s="57"/>
    </row>
    <row r="78" spans="1:14" outlineLevel="1" x14ac:dyDescent="0.35">
      <c r="A78" s="27" t="s">
        <v>118</v>
      </c>
      <c r="B78" s="62"/>
      <c r="C78" s="154"/>
      <c r="D78" s="154"/>
      <c r="E78" s="44"/>
      <c r="F78" s="161"/>
      <c r="G78" s="161" t="str">
        <f t="shared" ref="G78:G87" si="2">IF($D$77=0,"",IF(D78="[for completion]","",D78/$D$77))</f>
        <v/>
      </c>
      <c r="H78" s="25"/>
      <c r="L78" s="25"/>
      <c r="M78" s="25"/>
      <c r="N78" s="57"/>
    </row>
    <row r="79" spans="1:14" outlineLevel="1" x14ac:dyDescent="0.35">
      <c r="A79" s="27" t="s">
        <v>119</v>
      </c>
      <c r="B79" s="62"/>
      <c r="C79" s="154"/>
      <c r="D79" s="154"/>
      <c r="E79" s="44"/>
      <c r="F79" s="161"/>
      <c r="G79" s="161" t="str">
        <f t="shared" si="2"/>
        <v/>
      </c>
      <c r="H79" s="25"/>
      <c r="L79" s="25"/>
      <c r="M79" s="25"/>
      <c r="N79" s="57"/>
    </row>
    <row r="80" spans="1:14" outlineLevel="1" x14ac:dyDescent="0.35">
      <c r="A80" s="27" t="s">
        <v>120</v>
      </c>
      <c r="B80" s="62"/>
      <c r="C80" s="154"/>
      <c r="D80" s="154"/>
      <c r="E80" s="44"/>
      <c r="F80" s="161"/>
      <c r="G80" s="161" t="str">
        <f t="shared" si="2"/>
        <v/>
      </c>
      <c r="H80" s="25"/>
      <c r="L80" s="25"/>
      <c r="M80" s="25"/>
      <c r="N80" s="57"/>
    </row>
    <row r="81" spans="1:14" outlineLevel="1" x14ac:dyDescent="0.35">
      <c r="A81" s="27" t="s">
        <v>121</v>
      </c>
      <c r="B81" s="62"/>
      <c r="C81" s="154"/>
      <c r="D81" s="154"/>
      <c r="E81" s="44"/>
      <c r="F81" s="161"/>
      <c r="G81" s="161" t="str">
        <f t="shared" si="2"/>
        <v/>
      </c>
      <c r="H81" s="25"/>
      <c r="L81" s="25"/>
      <c r="M81" s="25"/>
      <c r="N81" s="57"/>
    </row>
    <row r="82" spans="1:14" outlineLevel="1" x14ac:dyDescent="0.35">
      <c r="A82" s="27" t="s">
        <v>122</v>
      </c>
      <c r="B82" s="62"/>
      <c r="C82" s="154"/>
      <c r="D82" s="154"/>
      <c r="E82" s="44"/>
      <c r="F82" s="161"/>
      <c r="G82" s="161" t="str">
        <f t="shared" si="2"/>
        <v/>
      </c>
      <c r="H82" s="25"/>
      <c r="L82" s="25"/>
      <c r="M82" s="25"/>
      <c r="N82" s="57"/>
    </row>
    <row r="83" spans="1:14" outlineLevel="1" x14ac:dyDescent="0.35">
      <c r="A83" s="27" t="s">
        <v>123</v>
      </c>
      <c r="B83" s="62"/>
      <c r="C83" s="52"/>
      <c r="D83" s="52"/>
      <c r="E83" s="44"/>
      <c r="F83" s="53"/>
      <c r="G83" s="53"/>
      <c r="H83" s="25"/>
      <c r="L83" s="25"/>
      <c r="M83" s="25"/>
      <c r="N83" s="57"/>
    </row>
    <row r="84" spans="1:14" outlineLevel="1" x14ac:dyDescent="0.35">
      <c r="A84" s="27" t="s">
        <v>124</v>
      </c>
      <c r="B84" s="62"/>
      <c r="C84" s="52"/>
      <c r="D84" s="52"/>
      <c r="E84" s="44"/>
      <c r="F84" s="53"/>
      <c r="G84" s="53"/>
      <c r="H84" s="25"/>
      <c r="L84" s="25"/>
      <c r="M84" s="25"/>
      <c r="N84" s="57"/>
    </row>
    <row r="85" spans="1:14" outlineLevel="1" x14ac:dyDescent="0.35">
      <c r="A85" s="27" t="s">
        <v>125</v>
      </c>
      <c r="B85" s="62"/>
      <c r="C85" s="52"/>
      <c r="D85" s="52"/>
      <c r="E85" s="44"/>
      <c r="F85" s="53"/>
      <c r="G85" s="53"/>
      <c r="H85" s="25"/>
      <c r="L85" s="25"/>
      <c r="M85" s="25"/>
      <c r="N85" s="57"/>
    </row>
    <row r="86" spans="1:14" outlineLevel="1" x14ac:dyDescent="0.35">
      <c r="A86" s="27" t="s">
        <v>126</v>
      </c>
      <c r="B86" s="61"/>
      <c r="C86" s="52"/>
      <c r="D86" s="52"/>
      <c r="E86" s="44"/>
      <c r="F86" s="53"/>
      <c r="G86" s="53" t="str">
        <f t="shared" si="2"/>
        <v/>
      </c>
      <c r="H86" s="25"/>
      <c r="L86" s="25"/>
      <c r="M86" s="25"/>
      <c r="N86" s="57"/>
    </row>
    <row r="87" spans="1:14" outlineLevel="1" x14ac:dyDescent="0.35">
      <c r="A87" s="27" t="s">
        <v>127</v>
      </c>
      <c r="B87" s="62"/>
      <c r="C87" s="52"/>
      <c r="D87" s="52"/>
      <c r="E87" s="44"/>
      <c r="F87" s="53"/>
      <c r="G87" s="53" t="str">
        <f t="shared" si="2"/>
        <v/>
      </c>
      <c r="H87" s="25"/>
      <c r="L87" s="25"/>
      <c r="M87" s="25"/>
      <c r="N87" s="57"/>
    </row>
    <row r="88" spans="1:14" ht="15" customHeight="1" x14ac:dyDescent="0.35">
      <c r="A88" s="46"/>
      <c r="B88" s="47" t="s">
        <v>128</v>
      </c>
      <c r="C88" s="100" t="s">
        <v>1499</v>
      </c>
      <c r="D88" s="100" t="s">
        <v>1500</v>
      </c>
      <c r="E88" s="48"/>
      <c r="F88" s="49" t="s">
        <v>129</v>
      </c>
      <c r="G88" s="46" t="s">
        <v>130</v>
      </c>
      <c r="H88" s="25"/>
      <c r="L88" s="25"/>
      <c r="M88" s="25"/>
      <c r="N88" s="57"/>
    </row>
    <row r="89" spans="1:14" x14ac:dyDescent="0.35">
      <c r="A89" s="27" t="s">
        <v>131</v>
      </c>
      <c r="B89" s="44" t="s">
        <v>108</v>
      </c>
      <c r="C89" s="156">
        <f>' D2. NTT Pool'!C21/12</f>
        <v>2.7826440252545335</v>
      </c>
      <c r="D89" s="156">
        <f>C89+1</f>
        <v>3.7826440252545335</v>
      </c>
      <c r="E89" s="41"/>
      <c r="F89" s="167"/>
      <c r="G89" s="168"/>
      <c r="H89" s="25"/>
      <c r="L89" s="25"/>
      <c r="M89" s="25"/>
      <c r="N89" s="57"/>
    </row>
    <row r="90" spans="1:14" x14ac:dyDescent="0.35">
      <c r="B90" s="44"/>
      <c r="C90" s="156"/>
      <c r="D90" s="156"/>
      <c r="E90" s="41"/>
      <c r="F90" s="167"/>
      <c r="G90" s="168"/>
      <c r="H90" s="25"/>
      <c r="L90" s="25"/>
      <c r="M90" s="25"/>
      <c r="N90" s="57"/>
    </row>
    <row r="91" spans="1:14" x14ac:dyDescent="0.35">
      <c r="B91" s="44" t="s">
        <v>1493</v>
      </c>
      <c r="C91" s="166"/>
      <c r="D91" s="166"/>
      <c r="E91" s="41"/>
      <c r="F91" s="168"/>
      <c r="G91" s="168"/>
      <c r="H91" s="25"/>
      <c r="L91" s="25"/>
      <c r="M91" s="25"/>
      <c r="N91" s="57"/>
    </row>
    <row r="92" spans="1:14" x14ac:dyDescent="0.35">
      <c r="A92" s="27" t="s">
        <v>132</v>
      </c>
      <c r="B92" s="44" t="s">
        <v>109</v>
      </c>
      <c r="C92" s="156"/>
      <c r="D92" s="156"/>
      <c r="E92" s="41"/>
      <c r="F92" s="168"/>
      <c r="G92" s="168"/>
      <c r="H92" s="25"/>
      <c r="L92" s="25"/>
      <c r="M92" s="25"/>
      <c r="N92" s="57"/>
    </row>
    <row r="93" spans="1:14" x14ac:dyDescent="0.35">
      <c r="A93" s="27" t="s">
        <v>133</v>
      </c>
      <c r="B93" s="142" t="s">
        <v>1633</v>
      </c>
      <c r="C93" s="489">
        <f>[2]HTT!C5</f>
        <v>3502100000</v>
      </c>
      <c r="D93" s="489">
        <f>[2]HTT!D5</f>
        <v>0</v>
      </c>
      <c r="E93" s="23"/>
      <c r="F93" s="161">
        <f>IF($C$100=0,"",IF(C93="[for completion]","",IF(C93="","",C93/$C$100)))</f>
        <v>9.7652696146437679E-2</v>
      </c>
      <c r="G93" s="161">
        <f>IF($D$100=0,"",IF(D93="[Mark as ND1 if not relevant]","",IF(D93="","",D93/$D$100)))</f>
        <v>0</v>
      </c>
      <c r="H93" s="25"/>
      <c r="L93" s="25"/>
      <c r="M93" s="25"/>
      <c r="N93" s="57"/>
    </row>
    <row r="94" spans="1:14" x14ac:dyDescent="0.35">
      <c r="A94" s="27" t="s">
        <v>134</v>
      </c>
      <c r="B94" s="142" t="s">
        <v>1634</v>
      </c>
      <c r="C94" s="489">
        <f>[2]HTT!C6</f>
        <v>13226945000</v>
      </c>
      <c r="D94" s="489">
        <f>[2]HTT!D6</f>
        <v>3502100000</v>
      </c>
      <c r="E94" s="23"/>
      <c r="F94" s="161">
        <f t="shared" ref="F94:F99" si="3">IF($C$100=0,"",IF(C94="[for completion]","",IF(C94="","",C94/$C$100)))</f>
        <v>0.36882066218287402</v>
      </c>
      <c r="G94" s="161">
        <f t="shared" ref="G94:G99" si="4">IF($D$100=0,"",IF(D94="[Mark as ND1 if not relevant]","",IF(D94="","",D94/$D$100)))</f>
        <v>9.7652696146437679E-2</v>
      </c>
      <c r="H94" s="25"/>
      <c r="L94" s="25"/>
      <c r="M94" s="25"/>
      <c r="N94" s="57"/>
    </row>
    <row r="95" spans="1:14" x14ac:dyDescent="0.35">
      <c r="A95" s="27" t="s">
        <v>135</v>
      </c>
      <c r="B95" s="142" t="s">
        <v>1635</v>
      </c>
      <c r="C95" s="489">
        <f>[2]HTT!C7</f>
        <v>8060310000</v>
      </c>
      <c r="D95" s="489">
        <f>[2]HTT!D7</f>
        <v>13226945000</v>
      </c>
      <c r="E95" s="23"/>
      <c r="F95" s="161">
        <f t="shared" si="3"/>
        <v>0.22475400567547846</v>
      </c>
      <c r="G95" s="161">
        <f t="shared" si="4"/>
        <v>0.36882066218287402</v>
      </c>
      <c r="H95" s="25"/>
      <c r="L95" s="25"/>
      <c r="M95" s="25"/>
      <c r="N95" s="57"/>
    </row>
    <row r="96" spans="1:14" x14ac:dyDescent="0.35">
      <c r="A96" s="27" t="s">
        <v>136</v>
      </c>
      <c r="B96" s="142" t="s">
        <v>1636</v>
      </c>
      <c r="C96" s="489">
        <f>[2]HTT!C8</f>
        <v>4532650000</v>
      </c>
      <c r="D96" s="489">
        <f>[2]HTT!D8</f>
        <v>8060310000</v>
      </c>
      <c r="E96" s="23"/>
      <c r="F96" s="161">
        <f t="shared" si="3"/>
        <v>0.12638859346910447</v>
      </c>
      <c r="G96" s="161">
        <f t="shared" si="4"/>
        <v>0.22475400567547846</v>
      </c>
      <c r="H96" s="25"/>
      <c r="L96" s="25"/>
      <c r="M96" s="25"/>
      <c r="N96" s="57"/>
    </row>
    <row r="97" spans="1:14" x14ac:dyDescent="0.35">
      <c r="A97" s="27" t="s">
        <v>137</v>
      </c>
      <c r="B97" s="142" t="s">
        <v>1637</v>
      </c>
      <c r="C97" s="489">
        <f>[2]HTT!C9</f>
        <v>3460375000</v>
      </c>
      <c r="D97" s="489">
        <f>[2]HTT!D9</f>
        <v>4532650000</v>
      </c>
      <c r="E97" s="23"/>
      <c r="F97" s="161">
        <f t="shared" si="3"/>
        <v>9.6489234581459485E-2</v>
      </c>
      <c r="G97" s="161">
        <f t="shared" si="4"/>
        <v>0.12638859346910447</v>
      </c>
      <c r="H97" s="25"/>
      <c r="L97" s="25"/>
      <c r="M97" s="25"/>
    </row>
    <row r="98" spans="1:14" x14ac:dyDescent="0.35">
      <c r="A98" s="27" t="s">
        <v>138</v>
      </c>
      <c r="B98" s="142" t="s">
        <v>1638</v>
      </c>
      <c r="C98" s="489">
        <f>[2]HTT!C10</f>
        <v>2799707500</v>
      </c>
      <c r="D98" s="489">
        <f>[2]HTT!D10</f>
        <v>6260082500</v>
      </c>
      <c r="E98" s="23"/>
      <c r="F98" s="161">
        <f t="shared" si="3"/>
        <v>7.8067155648440273E-2</v>
      </c>
      <c r="G98" s="161">
        <f t="shared" si="4"/>
        <v>0.17455639022989974</v>
      </c>
      <c r="H98" s="25"/>
      <c r="L98" s="25"/>
      <c r="M98" s="25"/>
    </row>
    <row r="99" spans="1:14" x14ac:dyDescent="0.35">
      <c r="A99" s="27" t="s">
        <v>139</v>
      </c>
      <c r="B99" s="142" t="s">
        <v>1639</v>
      </c>
      <c r="C99" s="489">
        <f>[2]HTT!C11</f>
        <v>280721600</v>
      </c>
      <c r="D99" s="489">
        <f>[2]HTT!D11</f>
        <v>280721600</v>
      </c>
      <c r="E99" s="23"/>
      <c r="F99" s="161">
        <f t="shared" si="3"/>
        <v>7.8276522962056529E-3</v>
      </c>
      <c r="G99" s="161">
        <f t="shared" si="4"/>
        <v>7.8276522962056529E-3</v>
      </c>
      <c r="H99" s="25"/>
      <c r="L99" s="25"/>
      <c r="M99" s="25"/>
    </row>
    <row r="100" spans="1:14" x14ac:dyDescent="0.35">
      <c r="A100" s="27" t="s">
        <v>140</v>
      </c>
      <c r="B100" s="61" t="s">
        <v>96</v>
      </c>
      <c r="C100" s="489">
        <f>SUM(C93:C99)</f>
        <v>35862809100</v>
      </c>
      <c r="D100" s="489">
        <f>SUM(D93:D99)</f>
        <v>35862809100</v>
      </c>
      <c r="E100" s="44"/>
      <c r="F100" s="162">
        <f>SUM(F93:F99)</f>
        <v>1</v>
      </c>
      <c r="G100" s="162">
        <f>SUM(G93:G99)</f>
        <v>1</v>
      </c>
      <c r="H100" s="25"/>
      <c r="L100" s="25"/>
      <c r="M100" s="25"/>
    </row>
    <row r="101" spans="1:14" outlineLevel="1" x14ac:dyDescent="0.35">
      <c r="A101" s="27" t="s">
        <v>141</v>
      </c>
      <c r="B101" s="62"/>
      <c r="C101" s="154"/>
      <c r="D101" s="154"/>
      <c r="E101" s="44"/>
      <c r="F101" s="161"/>
      <c r="G101" s="161"/>
      <c r="H101" s="25"/>
      <c r="L101" s="25"/>
      <c r="M101" s="25"/>
    </row>
    <row r="102" spans="1:14" outlineLevel="1" x14ac:dyDescent="0.35">
      <c r="A102" s="27" t="s">
        <v>142</v>
      </c>
      <c r="B102" s="62"/>
      <c r="C102" s="154"/>
      <c r="D102" s="154"/>
      <c r="E102" s="44"/>
      <c r="F102" s="161"/>
      <c r="G102" s="161"/>
      <c r="H102" s="25"/>
      <c r="L102" s="25"/>
      <c r="M102" s="25"/>
    </row>
    <row r="103" spans="1:14" outlineLevel="1" x14ac:dyDescent="0.35">
      <c r="A103" s="27" t="s">
        <v>143</v>
      </c>
      <c r="B103" s="62"/>
      <c r="C103" s="154"/>
      <c r="D103" s="154"/>
      <c r="E103" s="44"/>
      <c r="F103" s="161"/>
      <c r="G103" s="161"/>
      <c r="H103" s="25"/>
      <c r="L103" s="25"/>
      <c r="M103" s="25"/>
    </row>
    <row r="104" spans="1:14" outlineLevel="1" x14ac:dyDescent="0.35">
      <c r="A104" s="27" t="s">
        <v>144</v>
      </c>
      <c r="B104" s="62"/>
      <c r="C104" s="154"/>
      <c r="D104" s="154"/>
      <c r="E104" s="44"/>
      <c r="F104" s="161"/>
      <c r="G104" s="161"/>
      <c r="H104" s="25"/>
      <c r="L104" s="25"/>
      <c r="M104" s="25"/>
    </row>
    <row r="105" spans="1:14" outlineLevel="1" x14ac:dyDescent="0.35">
      <c r="A105" s="27" t="s">
        <v>145</v>
      </c>
      <c r="B105" s="62"/>
      <c r="C105" s="154"/>
      <c r="D105" s="154"/>
      <c r="E105" s="44"/>
      <c r="F105" s="161"/>
      <c r="G105" s="161"/>
      <c r="H105" s="25"/>
      <c r="L105" s="25"/>
      <c r="M105" s="25"/>
    </row>
    <row r="106" spans="1:14" outlineLevel="1" x14ac:dyDescent="0.35">
      <c r="A106" s="27" t="s">
        <v>146</v>
      </c>
      <c r="B106" s="62"/>
      <c r="C106" s="52"/>
      <c r="D106" s="52"/>
      <c r="E106" s="44"/>
      <c r="F106" s="53"/>
      <c r="G106" s="53"/>
      <c r="H106" s="25"/>
      <c r="L106" s="25"/>
      <c r="M106" s="25"/>
    </row>
    <row r="107" spans="1:14" outlineLevel="1" x14ac:dyDescent="0.35">
      <c r="A107" s="27" t="s">
        <v>147</v>
      </c>
      <c r="B107" s="62"/>
      <c r="C107" s="52"/>
      <c r="D107" s="52"/>
      <c r="E107" s="44"/>
      <c r="F107" s="53"/>
      <c r="G107" s="53"/>
      <c r="H107" s="25"/>
      <c r="L107" s="25"/>
      <c r="M107" s="25"/>
    </row>
    <row r="108" spans="1:14" outlineLevel="1" x14ac:dyDescent="0.35">
      <c r="A108" s="27" t="s">
        <v>148</v>
      </c>
      <c r="B108" s="61"/>
      <c r="C108" s="52"/>
      <c r="D108" s="52"/>
      <c r="E108" s="44"/>
      <c r="F108" s="53"/>
      <c r="G108" s="53"/>
      <c r="H108" s="25"/>
      <c r="L108" s="25"/>
      <c r="M108" s="25"/>
    </row>
    <row r="109" spans="1:14" outlineLevel="1" x14ac:dyDescent="0.35">
      <c r="A109" s="27" t="s">
        <v>149</v>
      </c>
      <c r="B109" s="62"/>
      <c r="C109" s="52"/>
      <c r="D109" s="52"/>
      <c r="E109" s="44"/>
      <c r="F109" s="53"/>
      <c r="G109" s="53"/>
      <c r="H109" s="25"/>
      <c r="L109" s="25"/>
      <c r="M109" s="25"/>
    </row>
    <row r="110" spans="1:14" outlineLevel="1" x14ac:dyDescent="0.35">
      <c r="A110" s="27" t="s">
        <v>150</v>
      </c>
      <c r="B110" s="62"/>
      <c r="C110" s="52"/>
      <c r="D110" s="52"/>
      <c r="E110" s="44"/>
      <c r="F110" s="53"/>
      <c r="G110" s="53"/>
      <c r="H110" s="25"/>
      <c r="L110" s="25"/>
      <c r="M110" s="25"/>
    </row>
    <row r="111" spans="1:14" ht="15" customHeight="1" x14ac:dyDescent="0.35">
      <c r="A111" s="46"/>
      <c r="B111" s="159" t="s">
        <v>1657</v>
      </c>
      <c r="C111" s="49" t="s">
        <v>151</v>
      </c>
      <c r="D111" s="49" t="s">
        <v>152</v>
      </c>
      <c r="E111" s="48"/>
      <c r="F111" s="49" t="s">
        <v>153</v>
      </c>
      <c r="G111" s="49" t="s">
        <v>154</v>
      </c>
      <c r="H111" s="25"/>
      <c r="L111" s="25"/>
      <c r="M111" s="25"/>
    </row>
    <row r="112" spans="1:14" s="63" customFormat="1" x14ac:dyDescent="0.35">
      <c r="A112" s="27" t="s">
        <v>155</v>
      </c>
      <c r="B112" s="44" t="s">
        <v>156</v>
      </c>
      <c r="C112" s="152">
        <v>0</v>
      </c>
      <c r="D112" s="152">
        <f>C112</f>
        <v>0</v>
      </c>
      <c r="E112" s="53"/>
      <c r="F112" s="161">
        <f>IF($C$129=0,"",IF(C112="[for completion]","",IF(C112="","",C112/$C$129)))</f>
        <v>0</v>
      </c>
      <c r="G112" s="161">
        <f>IF($D$129=0,"",IF(D112="[for completion]","",IF(D112="","",D112/$D$129)))</f>
        <v>0</v>
      </c>
      <c r="I112" s="27"/>
      <c r="J112" s="27"/>
      <c r="K112" s="27"/>
      <c r="L112" s="25" t="s">
        <v>1642</v>
      </c>
      <c r="M112" s="25"/>
      <c r="N112" s="25"/>
    </row>
    <row r="113" spans="1:14" s="63" customFormat="1" x14ac:dyDescent="0.35">
      <c r="A113" s="27" t="s">
        <v>157</v>
      </c>
      <c r="B113" s="44" t="s">
        <v>1643</v>
      </c>
      <c r="C113" s="152">
        <v>0</v>
      </c>
      <c r="D113" s="170">
        <f t="shared" ref="D113:D128" si="5">C113</f>
        <v>0</v>
      </c>
      <c r="E113" s="53"/>
      <c r="F113" s="161">
        <f t="shared" ref="F113:F128" si="6">IF($C$129=0,"",IF(C113="[for completion]","",IF(C113="","",C113/$C$129)))</f>
        <v>0</v>
      </c>
      <c r="G113" s="161">
        <f t="shared" ref="G113:G128" si="7">IF($D$129=0,"",IF(D113="[for completion]","",IF(D113="","",D113/$D$129)))</f>
        <v>0</v>
      </c>
      <c r="I113" s="27"/>
      <c r="J113" s="27"/>
      <c r="K113" s="27"/>
      <c r="L113" s="44" t="s">
        <v>1643</v>
      </c>
      <c r="M113" s="25"/>
      <c r="N113" s="25"/>
    </row>
    <row r="114" spans="1:14" s="63" customFormat="1" x14ac:dyDescent="0.35">
      <c r="A114" s="27" t="s">
        <v>158</v>
      </c>
      <c r="B114" s="44" t="s">
        <v>165</v>
      </c>
      <c r="C114" s="152">
        <v>0</v>
      </c>
      <c r="D114" s="170">
        <f t="shared" si="5"/>
        <v>0</v>
      </c>
      <c r="E114" s="53"/>
      <c r="F114" s="161">
        <f t="shared" si="6"/>
        <v>0</v>
      </c>
      <c r="G114" s="161">
        <f t="shared" si="7"/>
        <v>0</v>
      </c>
      <c r="I114" s="27"/>
      <c r="J114" s="27"/>
      <c r="K114" s="27"/>
      <c r="L114" s="44" t="s">
        <v>165</v>
      </c>
      <c r="M114" s="25"/>
      <c r="N114" s="25"/>
    </row>
    <row r="115" spans="1:14" s="63" customFormat="1" x14ac:dyDescent="0.35">
      <c r="A115" s="27" t="s">
        <v>159</v>
      </c>
      <c r="B115" s="44" t="s">
        <v>1644</v>
      </c>
      <c r="C115" s="489">
        <f>' D2. NTT Pool'!C8</f>
        <v>57179770039.960068</v>
      </c>
      <c r="D115" s="489">
        <f t="shared" si="5"/>
        <v>57179770039.960068</v>
      </c>
      <c r="E115" s="53"/>
      <c r="F115" s="161">
        <f t="shared" si="6"/>
        <v>1</v>
      </c>
      <c r="G115" s="161">
        <f t="shared" si="7"/>
        <v>1</v>
      </c>
      <c r="I115" s="27"/>
      <c r="J115" s="27"/>
      <c r="K115" s="27"/>
      <c r="L115" s="44" t="s">
        <v>1644</v>
      </c>
      <c r="M115" s="25"/>
      <c r="N115" s="25"/>
    </row>
    <row r="116" spans="1:14" s="63" customFormat="1" x14ac:dyDescent="0.35">
      <c r="A116" s="27" t="s">
        <v>161</v>
      </c>
      <c r="B116" s="44" t="s">
        <v>1645</v>
      </c>
      <c r="C116" s="152">
        <v>0</v>
      </c>
      <c r="D116" s="170">
        <f t="shared" si="5"/>
        <v>0</v>
      </c>
      <c r="E116" s="53"/>
      <c r="F116" s="161">
        <f t="shared" si="6"/>
        <v>0</v>
      </c>
      <c r="G116" s="161">
        <f t="shared" si="7"/>
        <v>0</v>
      </c>
      <c r="I116" s="27"/>
      <c r="J116" s="27"/>
      <c r="K116" s="27"/>
      <c r="L116" s="44" t="s">
        <v>1645</v>
      </c>
      <c r="M116" s="25"/>
      <c r="N116" s="25"/>
    </row>
    <row r="117" spans="1:14" s="63" customFormat="1" x14ac:dyDescent="0.35">
      <c r="A117" s="27" t="s">
        <v>162</v>
      </c>
      <c r="B117" s="44" t="s">
        <v>167</v>
      </c>
      <c r="C117" s="152">
        <v>0</v>
      </c>
      <c r="D117" s="170">
        <f t="shared" si="5"/>
        <v>0</v>
      </c>
      <c r="E117" s="44"/>
      <c r="F117" s="161">
        <f t="shared" si="6"/>
        <v>0</v>
      </c>
      <c r="G117" s="161">
        <f t="shared" si="7"/>
        <v>0</v>
      </c>
      <c r="I117" s="27"/>
      <c r="J117" s="27"/>
      <c r="K117" s="27"/>
      <c r="L117" s="44" t="s">
        <v>167</v>
      </c>
      <c r="M117" s="25"/>
      <c r="N117" s="25"/>
    </row>
    <row r="118" spans="1:14" x14ac:dyDescent="0.35">
      <c r="A118" s="27" t="s">
        <v>163</v>
      </c>
      <c r="B118" s="44" t="s">
        <v>169</v>
      </c>
      <c r="C118" s="152">
        <v>0</v>
      </c>
      <c r="D118" s="170">
        <f t="shared" si="5"/>
        <v>0</v>
      </c>
      <c r="E118" s="44"/>
      <c r="F118" s="161">
        <f t="shared" si="6"/>
        <v>0</v>
      </c>
      <c r="G118" s="161">
        <f t="shared" si="7"/>
        <v>0</v>
      </c>
      <c r="L118" s="44" t="s">
        <v>169</v>
      </c>
      <c r="M118" s="25"/>
    </row>
    <row r="119" spans="1:14" x14ac:dyDescent="0.35">
      <c r="A119" s="27" t="s">
        <v>164</v>
      </c>
      <c r="B119" s="44" t="s">
        <v>1646</v>
      </c>
      <c r="C119" s="152">
        <v>0</v>
      </c>
      <c r="D119" s="170">
        <f t="shared" si="5"/>
        <v>0</v>
      </c>
      <c r="E119" s="44"/>
      <c r="F119" s="161">
        <f t="shared" si="6"/>
        <v>0</v>
      </c>
      <c r="G119" s="161">
        <f t="shared" si="7"/>
        <v>0</v>
      </c>
      <c r="L119" s="44" t="s">
        <v>1646</v>
      </c>
      <c r="M119" s="25"/>
    </row>
    <row r="120" spans="1:14" x14ac:dyDescent="0.35">
      <c r="A120" s="27" t="s">
        <v>166</v>
      </c>
      <c r="B120" s="44" t="s">
        <v>171</v>
      </c>
      <c r="C120" s="152">
        <v>0</v>
      </c>
      <c r="D120" s="170">
        <f t="shared" si="5"/>
        <v>0</v>
      </c>
      <c r="E120" s="44"/>
      <c r="F120" s="161">
        <f t="shared" si="6"/>
        <v>0</v>
      </c>
      <c r="G120" s="161">
        <f t="shared" si="7"/>
        <v>0</v>
      </c>
      <c r="L120" s="44" t="s">
        <v>171</v>
      </c>
      <c r="M120" s="25"/>
    </row>
    <row r="121" spans="1:14" x14ac:dyDescent="0.35">
      <c r="A121" s="27" t="s">
        <v>168</v>
      </c>
      <c r="B121" s="44" t="s">
        <v>1653</v>
      </c>
      <c r="C121" s="152">
        <v>0</v>
      </c>
      <c r="D121" s="170">
        <f t="shared" si="5"/>
        <v>0</v>
      </c>
      <c r="E121" s="44"/>
      <c r="F121" s="161">
        <f t="shared" ref="F121" si="8">IF($C$129=0,"",IF(C121="[for completion]","",IF(C121="","",C121/$C$129)))</f>
        <v>0</v>
      </c>
      <c r="G121" s="161">
        <f t="shared" ref="G121" si="9">IF($D$129=0,"",IF(D121="[for completion]","",IF(D121="","",D121/$D$129)))</f>
        <v>0</v>
      </c>
      <c r="L121" s="44"/>
      <c r="M121" s="25"/>
    </row>
    <row r="122" spans="1:14" x14ac:dyDescent="0.35">
      <c r="A122" s="27" t="s">
        <v>170</v>
      </c>
      <c r="B122" s="44" t="s">
        <v>173</v>
      </c>
      <c r="C122" s="152">
        <v>0</v>
      </c>
      <c r="D122" s="170">
        <f t="shared" si="5"/>
        <v>0</v>
      </c>
      <c r="E122" s="44"/>
      <c r="F122" s="161">
        <f t="shared" si="6"/>
        <v>0</v>
      </c>
      <c r="G122" s="161">
        <f t="shared" si="7"/>
        <v>0</v>
      </c>
      <c r="L122" s="44" t="s">
        <v>173</v>
      </c>
      <c r="M122" s="25"/>
    </row>
    <row r="123" spans="1:14" x14ac:dyDescent="0.35">
      <c r="A123" s="27" t="s">
        <v>172</v>
      </c>
      <c r="B123" s="44" t="s">
        <v>160</v>
      </c>
      <c r="C123" s="152">
        <v>0</v>
      </c>
      <c r="D123" s="170">
        <f t="shared" si="5"/>
        <v>0</v>
      </c>
      <c r="E123" s="44"/>
      <c r="F123" s="161">
        <f t="shared" si="6"/>
        <v>0</v>
      </c>
      <c r="G123" s="161">
        <f t="shared" si="7"/>
        <v>0</v>
      </c>
      <c r="L123" s="44" t="s">
        <v>160</v>
      </c>
      <c r="M123" s="25"/>
    </row>
    <row r="124" spans="1:14" x14ac:dyDescent="0.35">
      <c r="A124" s="27" t="s">
        <v>174</v>
      </c>
      <c r="B124" s="142" t="s">
        <v>1648</v>
      </c>
      <c r="C124" s="152">
        <v>0</v>
      </c>
      <c r="D124" s="170">
        <f t="shared" si="5"/>
        <v>0</v>
      </c>
      <c r="E124" s="44"/>
      <c r="F124" s="161">
        <f t="shared" si="6"/>
        <v>0</v>
      </c>
      <c r="G124" s="161">
        <f t="shared" si="7"/>
        <v>0</v>
      </c>
      <c r="L124" s="142" t="s">
        <v>1648</v>
      </c>
      <c r="M124" s="25"/>
    </row>
    <row r="125" spans="1:14" x14ac:dyDescent="0.35">
      <c r="A125" s="27" t="s">
        <v>176</v>
      </c>
      <c r="B125" s="44" t="s">
        <v>175</v>
      </c>
      <c r="C125" s="152">
        <v>0</v>
      </c>
      <c r="D125" s="170">
        <f t="shared" si="5"/>
        <v>0</v>
      </c>
      <c r="E125" s="44"/>
      <c r="F125" s="161">
        <f t="shared" si="6"/>
        <v>0</v>
      </c>
      <c r="G125" s="161">
        <f t="shared" si="7"/>
        <v>0</v>
      </c>
      <c r="L125" s="44" t="s">
        <v>175</v>
      </c>
      <c r="M125" s="25"/>
    </row>
    <row r="126" spans="1:14" x14ac:dyDescent="0.35">
      <c r="A126" s="27" t="s">
        <v>178</v>
      </c>
      <c r="B126" s="44" t="s">
        <v>177</v>
      </c>
      <c r="C126" s="152">
        <v>0</v>
      </c>
      <c r="D126" s="170">
        <f t="shared" si="5"/>
        <v>0</v>
      </c>
      <c r="E126" s="44"/>
      <c r="F126" s="161">
        <f t="shared" si="6"/>
        <v>0</v>
      </c>
      <c r="G126" s="161">
        <f t="shared" si="7"/>
        <v>0</v>
      </c>
      <c r="H126" s="57"/>
      <c r="L126" s="44" t="s">
        <v>177</v>
      </c>
      <c r="M126" s="25"/>
    </row>
    <row r="127" spans="1:14" x14ac:dyDescent="0.35">
      <c r="A127" s="27" t="s">
        <v>179</v>
      </c>
      <c r="B127" s="44" t="s">
        <v>1647</v>
      </c>
      <c r="C127" s="152">
        <v>0</v>
      </c>
      <c r="D127" s="170">
        <f t="shared" si="5"/>
        <v>0</v>
      </c>
      <c r="E127" s="44"/>
      <c r="F127" s="161">
        <f t="shared" ref="F127" si="10">IF($C$129=0,"",IF(C127="[for completion]","",IF(C127="","",C127/$C$129)))</f>
        <v>0</v>
      </c>
      <c r="G127" s="161">
        <f t="shared" ref="G127" si="11">IF($D$129=0,"",IF(D127="[for completion]","",IF(D127="","",D127/$D$129)))</f>
        <v>0</v>
      </c>
      <c r="H127" s="25"/>
      <c r="L127" s="44" t="s">
        <v>1647</v>
      </c>
      <c r="M127" s="25"/>
    </row>
    <row r="128" spans="1:14" x14ac:dyDescent="0.35">
      <c r="A128" s="27" t="s">
        <v>1649</v>
      </c>
      <c r="B128" s="44" t="s">
        <v>94</v>
      </c>
      <c r="C128" s="152">
        <v>0</v>
      </c>
      <c r="D128" s="170">
        <f t="shared" si="5"/>
        <v>0</v>
      </c>
      <c r="E128" s="44"/>
      <c r="F128" s="161">
        <f t="shared" si="6"/>
        <v>0</v>
      </c>
      <c r="G128" s="161">
        <f t="shared" si="7"/>
        <v>0</v>
      </c>
      <c r="H128" s="25"/>
      <c r="L128" s="25"/>
      <c r="M128" s="25"/>
    </row>
    <row r="129" spans="1:14" x14ac:dyDescent="0.35">
      <c r="A129" s="27" t="s">
        <v>1652</v>
      </c>
      <c r="B129" s="61" t="s">
        <v>96</v>
      </c>
      <c r="C129" s="489">
        <f>SUM(C112:C128)</f>
        <v>57179770039.960068</v>
      </c>
      <c r="D129" s="489">
        <f>SUM(D112:D128)</f>
        <v>57179770039.960068</v>
      </c>
      <c r="E129" s="44"/>
      <c r="F129" s="146">
        <f>SUM(F112:F128)</f>
        <v>1</v>
      </c>
      <c r="G129" s="146">
        <f>SUM(G112:G128)</f>
        <v>1</v>
      </c>
      <c r="H129" s="25"/>
      <c r="L129" s="25"/>
      <c r="M129" s="25"/>
    </row>
    <row r="130" spans="1:14" outlineLevel="1" x14ac:dyDescent="0.35">
      <c r="A130" s="27" t="s">
        <v>180</v>
      </c>
      <c r="B130" s="56"/>
      <c r="C130" s="152"/>
      <c r="D130" s="152"/>
      <c r="E130" s="44"/>
      <c r="F130" s="161" t="str">
        <f>IF($C$129=0,"",IF(C130="[for completion]","",IF(C130="","",C130/$C$129)))</f>
        <v/>
      </c>
      <c r="G130" s="161" t="str">
        <f>IF($D$129=0,"",IF(D130="[for completion]","",IF(D130="","",D130/$D$129)))</f>
        <v/>
      </c>
      <c r="H130" s="25"/>
      <c r="L130" s="25"/>
      <c r="M130" s="25"/>
    </row>
    <row r="131" spans="1:14" outlineLevel="1" x14ac:dyDescent="0.35">
      <c r="A131" s="27" t="s">
        <v>181</v>
      </c>
      <c r="B131" s="56"/>
      <c r="C131" s="152"/>
      <c r="D131" s="152"/>
      <c r="E131" s="44"/>
      <c r="F131" s="161"/>
      <c r="G131" s="161"/>
      <c r="H131" s="25"/>
      <c r="L131" s="25"/>
      <c r="M131" s="25"/>
    </row>
    <row r="132" spans="1:14" outlineLevel="1" x14ac:dyDescent="0.35">
      <c r="A132" s="27" t="s">
        <v>182</v>
      </c>
      <c r="B132" s="56"/>
      <c r="C132" s="152"/>
      <c r="D132" s="152"/>
      <c r="E132" s="44"/>
      <c r="F132" s="161"/>
      <c r="G132" s="161"/>
      <c r="H132" s="25"/>
      <c r="L132" s="25"/>
      <c r="M132" s="25"/>
    </row>
    <row r="133" spans="1:14" outlineLevel="1" x14ac:dyDescent="0.35">
      <c r="A133" s="27" t="s">
        <v>183</v>
      </c>
      <c r="B133" s="56"/>
      <c r="C133" s="152"/>
      <c r="D133" s="152"/>
      <c r="E133" s="44"/>
      <c r="F133" s="161"/>
      <c r="G133" s="161"/>
      <c r="H133" s="25"/>
      <c r="L133" s="25"/>
      <c r="M133" s="25"/>
    </row>
    <row r="134" spans="1:14" outlineLevel="1" x14ac:dyDescent="0.35">
      <c r="A134" s="27" t="s">
        <v>184</v>
      </c>
      <c r="B134" s="56"/>
      <c r="C134" s="152"/>
      <c r="D134" s="152"/>
      <c r="E134" s="44"/>
      <c r="F134" s="161"/>
      <c r="G134" s="161"/>
      <c r="H134" s="25"/>
      <c r="L134" s="25"/>
      <c r="M134" s="25"/>
    </row>
    <row r="135" spans="1:14" outlineLevel="1" x14ac:dyDescent="0.35">
      <c r="A135" s="27" t="s">
        <v>185</v>
      </c>
      <c r="B135" s="56"/>
      <c r="C135" s="152"/>
      <c r="D135" s="152"/>
      <c r="E135" s="44"/>
      <c r="F135" s="161"/>
      <c r="G135" s="161"/>
      <c r="H135" s="25"/>
      <c r="L135" s="25"/>
      <c r="M135" s="25"/>
    </row>
    <row r="136" spans="1:14" outlineLevel="1" x14ac:dyDescent="0.35">
      <c r="A136" s="27" t="s">
        <v>186</v>
      </c>
      <c r="B136" s="56"/>
      <c r="C136" s="152"/>
      <c r="D136" s="152"/>
      <c r="E136" s="44"/>
      <c r="F136" s="161"/>
      <c r="G136" s="161"/>
      <c r="H136" s="25"/>
      <c r="L136" s="25"/>
      <c r="M136" s="25"/>
    </row>
    <row r="137" spans="1:14" ht="15" customHeight="1" x14ac:dyDescent="0.35">
      <c r="A137" s="46"/>
      <c r="B137" s="47" t="s">
        <v>187</v>
      </c>
      <c r="C137" s="49" t="s">
        <v>151</v>
      </c>
      <c r="D137" s="49" t="s">
        <v>152</v>
      </c>
      <c r="E137" s="48"/>
      <c r="F137" s="49" t="s">
        <v>153</v>
      </c>
      <c r="G137" s="49" t="s">
        <v>154</v>
      </c>
      <c r="H137" s="25"/>
      <c r="L137" s="25"/>
      <c r="M137" s="25"/>
    </row>
    <row r="138" spans="1:14" s="63" customFormat="1" x14ac:dyDescent="0.35">
      <c r="A138" s="27" t="s">
        <v>188</v>
      </c>
      <c r="B138" s="44" t="s">
        <v>156</v>
      </c>
      <c r="C138" s="489">
        <f>+'D1. NTT'!D26+'D1. NTT'!D29+'D1. NTT'!D30+'D1. NTT'!D31+'D1. NTT'!D36+'D1. NTT'!D38+'D1. NTT'!D39+'D1. NTT'!D40</f>
        <v>13540457500</v>
      </c>
      <c r="D138" s="491">
        <v>0</v>
      </c>
      <c r="E138" s="53"/>
      <c r="F138" s="161">
        <f>IF($C$155=0,"",IF(C138="[for completion]","",IF(C138="","",C138/$C$155)))</f>
        <v>0.49901712610555971</v>
      </c>
      <c r="G138" s="161">
        <f>IF($D$155=0,"",IF(D138="[for completion]","",IF(D138="","",D138/$D$155)))</f>
        <v>0</v>
      </c>
      <c r="H138" s="25"/>
      <c r="I138" s="27"/>
      <c r="J138" s="27"/>
      <c r="K138" s="27"/>
      <c r="L138" s="25"/>
      <c r="M138" s="25"/>
      <c r="N138" s="25"/>
    </row>
    <row r="139" spans="1:14" s="63" customFormat="1" x14ac:dyDescent="0.35">
      <c r="A139" s="27" t="s">
        <v>189</v>
      </c>
      <c r="B139" s="44" t="s">
        <v>1643</v>
      </c>
      <c r="C139" s="489">
        <f>'D1. NTT'!D27</f>
        <v>1762500000</v>
      </c>
      <c r="D139" s="491">
        <v>0</v>
      </c>
      <c r="E139" s="53"/>
      <c r="F139" s="161">
        <f t="shared" ref="F139:F146" si="12">IF($C$155=0,"",IF(C139="[for completion]","",IF(C139="","",C139/$C$155)))</f>
        <v>6.4954798223106486E-2</v>
      </c>
      <c r="G139" s="161">
        <f t="shared" ref="G139:G146" si="13">IF($D$155=0,"",IF(D139="[for completion]","",IF(D139="","",D139/$D$155)))</f>
        <v>0</v>
      </c>
      <c r="H139" s="25"/>
      <c r="I139" s="27"/>
      <c r="J139" s="27"/>
      <c r="K139" s="27"/>
      <c r="L139" s="25"/>
      <c r="M139" s="25"/>
      <c r="N139" s="25"/>
    </row>
    <row r="140" spans="1:14" s="63" customFormat="1" x14ac:dyDescent="0.35">
      <c r="A140" s="27" t="s">
        <v>190</v>
      </c>
      <c r="B140" s="44" t="s">
        <v>165</v>
      </c>
      <c r="C140" s="489">
        <v>0</v>
      </c>
      <c r="D140" s="491">
        <v>0</v>
      </c>
      <c r="E140" s="53"/>
      <c r="F140" s="161">
        <f t="shared" si="12"/>
        <v>0</v>
      </c>
      <c r="G140" s="161">
        <f t="shared" si="13"/>
        <v>0</v>
      </c>
      <c r="H140" s="25"/>
      <c r="I140" s="27"/>
      <c r="J140" s="27"/>
      <c r="K140" s="27"/>
      <c r="L140" s="25"/>
      <c r="M140" s="25"/>
      <c r="N140" s="25"/>
    </row>
    <row r="141" spans="1:14" s="63" customFormat="1" x14ac:dyDescent="0.35">
      <c r="A141" s="27" t="s">
        <v>191</v>
      </c>
      <c r="B141" s="44" t="s">
        <v>1644</v>
      </c>
      <c r="C141" s="489">
        <v>0</v>
      </c>
      <c r="D141" s="491">
        <f>C155</f>
        <v>27134254100</v>
      </c>
      <c r="E141" s="53"/>
      <c r="F141" s="161">
        <f t="shared" si="12"/>
        <v>0</v>
      </c>
      <c r="G141" s="161">
        <f t="shared" si="13"/>
        <v>1</v>
      </c>
      <c r="H141" s="25"/>
      <c r="I141" s="27"/>
      <c r="J141" s="27"/>
      <c r="K141" s="27"/>
      <c r="L141" s="25"/>
      <c r="M141" s="25"/>
      <c r="N141" s="25"/>
    </row>
    <row r="142" spans="1:14" s="63" customFormat="1" x14ac:dyDescent="0.35">
      <c r="A142" s="27" t="s">
        <v>192</v>
      </c>
      <c r="B142" s="44" t="s">
        <v>1645</v>
      </c>
      <c r="C142" s="489">
        <f>'D1. NTT'!D41</f>
        <v>2175150000</v>
      </c>
      <c r="D142" s="491">
        <v>0</v>
      </c>
      <c r="E142" s="53"/>
      <c r="F142" s="161">
        <f t="shared" si="12"/>
        <v>8.0162513109214226E-2</v>
      </c>
      <c r="G142" s="161">
        <f t="shared" si="13"/>
        <v>0</v>
      </c>
      <c r="H142" s="25"/>
      <c r="I142" s="27"/>
      <c r="J142" s="27"/>
      <c r="K142" s="27"/>
      <c r="L142" s="25"/>
      <c r="M142" s="25"/>
      <c r="N142" s="25"/>
    </row>
    <row r="143" spans="1:14" s="63" customFormat="1" x14ac:dyDescent="0.35">
      <c r="A143" s="27" t="s">
        <v>193</v>
      </c>
      <c r="B143" s="44" t="s">
        <v>167</v>
      </c>
      <c r="C143" s="489">
        <v>0</v>
      </c>
      <c r="D143" s="491">
        <v>0</v>
      </c>
      <c r="E143" s="44"/>
      <c r="F143" s="161">
        <f t="shared" si="12"/>
        <v>0</v>
      </c>
      <c r="G143" s="161">
        <f t="shared" si="13"/>
        <v>0</v>
      </c>
      <c r="H143" s="25"/>
      <c r="I143" s="27"/>
      <c r="J143" s="27"/>
      <c r="K143" s="27"/>
      <c r="L143" s="25"/>
      <c r="M143" s="25"/>
      <c r="N143" s="25"/>
    </row>
    <row r="144" spans="1:14" x14ac:dyDescent="0.35">
      <c r="A144" s="27" t="s">
        <v>194</v>
      </c>
      <c r="B144" s="44" t="s">
        <v>169</v>
      </c>
      <c r="C144" s="489">
        <v>0</v>
      </c>
      <c r="D144" s="491">
        <v>0</v>
      </c>
      <c r="E144" s="44"/>
      <c r="F144" s="161">
        <f t="shared" si="12"/>
        <v>0</v>
      </c>
      <c r="G144" s="161">
        <f t="shared" si="13"/>
        <v>0</v>
      </c>
      <c r="H144" s="25"/>
      <c r="L144" s="25"/>
      <c r="M144" s="25"/>
    </row>
    <row r="145" spans="1:14" x14ac:dyDescent="0.35">
      <c r="A145" s="27" t="s">
        <v>195</v>
      </c>
      <c r="B145" s="44" t="s">
        <v>1646</v>
      </c>
      <c r="C145" s="489">
        <f>'D1. NTT'!D33+'D1. NTT'!D35+'D1. NTT'!D37</f>
        <v>3860675000</v>
      </c>
      <c r="D145" s="491">
        <v>0</v>
      </c>
      <c r="E145" s="44"/>
      <c r="F145" s="161">
        <f t="shared" si="12"/>
        <v>0.14228049113758393</v>
      </c>
      <c r="G145" s="161">
        <f t="shared" si="13"/>
        <v>0</v>
      </c>
      <c r="H145" s="25"/>
      <c r="L145" s="25"/>
      <c r="M145" s="25"/>
      <c r="N145" s="57"/>
    </row>
    <row r="146" spans="1:14" x14ac:dyDescent="0.35">
      <c r="A146" s="27" t="s">
        <v>196</v>
      </c>
      <c r="B146" s="44" t="s">
        <v>171</v>
      </c>
      <c r="C146" s="489">
        <v>0</v>
      </c>
      <c r="D146" s="491">
        <v>0</v>
      </c>
      <c r="E146" s="44"/>
      <c r="F146" s="161">
        <f t="shared" si="12"/>
        <v>0</v>
      </c>
      <c r="G146" s="161">
        <f t="shared" si="13"/>
        <v>0</v>
      </c>
      <c r="H146" s="25"/>
      <c r="L146" s="25"/>
      <c r="M146" s="25"/>
      <c r="N146" s="57"/>
    </row>
    <row r="147" spans="1:14" x14ac:dyDescent="0.35">
      <c r="A147" s="27" t="s">
        <v>197</v>
      </c>
      <c r="B147" s="44" t="s">
        <v>1653</v>
      </c>
      <c r="C147" s="489">
        <v>0</v>
      </c>
      <c r="D147" s="491">
        <v>0</v>
      </c>
      <c r="E147" s="44"/>
      <c r="F147" s="161">
        <f t="shared" ref="F147" si="14">IF($C$155=0,"",IF(C147="[for completion]","",IF(C147="","",C147/$C$155)))</f>
        <v>0</v>
      </c>
      <c r="G147" s="161">
        <f t="shared" ref="G147" si="15">IF($D$155=0,"",IF(D147="[for completion]","",IF(D147="","",D147/$D$155)))</f>
        <v>0</v>
      </c>
      <c r="H147" s="25"/>
      <c r="L147" s="25"/>
      <c r="M147" s="25"/>
      <c r="N147" s="57"/>
    </row>
    <row r="148" spans="1:14" x14ac:dyDescent="0.35">
      <c r="A148" s="27" t="s">
        <v>198</v>
      </c>
      <c r="B148" s="44" t="s">
        <v>173</v>
      </c>
      <c r="C148" s="489">
        <v>0</v>
      </c>
      <c r="D148" s="491">
        <v>0</v>
      </c>
      <c r="E148" s="44"/>
      <c r="F148" s="161">
        <f t="shared" ref="F148:F154" si="16">IF($C$155=0,"",IF(C148="[for completion]","",IF(C148="","",C148/$C$155)))</f>
        <v>0</v>
      </c>
      <c r="G148" s="161">
        <f t="shared" ref="G148:G154" si="17">IF($D$155=0,"",IF(D148="[for completion]","",IF(D148="","",D148/$D$155)))</f>
        <v>0</v>
      </c>
      <c r="H148" s="25"/>
      <c r="L148" s="25"/>
      <c r="M148" s="25"/>
      <c r="N148" s="57"/>
    </row>
    <row r="149" spans="1:14" x14ac:dyDescent="0.35">
      <c r="A149" s="27" t="s">
        <v>199</v>
      </c>
      <c r="B149" s="44" t="s">
        <v>160</v>
      </c>
      <c r="C149" s="489">
        <v>0</v>
      </c>
      <c r="D149" s="491">
        <v>0</v>
      </c>
      <c r="E149" s="44"/>
      <c r="F149" s="161">
        <f t="shared" si="16"/>
        <v>0</v>
      </c>
      <c r="G149" s="161">
        <f t="shared" si="17"/>
        <v>0</v>
      </c>
      <c r="H149" s="25"/>
      <c r="L149" s="25"/>
      <c r="M149" s="25"/>
      <c r="N149" s="57"/>
    </row>
    <row r="150" spans="1:14" x14ac:dyDescent="0.35">
      <c r="A150" s="27" t="s">
        <v>200</v>
      </c>
      <c r="B150" s="142" t="s">
        <v>1648</v>
      </c>
      <c r="C150" s="489">
        <v>0</v>
      </c>
      <c r="D150" s="491">
        <v>0</v>
      </c>
      <c r="E150" s="44"/>
      <c r="F150" s="161">
        <f t="shared" si="16"/>
        <v>0</v>
      </c>
      <c r="G150" s="161">
        <f t="shared" si="17"/>
        <v>0</v>
      </c>
      <c r="H150" s="25"/>
      <c r="L150" s="25"/>
      <c r="M150" s="25"/>
      <c r="N150" s="57"/>
    </row>
    <row r="151" spans="1:14" x14ac:dyDescent="0.35">
      <c r="A151" s="27" t="s">
        <v>201</v>
      </c>
      <c r="B151" s="44" t="s">
        <v>175</v>
      </c>
      <c r="C151" s="489">
        <v>0</v>
      </c>
      <c r="D151" s="491">
        <v>0</v>
      </c>
      <c r="E151" s="44"/>
      <c r="F151" s="161">
        <f t="shared" si="16"/>
        <v>0</v>
      </c>
      <c r="G151" s="161">
        <f t="shared" si="17"/>
        <v>0</v>
      </c>
      <c r="H151" s="25"/>
      <c r="L151" s="25"/>
      <c r="M151" s="25"/>
      <c r="N151" s="57"/>
    </row>
    <row r="152" spans="1:14" x14ac:dyDescent="0.35">
      <c r="A152" s="27" t="s">
        <v>202</v>
      </c>
      <c r="B152" s="44" t="s">
        <v>177</v>
      </c>
      <c r="C152" s="489">
        <v>0</v>
      </c>
      <c r="D152" s="491">
        <v>0</v>
      </c>
      <c r="E152" s="44"/>
      <c r="F152" s="161">
        <f t="shared" si="16"/>
        <v>0</v>
      </c>
      <c r="G152" s="161">
        <f t="shared" si="17"/>
        <v>0</v>
      </c>
      <c r="H152" s="25"/>
      <c r="L152" s="25"/>
      <c r="M152" s="25"/>
      <c r="N152" s="57"/>
    </row>
    <row r="153" spans="1:14" x14ac:dyDescent="0.35">
      <c r="A153" s="27" t="s">
        <v>203</v>
      </c>
      <c r="B153" s="44" t="s">
        <v>1647</v>
      </c>
      <c r="C153" s="489">
        <f>'D1. NTT'!D25+'D1. NTT'!D28+'D1. NTT'!D32+'D1. NTT'!D34</f>
        <v>5795471600</v>
      </c>
      <c r="D153" s="491">
        <v>0</v>
      </c>
      <c r="E153" s="44"/>
      <c r="F153" s="161">
        <f t="shared" si="16"/>
        <v>0.21358507142453567</v>
      </c>
      <c r="G153" s="161">
        <f t="shared" si="17"/>
        <v>0</v>
      </c>
      <c r="H153" s="25"/>
      <c r="L153" s="25"/>
      <c r="M153" s="25"/>
      <c r="N153" s="57"/>
    </row>
    <row r="154" spans="1:14" x14ac:dyDescent="0.35">
      <c r="A154" s="27" t="s">
        <v>1650</v>
      </c>
      <c r="B154" s="44" t="s">
        <v>94</v>
      </c>
      <c r="C154" s="489">
        <v>0</v>
      </c>
      <c r="D154" s="491">
        <v>0</v>
      </c>
      <c r="E154" s="44"/>
      <c r="F154" s="161">
        <f t="shared" si="16"/>
        <v>0</v>
      </c>
      <c r="G154" s="161">
        <f t="shared" si="17"/>
        <v>0</v>
      </c>
      <c r="H154" s="25"/>
      <c r="L154" s="25"/>
      <c r="M154" s="25"/>
      <c r="N154" s="57"/>
    </row>
    <row r="155" spans="1:14" x14ac:dyDescent="0.35">
      <c r="A155" s="27" t="s">
        <v>1654</v>
      </c>
      <c r="B155" s="61" t="s">
        <v>96</v>
      </c>
      <c r="C155" s="489">
        <f>SUM(C138:C154)</f>
        <v>27134254100</v>
      </c>
      <c r="D155" s="489">
        <f>SUM(D138:D154)</f>
        <v>27134254100</v>
      </c>
      <c r="E155" s="44"/>
      <c r="F155" s="146">
        <f>SUM(F138:F154)</f>
        <v>0.99999999999999989</v>
      </c>
      <c r="G155" s="146">
        <f>SUM(G138:G154)</f>
        <v>1</v>
      </c>
      <c r="H155" s="25"/>
      <c r="L155" s="25"/>
      <c r="M155" s="25"/>
      <c r="N155" s="57"/>
    </row>
    <row r="156" spans="1:14" outlineLevel="1" x14ac:dyDescent="0.35">
      <c r="A156" s="27" t="s">
        <v>204</v>
      </c>
      <c r="B156" s="56"/>
      <c r="C156" s="152"/>
      <c r="D156" s="152"/>
      <c r="E156" s="44"/>
      <c r="F156" s="161" t="str">
        <f>IF($C$155=0,"",IF(C156="[for completion]","",IF(C156="","",C156/$C$155)))</f>
        <v/>
      </c>
      <c r="G156" s="161" t="str">
        <f>IF($D$155=0,"",IF(D156="[for completion]","",IF(D156="","",D156/$D$155)))</f>
        <v/>
      </c>
      <c r="H156" s="25"/>
      <c r="L156" s="25"/>
      <c r="M156" s="25"/>
      <c r="N156" s="57"/>
    </row>
    <row r="157" spans="1:14" outlineLevel="1" x14ac:dyDescent="0.35">
      <c r="A157" s="27" t="s">
        <v>205</v>
      </c>
      <c r="B157" s="56"/>
      <c r="C157" s="152"/>
      <c r="D157" s="152"/>
      <c r="E157" s="44"/>
      <c r="F157" s="161" t="str">
        <f t="shared" ref="F157:F162" si="18">IF($C$155=0,"",IF(C157="[for completion]","",IF(C157="","",C157/$C$155)))</f>
        <v/>
      </c>
      <c r="G157" s="161" t="str">
        <f t="shared" ref="G157:G162" si="19">IF($D$155=0,"",IF(D157="[for completion]","",IF(D157="","",D157/$D$155)))</f>
        <v/>
      </c>
      <c r="H157" s="25"/>
      <c r="L157" s="25"/>
      <c r="M157" s="25"/>
      <c r="N157" s="57"/>
    </row>
    <row r="158" spans="1:14" outlineLevel="1" x14ac:dyDescent="0.35">
      <c r="A158" s="27" t="s">
        <v>206</v>
      </c>
      <c r="B158" s="56"/>
      <c r="C158" s="152"/>
      <c r="D158" s="152"/>
      <c r="E158" s="44"/>
      <c r="F158" s="161" t="str">
        <f t="shared" si="18"/>
        <v/>
      </c>
      <c r="G158" s="161" t="str">
        <f t="shared" si="19"/>
        <v/>
      </c>
      <c r="H158" s="25"/>
      <c r="L158" s="25"/>
      <c r="M158" s="25"/>
      <c r="N158" s="57"/>
    </row>
    <row r="159" spans="1:14" outlineLevel="1" x14ac:dyDescent="0.35">
      <c r="A159" s="27" t="s">
        <v>207</v>
      </c>
      <c r="B159" s="56"/>
      <c r="C159" s="152"/>
      <c r="D159" s="152"/>
      <c r="E159" s="44"/>
      <c r="F159" s="161" t="str">
        <f t="shared" si="18"/>
        <v/>
      </c>
      <c r="G159" s="161" t="str">
        <f t="shared" si="19"/>
        <v/>
      </c>
      <c r="H159" s="25"/>
      <c r="L159" s="25"/>
      <c r="M159" s="25"/>
      <c r="N159" s="57"/>
    </row>
    <row r="160" spans="1:14" outlineLevel="1" x14ac:dyDescent="0.35">
      <c r="A160" s="27" t="s">
        <v>208</v>
      </c>
      <c r="B160" s="56"/>
      <c r="C160" s="152"/>
      <c r="D160" s="152"/>
      <c r="E160" s="44"/>
      <c r="F160" s="161" t="str">
        <f t="shared" si="18"/>
        <v/>
      </c>
      <c r="G160" s="161" t="str">
        <f t="shared" si="19"/>
        <v/>
      </c>
      <c r="H160" s="25"/>
      <c r="L160" s="25"/>
      <c r="M160" s="25"/>
      <c r="N160" s="57"/>
    </row>
    <row r="161" spans="1:14" outlineLevel="1" x14ac:dyDescent="0.35">
      <c r="A161" s="27" t="s">
        <v>209</v>
      </c>
      <c r="B161" s="56"/>
      <c r="C161" s="152"/>
      <c r="D161" s="152"/>
      <c r="E161" s="44"/>
      <c r="F161" s="161" t="str">
        <f t="shared" si="18"/>
        <v/>
      </c>
      <c r="G161" s="161" t="str">
        <f t="shared" si="19"/>
        <v/>
      </c>
      <c r="H161" s="25"/>
      <c r="L161" s="25"/>
      <c r="M161" s="25"/>
      <c r="N161" s="57"/>
    </row>
    <row r="162" spans="1:14" outlineLevel="1" x14ac:dyDescent="0.35">
      <c r="A162" s="27" t="s">
        <v>210</v>
      </c>
      <c r="B162" s="56"/>
      <c r="C162" s="152"/>
      <c r="D162" s="152"/>
      <c r="E162" s="44"/>
      <c r="F162" s="161" t="str">
        <f t="shared" si="18"/>
        <v/>
      </c>
      <c r="G162" s="161" t="str">
        <f t="shared" si="19"/>
        <v/>
      </c>
      <c r="H162" s="25"/>
      <c r="L162" s="25"/>
      <c r="M162" s="25"/>
      <c r="N162" s="57"/>
    </row>
    <row r="163" spans="1:14" ht="15" customHeight="1" x14ac:dyDescent="0.35">
      <c r="A163" s="46"/>
      <c r="B163" s="47" t="s">
        <v>211</v>
      </c>
      <c r="C163" s="100" t="s">
        <v>151</v>
      </c>
      <c r="D163" s="100" t="s">
        <v>152</v>
      </c>
      <c r="E163" s="48"/>
      <c r="F163" s="100" t="s">
        <v>153</v>
      </c>
      <c r="G163" s="100" t="s">
        <v>154</v>
      </c>
      <c r="H163" s="25"/>
      <c r="L163" s="25"/>
      <c r="M163" s="25"/>
      <c r="N163" s="57"/>
    </row>
    <row r="164" spans="1:14" x14ac:dyDescent="0.35">
      <c r="A164" s="27" t="s">
        <v>213</v>
      </c>
      <c r="B164" s="25" t="s">
        <v>214</v>
      </c>
      <c r="C164" s="489">
        <f>SUMIF('D1. NTT'!$G$25:$G46,"*Fixed*",'D1. NTT'!$D$25:$D46)</f>
        <v>31242259100</v>
      </c>
      <c r="D164" s="491">
        <v>0</v>
      </c>
      <c r="E164" s="65"/>
      <c r="F164" s="161">
        <f>IF($C$167=0,"",IF(C164="[for completion]","",IF(C164="","",C164/$C$167)))</f>
        <v>0.87116039942336809</v>
      </c>
      <c r="G164" s="161">
        <f>IF($D$167=0,"",IF(D164="[for completion]","",IF(D164="","",D164/$D$167)))</f>
        <v>0</v>
      </c>
      <c r="H164" s="25"/>
      <c r="L164" s="25"/>
      <c r="M164" s="25"/>
      <c r="N164" s="57"/>
    </row>
    <row r="165" spans="1:14" x14ac:dyDescent="0.35">
      <c r="A165" s="27" t="s">
        <v>215</v>
      </c>
      <c r="B165" s="25" t="s">
        <v>216</v>
      </c>
      <c r="C165" s="489">
        <f>SUMIF('D1. NTT'!$G$25:$G47,"*Float*",'D1. NTT'!$D$25:$D47)</f>
        <v>4620550000</v>
      </c>
      <c r="D165" s="491">
        <f>C167</f>
        <v>35862809100</v>
      </c>
      <c r="E165" s="65"/>
      <c r="F165" s="161">
        <f t="shared" ref="F165:F166" si="20">IF($C$167=0,"",IF(C165="[for completion]","",IF(C165="","",C165/$C$167)))</f>
        <v>0.12883960057663191</v>
      </c>
      <c r="G165" s="161">
        <f t="shared" ref="G165:G166" si="21">IF($D$167=0,"",IF(D165="[for completion]","",IF(D165="","",D165/$D$167)))</f>
        <v>1</v>
      </c>
      <c r="H165" s="25"/>
      <c r="L165" s="25"/>
      <c r="M165" s="25"/>
      <c r="N165" s="57"/>
    </row>
    <row r="166" spans="1:14" x14ac:dyDescent="0.35">
      <c r="A166" s="27" t="s">
        <v>217</v>
      </c>
      <c r="B166" s="25" t="s">
        <v>94</v>
      </c>
      <c r="C166" s="152">
        <v>0</v>
      </c>
      <c r="D166" s="491">
        <f t="shared" ref="D166" si="22">C166</f>
        <v>0</v>
      </c>
      <c r="E166" s="65"/>
      <c r="F166" s="161">
        <f t="shared" si="20"/>
        <v>0</v>
      </c>
      <c r="G166" s="161">
        <f t="shared" si="21"/>
        <v>0</v>
      </c>
      <c r="H166" s="25"/>
      <c r="L166" s="25"/>
      <c r="M166" s="25"/>
      <c r="N166" s="57"/>
    </row>
    <row r="167" spans="1:14" x14ac:dyDescent="0.35">
      <c r="A167" s="27" t="s">
        <v>218</v>
      </c>
      <c r="B167" s="66" t="s">
        <v>96</v>
      </c>
      <c r="C167" s="489">
        <f>SUM(C164:C166)</f>
        <v>35862809100</v>
      </c>
      <c r="D167" s="489">
        <f>SUM(D164:D166)</f>
        <v>35862809100</v>
      </c>
      <c r="E167" s="65"/>
      <c r="F167" s="163">
        <f>SUM(F164:F166)</f>
        <v>1</v>
      </c>
      <c r="G167" s="163">
        <f>SUM(G164:G166)</f>
        <v>1</v>
      </c>
      <c r="H167" s="25"/>
      <c r="L167" s="25"/>
      <c r="M167" s="25"/>
      <c r="N167" s="57"/>
    </row>
    <row r="168" spans="1:14" outlineLevel="1" x14ac:dyDescent="0.35">
      <c r="A168" s="27" t="s">
        <v>219</v>
      </c>
      <c r="B168" s="66"/>
      <c r="C168" s="164"/>
      <c r="D168" s="164"/>
      <c r="E168" s="65"/>
      <c r="F168" s="65"/>
      <c r="G168" s="23"/>
      <c r="H168" s="25"/>
      <c r="L168" s="25"/>
      <c r="M168" s="25"/>
      <c r="N168" s="57"/>
    </row>
    <row r="169" spans="1:14" outlineLevel="1" x14ac:dyDescent="0.35">
      <c r="A169" s="27" t="s">
        <v>220</v>
      </c>
      <c r="B169" s="66"/>
      <c r="C169" s="164"/>
      <c r="D169" s="164"/>
      <c r="E169" s="65"/>
      <c r="F169" s="65"/>
      <c r="G169" s="23"/>
      <c r="H169" s="25"/>
      <c r="L169" s="25"/>
      <c r="M169" s="25"/>
      <c r="N169" s="57"/>
    </row>
    <row r="170" spans="1:14" outlineLevel="1" x14ac:dyDescent="0.35">
      <c r="A170" s="27" t="s">
        <v>221</v>
      </c>
      <c r="B170" s="66"/>
      <c r="C170" s="164"/>
      <c r="D170" s="164"/>
      <c r="E170" s="65"/>
      <c r="F170" s="65"/>
      <c r="G170" s="23"/>
      <c r="H170" s="25"/>
      <c r="L170" s="25"/>
      <c r="M170" s="25"/>
      <c r="N170" s="57"/>
    </row>
    <row r="171" spans="1:14" outlineLevel="1" x14ac:dyDescent="0.35">
      <c r="A171" s="27" t="s">
        <v>222</v>
      </c>
      <c r="B171" s="66"/>
      <c r="C171" s="164"/>
      <c r="D171" s="164"/>
      <c r="E171" s="65"/>
      <c r="F171" s="65"/>
      <c r="G171" s="23"/>
      <c r="H171" s="25"/>
      <c r="L171" s="25"/>
      <c r="M171" s="25"/>
      <c r="N171" s="57"/>
    </row>
    <row r="172" spans="1:14" outlineLevel="1" x14ac:dyDescent="0.35">
      <c r="A172" s="27" t="s">
        <v>223</v>
      </c>
      <c r="B172" s="66"/>
      <c r="C172" s="164"/>
      <c r="D172" s="164"/>
      <c r="E172" s="65"/>
      <c r="F172" s="65"/>
      <c r="G172" s="23"/>
      <c r="H172" s="25"/>
      <c r="L172" s="25"/>
      <c r="M172" s="25"/>
      <c r="N172" s="57"/>
    </row>
    <row r="173" spans="1:14" ht="15" customHeight="1" x14ac:dyDescent="0.35">
      <c r="A173" s="46"/>
      <c r="B173" s="47" t="s">
        <v>224</v>
      </c>
      <c r="C173" s="46" t="s">
        <v>62</v>
      </c>
      <c r="D173" s="46"/>
      <c r="E173" s="48"/>
      <c r="F173" s="49" t="s">
        <v>225</v>
      </c>
      <c r="G173" s="49"/>
      <c r="H173" s="25"/>
      <c r="L173" s="25"/>
      <c r="M173" s="25"/>
      <c r="N173" s="57"/>
    </row>
    <row r="174" spans="1:14" ht="15" customHeight="1" x14ac:dyDescent="0.35">
      <c r="A174" s="27" t="s">
        <v>226</v>
      </c>
      <c r="B174" s="44" t="s">
        <v>227</v>
      </c>
      <c r="C174" s="152">
        <v>0</v>
      </c>
      <c r="D174" s="41"/>
      <c r="E174" s="33"/>
      <c r="F174" s="161" t="str">
        <f>IF($C$179=0,"",IF(C174="[for completion]","",C174/$C$179))</f>
        <v/>
      </c>
      <c r="G174" s="53"/>
      <c r="H174" s="25"/>
      <c r="L174" s="25"/>
      <c r="M174" s="25"/>
      <c r="N174" s="57"/>
    </row>
    <row r="175" spans="1:14" ht="30.75" customHeight="1" x14ac:dyDescent="0.35">
      <c r="A175" s="27" t="s">
        <v>9</v>
      </c>
      <c r="B175" s="44" t="s">
        <v>1488</v>
      </c>
      <c r="C175" s="152">
        <v>0</v>
      </c>
      <c r="E175" s="55"/>
      <c r="F175" s="161" t="str">
        <f>IF($C$179=0,"",IF(C175="[for completion]","",C175/$C$179))</f>
        <v/>
      </c>
      <c r="G175" s="53"/>
      <c r="H175" s="25"/>
      <c r="L175" s="25"/>
      <c r="M175" s="25"/>
      <c r="N175" s="57"/>
    </row>
    <row r="176" spans="1:14" x14ac:dyDescent="0.35">
      <c r="A176" s="27" t="s">
        <v>228</v>
      </c>
      <c r="B176" s="44" t="s">
        <v>229</v>
      </c>
      <c r="C176" s="152">
        <v>0</v>
      </c>
      <c r="E176" s="55"/>
      <c r="F176" s="161"/>
      <c r="G176" s="53"/>
      <c r="H176" s="25"/>
      <c r="L176" s="25"/>
      <c r="M176" s="25"/>
      <c r="N176" s="57"/>
    </row>
    <row r="177" spans="1:14" x14ac:dyDescent="0.35">
      <c r="A177" s="27" t="s">
        <v>230</v>
      </c>
      <c r="B177" s="44" t="s">
        <v>231</v>
      </c>
      <c r="C177" s="152">
        <v>0</v>
      </c>
      <c r="E177" s="55"/>
      <c r="F177" s="161" t="str">
        <f t="shared" ref="F177:F187" si="23">IF($C$179=0,"",IF(C177="[for completion]","",C177/$C$179))</f>
        <v/>
      </c>
      <c r="G177" s="53"/>
      <c r="H177" s="25"/>
      <c r="L177" s="25"/>
      <c r="M177" s="25"/>
      <c r="N177" s="57"/>
    </row>
    <row r="178" spans="1:14" x14ac:dyDescent="0.35">
      <c r="A178" s="27" t="s">
        <v>232</v>
      </c>
      <c r="B178" s="44" t="s">
        <v>94</v>
      </c>
      <c r="C178" s="152">
        <v>0</v>
      </c>
      <c r="E178" s="55"/>
      <c r="F178" s="161" t="str">
        <f t="shared" si="23"/>
        <v/>
      </c>
      <c r="G178" s="53"/>
      <c r="H178" s="25"/>
      <c r="L178" s="25"/>
      <c r="M178" s="25"/>
      <c r="N178" s="57"/>
    </row>
    <row r="179" spans="1:14" x14ac:dyDescent="0.35">
      <c r="A179" s="27" t="s">
        <v>10</v>
      </c>
      <c r="B179" s="61" t="s">
        <v>96</v>
      </c>
      <c r="C179" s="154">
        <f>SUM(C174:C178)</f>
        <v>0</v>
      </c>
      <c r="E179" s="55"/>
      <c r="F179" s="162">
        <f>SUM(F174:F178)</f>
        <v>0</v>
      </c>
      <c r="G179" s="53"/>
      <c r="H179" s="25"/>
      <c r="L179" s="25"/>
      <c r="M179" s="25"/>
      <c r="N179" s="57"/>
    </row>
    <row r="180" spans="1:14" outlineLevel="1" x14ac:dyDescent="0.35">
      <c r="A180" s="27" t="s">
        <v>233</v>
      </c>
      <c r="B180" s="67" t="s">
        <v>234</v>
      </c>
      <c r="C180" s="152"/>
      <c r="E180" s="55"/>
      <c r="F180" s="161" t="str">
        <f t="shared" si="23"/>
        <v/>
      </c>
      <c r="G180" s="53"/>
      <c r="H180" s="25"/>
      <c r="L180" s="25"/>
      <c r="M180" s="25"/>
      <c r="N180" s="57"/>
    </row>
    <row r="181" spans="1:14" s="67" customFormat="1" ht="29" outlineLevel="1" x14ac:dyDescent="0.35">
      <c r="A181" s="27" t="s">
        <v>235</v>
      </c>
      <c r="B181" s="67" t="s">
        <v>236</v>
      </c>
      <c r="C181" s="165"/>
      <c r="F181" s="161" t="str">
        <f t="shared" si="23"/>
        <v/>
      </c>
    </row>
    <row r="182" spans="1:14" ht="29" outlineLevel="1" x14ac:dyDescent="0.35">
      <c r="A182" s="27" t="s">
        <v>237</v>
      </c>
      <c r="B182" s="67" t="s">
        <v>238</v>
      </c>
      <c r="C182" s="152"/>
      <c r="E182" s="55"/>
      <c r="F182" s="161" t="str">
        <f t="shared" si="23"/>
        <v/>
      </c>
      <c r="G182" s="53"/>
      <c r="H182" s="25"/>
      <c r="L182" s="25"/>
      <c r="M182" s="25"/>
      <c r="N182" s="57"/>
    </row>
    <row r="183" spans="1:14" outlineLevel="1" x14ac:dyDescent="0.35">
      <c r="A183" s="27" t="s">
        <v>239</v>
      </c>
      <c r="B183" s="67" t="s">
        <v>240</v>
      </c>
      <c r="C183" s="152"/>
      <c r="E183" s="55"/>
      <c r="F183" s="161" t="str">
        <f t="shared" si="23"/>
        <v/>
      </c>
      <c r="G183" s="53"/>
      <c r="H183" s="25"/>
      <c r="L183" s="25"/>
      <c r="M183" s="25"/>
      <c r="N183" s="57"/>
    </row>
    <row r="184" spans="1:14" s="67" customFormat="1" outlineLevel="1" x14ac:dyDescent="0.35">
      <c r="A184" s="27" t="s">
        <v>241</v>
      </c>
      <c r="B184" s="67" t="s">
        <v>242</v>
      </c>
      <c r="C184" s="165"/>
      <c r="F184" s="161" t="str">
        <f t="shared" si="23"/>
        <v/>
      </c>
    </row>
    <row r="185" spans="1:14" outlineLevel="1" x14ac:dyDescent="0.35">
      <c r="A185" s="27" t="s">
        <v>243</v>
      </c>
      <c r="B185" s="67" t="s">
        <v>244</v>
      </c>
      <c r="C185" s="152"/>
      <c r="E185" s="55"/>
      <c r="F185" s="161" t="str">
        <f t="shared" si="23"/>
        <v/>
      </c>
      <c r="G185" s="53"/>
      <c r="H185" s="25"/>
      <c r="L185" s="25"/>
      <c r="M185" s="25"/>
      <c r="N185" s="57"/>
    </row>
    <row r="186" spans="1:14" outlineLevel="1" x14ac:dyDescent="0.35">
      <c r="A186" s="27" t="s">
        <v>245</v>
      </c>
      <c r="B186" s="67" t="s">
        <v>246</v>
      </c>
      <c r="C186" s="152"/>
      <c r="E186" s="55"/>
      <c r="F186" s="161" t="str">
        <f t="shared" si="23"/>
        <v/>
      </c>
      <c r="G186" s="53"/>
      <c r="H186" s="25"/>
      <c r="L186" s="25"/>
      <c r="M186" s="25"/>
      <c r="N186" s="57"/>
    </row>
    <row r="187" spans="1:14" outlineLevel="1" x14ac:dyDescent="0.35">
      <c r="A187" s="27" t="s">
        <v>247</v>
      </c>
      <c r="B187" s="67" t="s">
        <v>248</v>
      </c>
      <c r="C187" s="152"/>
      <c r="E187" s="55"/>
      <c r="F187" s="161" t="str">
        <f t="shared" si="23"/>
        <v/>
      </c>
      <c r="G187" s="53"/>
      <c r="H187" s="25"/>
      <c r="L187" s="25"/>
      <c r="M187" s="25"/>
      <c r="N187" s="57"/>
    </row>
    <row r="188" spans="1:14" outlineLevel="1" x14ac:dyDescent="0.35">
      <c r="A188" s="27" t="s">
        <v>249</v>
      </c>
      <c r="B188" s="67"/>
      <c r="E188" s="55"/>
      <c r="F188" s="53"/>
      <c r="G188" s="53"/>
      <c r="H188" s="25"/>
      <c r="L188" s="25"/>
      <c r="M188" s="25"/>
      <c r="N188" s="57"/>
    </row>
    <row r="189" spans="1:14" outlineLevel="1" x14ac:dyDescent="0.35">
      <c r="A189" s="27" t="s">
        <v>250</v>
      </c>
      <c r="B189" s="67"/>
      <c r="E189" s="55"/>
      <c r="F189" s="53"/>
      <c r="G189" s="53"/>
      <c r="H189" s="25"/>
      <c r="L189" s="25"/>
      <c r="M189" s="25"/>
      <c r="N189" s="57"/>
    </row>
    <row r="190" spans="1:14" outlineLevel="1" x14ac:dyDescent="0.35">
      <c r="A190" s="27" t="s">
        <v>251</v>
      </c>
      <c r="B190" s="67"/>
      <c r="E190" s="55"/>
      <c r="F190" s="53"/>
      <c r="G190" s="53"/>
      <c r="H190" s="25"/>
      <c r="L190" s="25"/>
      <c r="M190" s="25"/>
      <c r="N190" s="57"/>
    </row>
    <row r="191" spans="1:14" outlineLevel="1" x14ac:dyDescent="0.35">
      <c r="A191" s="27" t="s">
        <v>252</v>
      </c>
      <c r="B191" s="56"/>
      <c r="E191" s="55"/>
      <c r="F191" s="53"/>
      <c r="G191" s="53"/>
      <c r="H191" s="25"/>
      <c r="L191" s="25"/>
      <c r="M191" s="25"/>
      <c r="N191" s="57"/>
    </row>
    <row r="192" spans="1:14" ht="15" customHeight="1" x14ac:dyDescent="0.35">
      <c r="A192" s="46"/>
      <c r="B192" s="47" t="s">
        <v>253</v>
      </c>
      <c r="C192" s="46" t="s">
        <v>62</v>
      </c>
      <c r="D192" s="46"/>
      <c r="E192" s="48"/>
      <c r="F192" s="49" t="s">
        <v>225</v>
      </c>
      <c r="G192" s="49"/>
      <c r="H192" s="25"/>
      <c r="L192" s="25"/>
      <c r="M192" s="25"/>
      <c r="N192" s="57"/>
    </row>
    <row r="193" spans="1:14" x14ac:dyDescent="0.35">
      <c r="A193" s="27" t="s">
        <v>254</v>
      </c>
      <c r="B193" s="44" t="s">
        <v>255</v>
      </c>
      <c r="C193" s="110">
        <v>0</v>
      </c>
      <c r="E193" s="52"/>
      <c r="F193" s="161" t="str">
        <f t="shared" ref="F193:F206" si="24">IF($C$208=0,"",IF(C193="[for completion]","",C193/$C$208))</f>
        <v/>
      </c>
      <c r="G193" s="53"/>
      <c r="H193" s="25"/>
      <c r="L193" s="25"/>
      <c r="M193" s="25"/>
      <c r="N193" s="57"/>
    </row>
    <row r="194" spans="1:14" x14ac:dyDescent="0.35">
      <c r="A194" s="27" t="s">
        <v>256</v>
      </c>
      <c r="B194" s="44" t="s">
        <v>257</v>
      </c>
      <c r="C194" s="110">
        <v>0</v>
      </c>
      <c r="E194" s="55"/>
      <c r="F194" s="161" t="str">
        <f t="shared" si="24"/>
        <v/>
      </c>
      <c r="G194" s="55"/>
      <c r="H194" s="25"/>
      <c r="L194" s="25"/>
      <c r="M194" s="25"/>
      <c r="N194" s="57"/>
    </row>
    <row r="195" spans="1:14" x14ac:dyDescent="0.35">
      <c r="A195" s="27" t="s">
        <v>258</v>
      </c>
      <c r="B195" s="44" t="s">
        <v>259</v>
      </c>
      <c r="C195" s="110">
        <v>0</v>
      </c>
      <c r="E195" s="55"/>
      <c r="F195" s="161" t="str">
        <f t="shared" si="24"/>
        <v/>
      </c>
      <c r="G195" s="55"/>
      <c r="H195" s="25"/>
      <c r="L195" s="25"/>
      <c r="M195" s="25"/>
      <c r="N195" s="57"/>
    </row>
    <row r="196" spans="1:14" x14ac:dyDescent="0.35">
      <c r="A196" s="27" t="s">
        <v>260</v>
      </c>
      <c r="B196" s="44" t="s">
        <v>261</v>
      </c>
      <c r="C196" s="110">
        <v>0</v>
      </c>
      <c r="E196" s="55"/>
      <c r="F196" s="161" t="str">
        <f t="shared" si="24"/>
        <v/>
      </c>
      <c r="G196" s="55"/>
      <c r="H196" s="25"/>
      <c r="L196" s="25"/>
      <c r="M196" s="25"/>
      <c r="N196" s="57"/>
    </row>
    <row r="197" spans="1:14" x14ac:dyDescent="0.35">
      <c r="A197" s="27" t="s">
        <v>262</v>
      </c>
      <c r="B197" s="44" t="s">
        <v>263</v>
      </c>
      <c r="C197" s="110">
        <v>0</v>
      </c>
      <c r="E197" s="55"/>
      <c r="F197" s="161" t="str">
        <f t="shared" si="24"/>
        <v/>
      </c>
      <c r="G197" s="55"/>
      <c r="H197" s="25"/>
      <c r="L197" s="25"/>
      <c r="M197" s="25"/>
      <c r="N197" s="57"/>
    </row>
    <row r="198" spans="1:14" x14ac:dyDescent="0.35">
      <c r="A198" s="27" t="s">
        <v>264</v>
      </c>
      <c r="B198" s="44" t="s">
        <v>265</v>
      </c>
      <c r="C198" s="110">
        <v>0</v>
      </c>
      <c r="E198" s="55"/>
      <c r="F198" s="161" t="str">
        <f t="shared" si="24"/>
        <v/>
      </c>
      <c r="G198" s="55"/>
      <c r="H198" s="25"/>
      <c r="L198" s="25"/>
      <c r="M198" s="25"/>
      <c r="N198" s="57"/>
    </row>
    <row r="199" spans="1:14" x14ac:dyDescent="0.35">
      <c r="A199" s="27" t="s">
        <v>266</v>
      </c>
      <c r="B199" s="44" t="s">
        <v>267</v>
      </c>
      <c r="C199" s="110">
        <v>0</v>
      </c>
      <c r="E199" s="55"/>
      <c r="F199" s="161" t="str">
        <f t="shared" si="24"/>
        <v/>
      </c>
      <c r="G199" s="55"/>
      <c r="H199" s="25"/>
      <c r="L199" s="25"/>
      <c r="M199" s="25"/>
      <c r="N199" s="57"/>
    </row>
    <row r="200" spans="1:14" x14ac:dyDescent="0.35">
      <c r="A200" s="27" t="s">
        <v>268</v>
      </c>
      <c r="B200" s="44" t="s">
        <v>12</v>
      </c>
      <c r="C200" s="110">
        <v>0</v>
      </c>
      <c r="E200" s="55"/>
      <c r="F200" s="161" t="str">
        <f t="shared" si="24"/>
        <v/>
      </c>
      <c r="G200" s="55"/>
      <c r="H200" s="25"/>
      <c r="L200" s="25"/>
      <c r="M200" s="25"/>
      <c r="N200" s="57"/>
    </row>
    <row r="201" spans="1:14" x14ac:dyDescent="0.35">
      <c r="A201" s="27" t="s">
        <v>269</v>
      </c>
      <c r="B201" s="44" t="s">
        <v>270</v>
      </c>
      <c r="C201" s="110">
        <v>0</v>
      </c>
      <c r="E201" s="55"/>
      <c r="F201" s="161" t="str">
        <f t="shared" si="24"/>
        <v/>
      </c>
      <c r="G201" s="55"/>
      <c r="H201" s="25"/>
      <c r="L201" s="25"/>
      <c r="M201" s="25"/>
      <c r="N201" s="57"/>
    </row>
    <row r="202" spans="1:14" x14ac:dyDescent="0.35">
      <c r="A202" s="27" t="s">
        <v>271</v>
      </c>
      <c r="B202" s="44" t="s">
        <v>272</v>
      </c>
      <c r="C202" s="110">
        <v>0</v>
      </c>
      <c r="E202" s="55"/>
      <c r="F202" s="161" t="str">
        <f t="shared" si="24"/>
        <v/>
      </c>
      <c r="G202" s="55"/>
      <c r="H202" s="25"/>
      <c r="L202" s="25"/>
      <c r="M202" s="25"/>
      <c r="N202" s="57"/>
    </row>
    <row r="203" spans="1:14" x14ac:dyDescent="0.35">
      <c r="A203" s="27" t="s">
        <v>273</v>
      </c>
      <c r="B203" s="44" t="s">
        <v>274</v>
      </c>
      <c r="C203" s="110">
        <v>0</v>
      </c>
      <c r="E203" s="55"/>
      <c r="F203" s="161" t="str">
        <f t="shared" si="24"/>
        <v/>
      </c>
      <c r="G203" s="55"/>
      <c r="H203" s="25"/>
      <c r="L203" s="25"/>
      <c r="M203" s="25"/>
      <c r="N203" s="57"/>
    </row>
    <row r="204" spans="1:14" x14ac:dyDescent="0.35">
      <c r="A204" s="27" t="s">
        <v>275</v>
      </c>
      <c r="B204" s="44" t="s">
        <v>276</v>
      </c>
      <c r="C204" s="110">
        <v>0</v>
      </c>
      <c r="E204" s="55"/>
      <c r="F204" s="161" t="str">
        <f t="shared" si="24"/>
        <v/>
      </c>
      <c r="G204" s="55"/>
      <c r="H204" s="25"/>
      <c r="L204" s="25"/>
      <c r="M204" s="25"/>
      <c r="N204" s="57"/>
    </row>
    <row r="205" spans="1:14" x14ac:dyDescent="0.35">
      <c r="A205" s="27" t="s">
        <v>277</v>
      </c>
      <c r="B205" s="44" t="s">
        <v>278</v>
      </c>
      <c r="C205" s="110">
        <v>0</v>
      </c>
      <c r="E205" s="55"/>
      <c r="F205" s="161" t="str">
        <f t="shared" si="24"/>
        <v/>
      </c>
      <c r="G205" s="55"/>
      <c r="H205" s="25"/>
      <c r="L205" s="25"/>
      <c r="M205" s="25"/>
      <c r="N205" s="57"/>
    </row>
    <row r="206" spans="1:14" x14ac:dyDescent="0.35">
      <c r="A206" s="27" t="s">
        <v>279</v>
      </c>
      <c r="B206" s="44" t="s">
        <v>94</v>
      </c>
      <c r="C206" s="110">
        <v>0</v>
      </c>
      <c r="E206" s="55"/>
      <c r="F206" s="161" t="str">
        <f t="shared" si="24"/>
        <v/>
      </c>
      <c r="G206" s="55"/>
      <c r="H206" s="25"/>
      <c r="L206" s="25"/>
      <c r="M206" s="25"/>
      <c r="N206" s="57"/>
    </row>
    <row r="207" spans="1:14" x14ac:dyDescent="0.35">
      <c r="A207" s="27" t="s">
        <v>280</v>
      </c>
      <c r="B207" s="54" t="s">
        <v>281</v>
      </c>
      <c r="C207" s="110">
        <v>0</v>
      </c>
      <c r="E207" s="55"/>
      <c r="F207" s="161"/>
      <c r="G207" s="55"/>
      <c r="H207" s="25"/>
      <c r="L207" s="25"/>
      <c r="M207" s="25"/>
      <c r="N207" s="57"/>
    </row>
    <row r="208" spans="1:14" x14ac:dyDescent="0.35">
      <c r="A208" s="27" t="s">
        <v>282</v>
      </c>
      <c r="B208" s="61" t="s">
        <v>96</v>
      </c>
      <c r="C208" s="154">
        <f>SUM(C193:C206)</f>
        <v>0</v>
      </c>
      <c r="D208" s="44"/>
      <c r="E208" s="55"/>
      <c r="F208" s="162">
        <f>SUM(F193:F206)</f>
        <v>0</v>
      </c>
      <c r="G208" s="55"/>
      <c r="H208" s="25"/>
      <c r="L208" s="25"/>
      <c r="M208" s="25"/>
      <c r="N208" s="57"/>
    </row>
    <row r="209" spans="1:14" outlineLevel="1" x14ac:dyDescent="0.35">
      <c r="A209" s="27" t="s">
        <v>283</v>
      </c>
      <c r="B209" s="56" t="s">
        <v>98</v>
      </c>
      <c r="C209" s="152"/>
      <c r="E209" s="55"/>
      <c r="F209" s="161" t="str">
        <f>IF($C$208=0,"",IF(C209="[for completion]","",C209/$C$208))</f>
        <v/>
      </c>
      <c r="G209" s="55"/>
      <c r="H209" s="25"/>
      <c r="L209" s="25"/>
      <c r="M209" s="25"/>
      <c r="N209" s="57"/>
    </row>
    <row r="210" spans="1:14" outlineLevel="1" x14ac:dyDescent="0.35">
      <c r="A210" s="27" t="s">
        <v>284</v>
      </c>
      <c r="B210" s="56" t="s">
        <v>98</v>
      </c>
      <c r="C210" s="152"/>
      <c r="E210" s="55"/>
      <c r="F210" s="161" t="str">
        <f t="shared" ref="F210:F215" si="25">IF($C$208=0,"",IF(C210="[for completion]","",C210/$C$208))</f>
        <v/>
      </c>
      <c r="G210" s="55"/>
      <c r="H210" s="25"/>
      <c r="L210" s="25"/>
      <c r="M210" s="25"/>
      <c r="N210" s="57"/>
    </row>
    <row r="211" spans="1:14" outlineLevel="1" x14ac:dyDescent="0.35">
      <c r="A211" s="27" t="s">
        <v>285</v>
      </c>
      <c r="B211" s="56" t="s">
        <v>98</v>
      </c>
      <c r="C211" s="152"/>
      <c r="E211" s="55"/>
      <c r="F211" s="161" t="str">
        <f t="shared" si="25"/>
        <v/>
      </c>
      <c r="G211" s="55"/>
      <c r="H211" s="25"/>
      <c r="L211" s="25"/>
      <c r="M211" s="25"/>
      <c r="N211" s="57"/>
    </row>
    <row r="212" spans="1:14" outlineLevel="1" x14ac:dyDescent="0.35">
      <c r="A212" s="27" t="s">
        <v>286</v>
      </c>
      <c r="B212" s="56" t="s">
        <v>98</v>
      </c>
      <c r="C212" s="152"/>
      <c r="E212" s="55"/>
      <c r="F212" s="161" t="str">
        <f t="shared" si="25"/>
        <v/>
      </c>
      <c r="G212" s="55"/>
      <c r="H212" s="25"/>
      <c r="L212" s="25"/>
      <c r="M212" s="25"/>
      <c r="N212" s="57"/>
    </row>
    <row r="213" spans="1:14" outlineLevel="1" x14ac:dyDescent="0.35">
      <c r="A213" s="27" t="s">
        <v>287</v>
      </c>
      <c r="B213" s="56" t="s">
        <v>98</v>
      </c>
      <c r="C213" s="152"/>
      <c r="E213" s="55"/>
      <c r="F213" s="161" t="str">
        <f t="shared" si="25"/>
        <v/>
      </c>
      <c r="G213" s="55"/>
      <c r="H213" s="25"/>
      <c r="L213" s="25"/>
      <c r="M213" s="25"/>
      <c r="N213" s="57"/>
    </row>
    <row r="214" spans="1:14" outlineLevel="1" x14ac:dyDescent="0.35">
      <c r="A214" s="27" t="s">
        <v>288</v>
      </c>
      <c r="B214" s="56" t="s">
        <v>98</v>
      </c>
      <c r="C214" s="152"/>
      <c r="E214" s="55"/>
      <c r="F214" s="161" t="str">
        <f t="shared" si="25"/>
        <v/>
      </c>
      <c r="G214" s="55"/>
      <c r="H214" s="25"/>
      <c r="L214" s="25"/>
      <c r="M214" s="25"/>
      <c r="N214" s="57"/>
    </row>
    <row r="215" spans="1:14" outlineLevel="1" x14ac:dyDescent="0.35">
      <c r="A215" s="27" t="s">
        <v>289</v>
      </c>
      <c r="B215" s="56" t="s">
        <v>98</v>
      </c>
      <c r="C215" s="152"/>
      <c r="E215" s="55"/>
      <c r="F215" s="161" t="str">
        <f t="shared" si="25"/>
        <v/>
      </c>
      <c r="G215" s="55"/>
      <c r="H215" s="25"/>
      <c r="L215" s="25"/>
      <c r="M215" s="25"/>
      <c r="N215" s="57"/>
    </row>
    <row r="216" spans="1:14" ht="15" customHeight="1" x14ac:dyDescent="0.35">
      <c r="A216" s="46"/>
      <c r="B216" s="47" t="s">
        <v>290</v>
      </c>
      <c r="C216" s="46" t="s">
        <v>62</v>
      </c>
      <c r="D216" s="46"/>
      <c r="E216" s="48"/>
      <c r="F216" s="49" t="s">
        <v>84</v>
      </c>
      <c r="G216" s="49" t="s">
        <v>212</v>
      </c>
      <c r="H216" s="25"/>
      <c r="L216" s="25"/>
      <c r="M216" s="25"/>
      <c r="N216" s="57"/>
    </row>
    <row r="217" spans="1:14" x14ac:dyDescent="0.35">
      <c r="A217" s="27" t="s">
        <v>291</v>
      </c>
      <c r="B217" s="23" t="s">
        <v>292</v>
      </c>
      <c r="C217" s="152">
        <v>0</v>
      </c>
      <c r="E217" s="65"/>
      <c r="F217" s="161">
        <f>IF($C$38=0,"",IF(C217="[for completion]","",IF(C217="","",C217/$C$38)))</f>
        <v>0</v>
      </c>
      <c r="G217" s="161">
        <f>IF($C$39=0,"",IF(C217="[for completion]","",IF(C217="","",C217/$C$39)))</f>
        <v>0</v>
      </c>
      <c r="H217" s="25"/>
      <c r="L217" s="25"/>
      <c r="M217" s="25"/>
      <c r="N217" s="57"/>
    </row>
    <row r="218" spans="1:14" x14ac:dyDescent="0.35">
      <c r="A218" s="27" t="s">
        <v>293</v>
      </c>
      <c r="B218" s="23" t="s">
        <v>294</v>
      </c>
      <c r="C218" s="152">
        <v>0</v>
      </c>
      <c r="E218" s="65"/>
      <c r="F218" s="161">
        <f t="shared" ref="F218:F219" si="26">IF($C$38=0,"",IF(C218="[for completion]","",IF(C218="","",C218/$C$38)))</f>
        <v>0</v>
      </c>
      <c r="G218" s="161">
        <f t="shared" ref="G218:G219" si="27">IF($C$39=0,"",IF(C218="[for completion]","",IF(C218="","",C218/$C$39)))</f>
        <v>0</v>
      </c>
      <c r="H218" s="25"/>
      <c r="L218" s="25"/>
      <c r="M218" s="25"/>
      <c r="N218" s="57"/>
    </row>
    <row r="219" spans="1:14" x14ac:dyDescent="0.35">
      <c r="A219" s="27" t="s">
        <v>295</v>
      </c>
      <c r="B219" s="23" t="s">
        <v>94</v>
      </c>
      <c r="C219" s="152">
        <v>0</v>
      </c>
      <c r="E219" s="65"/>
      <c r="F219" s="161">
        <f t="shared" si="26"/>
        <v>0</v>
      </c>
      <c r="G219" s="161">
        <f t="shared" si="27"/>
        <v>0</v>
      </c>
      <c r="H219" s="25"/>
      <c r="L219" s="25"/>
      <c r="M219" s="25"/>
      <c r="N219" s="57"/>
    </row>
    <row r="220" spans="1:14" x14ac:dyDescent="0.35">
      <c r="A220" s="27" t="s">
        <v>296</v>
      </c>
      <c r="B220" s="61" t="s">
        <v>96</v>
      </c>
      <c r="C220" s="152">
        <f>SUM(C217:C219)</f>
        <v>0</v>
      </c>
      <c r="E220" s="65"/>
      <c r="F220" s="146">
        <f>SUM(F217:F219)</f>
        <v>0</v>
      </c>
      <c r="G220" s="146">
        <f>SUM(G217:G219)</f>
        <v>0</v>
      </c>
      <c r="H220" s="25"/>
      <c r="L220" s="25"/>
      <c r="M220" s="25"/>
      <c r="N220" s="57"/>
    </row>
    <row r="221" spans="1:14" outlineLevel="1" x14ac:dyDescent="0.35">
      <c r="A221" s="27" t="s">
        <v>297</v>
      </c>
      <c r="B221" s="56" t="s">
        <v>98</v>
      </c>
      <c r="C221" s="152"/>
      <c r="E221" s="65"/>
      <c r="F221" s="161" t="str">
        <f t="shared" ref="F221:F227" si="28">IF($C$38=0,"",IF(C221="[for completion]","",IF(C221="","",C221/$C$38)))</f>
        <v/>
      </c>
      <c r="G221" s="161" t="str">
        <f t="shared" ref="G221:G227" si="29">IF($C$39=0,"",IF(C221="[for completion]","",IF(C221="","",C221/$C$39)))</f>
        <v/>
      </c>
      <c r="H221" s="25"/>
      <c r="L221" s="25"/>
      <c r="M221" s="25"/>
      <c r="N221" s="57"/>
    </row>
    <row r="222" spans="1:14" outlineLevel="1" x14ac:dyDescent="0.35">
      <c r="A222" s="27" t="s">
        <v>298</v>
      </c>
      <c r="B222" s="56" t="s">
        <v>98</v>
      </c>
      <c r="C222" s="152"/>
      <c r="E222" s="65"/>
      <c r="F222" s="161" t="str">
        <f t="shared" si="28"/>
        <v/>
      </c>
      <c r="G222" s="161" t="str">
        <f t="shared" si="29"/>
        <v/>
      </c>
      <c r="H222" s="25"/>
      <c r="L222" s="25"/>
      <c r="M222" s="25"/>
      <c r="N222" s="57"/>
    </row>
    <row r="223" spans="1:14" outlineLevel="1" x14ac:dyDescent="0.35">
      <c r="A223" s="27" t="s">
        <v>299</v>
      </c>
      <c r="B223" s="56" t="s">
        <v>98</v>
      </c>
      <c r="C223" s="152"/>
      <c r="E223" s="65"/>
      <c r="F223" s="161" t="str">
        <f t="shared" si="28"/>
        <v/>
      </c>
      <c r="G223" s="161" t="str">
        <f t="shared" si="29"/>
        <v/>
      </c>
      <c r="H223" s="25"/>
      <c r="L223" s="25"/>
      <c r="M223" s="25"/>
      <c r="N223" s="57"/>
    </row>
    <row r="224" spans="1:14" outlineLevel="1" x14ac:dyDescent="0.35">
      <c r="A224" s="27" t="s">
        <v>300</v>
      </c>
      <c r="B224" s="56" t="s">
        <v>98</v>
      </c>
      <c r="C224" s="152"/>
      <c r="E224" s="65"/>
      <c r="F224" s="161" t="str">
        <f t="shared" si="28"/>
        <v/>
      </c>
      <c r="G224" s="161" t="str">
        <f t="shared" si="29"/>
        <v/>
      </c>
      <c r="H224" s="25"/>
      <c r="L224" s="25"/>
      <c r="M224" s="25"/>
      <c r="N224" s="57"/>
    </row>
    <row r="225" spans="1:14" outlineLevel="1" x14ac:dyDescent="0.35">
      <c r="A225" s="27" t="s">
        <v>301</v>
      </c>
      <c r="B225" s="56" t="s">
        <v>98</v>
      </c>
      <c r="C225" s="152"/>
      <c r="E225" s="65"/>
      <c r="F225" s="161" t="str">
        <f t="shared" si="28"/>
        <v/>
      </c>
      <c r="G225" s="161" t="str">
        <f t="shared" si="29"/>
        <v/>
      </c>
      <c r="H225" s="25"/>
      <c r="L225" s="25"/>
      <c r="M225" s="25"/>
    </row>
    <row r="226" spans="1:14" outlineLevel="1" x14ac:dyDescent="0.35">
      <c r="A226" s="27" t="s">
        <v>302</v>
      </c>
      <c r="B226" s="56" t="s">
        <v>98</v>
      </c>
      <c r="C226" s="152"/>
      <c r="E226" s="44"/>
      <c r="F226" s="161" t="str">
        <f t="shared" si="28"/>
        <v/>
      </c>
      <c r="G226" s="161" t="str">
        <f t="shared" si="29"/>
        <v/>
      </c>
      <c r="H226" s="25"/>
      <c r="L226" s="25"/>
      <c r="M226" s="25"/>
    </row>
    <row r="227" spans="1:14" outlineLevel="1" x14ac:dyDescent="0.35">
      <c r="A227" s="27" t="s">
        <v>303</v>
      </c>
      <c r="B227" s="56" t="s">
        <v>98</v>
      </c>
      <c r="C227" s="152"/>
      <c r="E227" s="65"/>
      <c r="F227" s="161" t="str">
        <f t="shared" si="28"/>
        <v/>
      </c>
      <c r="G227" s="161" t="str">
        <f t="shared" si="29"/>
        <v/>
      </c>
      <c r="H227" s="25"/>
      <c r="L227" s="25"/>
      <c r="M227" s="25"/>
    </row>
    <row r="228" spans="1:14" ht="15" customHeight="1" x14ac:dyDescent="0.35">
      <c r="A228" s="46"/>
      <c r="B228" s="47" t="s">
        <v>304</v>
      </c>
      <c r="C228" s="46"/>
      <c r="D228" s="46"/>
      <c r="E228" s="48"/>
      <c r="F228" s="49"/>
      <c r="G228" s="49"/>
      <c r="H228" s="25"/>
      <c r="L228" s="25"/>
      <c r="M228" s="25"/>
    </row>
    <row r="229" spans="1:14" x14ac:dyDescent="0.35">
      <c r="A229" s="27" t="s">
        <v>305</v>
      </c>
      <c r="B229" s="44" t="s">
        <v>306</v>
      </c>
      <c r="C229" s="488" t="s">
        <v>1972</v>
      </c>
      <c r="H229" s="25"/>
      <c r="L229" s="25"/>
      <c r="M229" s="25"/>
    </row>
    <row r="230" spans="1:14" ht="15" customHeight="1" x14ac:dyDescent="0.35">
      <c r="A230" s="46"/>
      <c r="B230" s="47" t="s">
        <v>307</v>
      </c>
      <c r="C230" s="46"/>
      <c r="D230" s="46"/>
      <c r="E230" s="48"/>
      <c r="F230" s="49"/>
      <c r="G230" s="49"/>
      <c r="H230" s="25"/>
      <c r="L230" s="25"/>
      <c r="M230" s="25"/>
    </row>
    <row r="231" spans="1:14" x14ac:dyDescent="0.35">
      <c r="A231" s="27" t="s">
        <v>11</v>
      </c>
      <c r="B231" s="27" t="s">
        <v>1491</v>
      </c>
      <c r="C231" s="110" t="s">
        <v>1317</v>
      </c>
      <c r="E231" s="44"/>
      <c r="H231" s="25"/>
      <c r="L231" s="25"/>
      <c r="M231" s="25"/>
    </row>
    <row r="232" spans="1:14" x14ac:dyDescent="0.35">
      <c r="A232" s="27" t="s">
        <v>308</v>
      </c>
      <c r="B232" s="68" t="s">
        <v>309</v>
      </c>
      <c r="C232" s="110" t="s">
        <v>1975</v>
      </c>
      <c r="E232" s="44"/>
      <c r="H232" s="25"/>
      <c r="L232" s="25"/>
      <c r="M232" s="25"/>
    </row>
    <row r="233" spans="1:14" x14ac:dyDescent="0.35">
      <c r="A233" s="27" t="s">
        <v>310</v>
      </c>
      <c r="B233" s="68" t="s">
        <v>311</v>
      </c>
      <c r="C233" s="110" t="s">
        <v>1975</v>
      </c>
      <c r="E233" s="44"/>
      <c r="H233" s="25"/>
      <c r="L233" s="25"/>
      <c r="M233" s="25"/>
    </row>
    <row r="234" spans="1:14" outlineLevel="1" x14ac:dyDescent="0.35">
      <c r="A234" s="27" t="s">
        <v>312</v>
      </c>
      <c r="B234" s="42" t="s">
        <v>313</v>
      </c>
      <c r="C234" s="110" t="s">
        <v>1317</v>
      </c>
      <c r="D234" s="44"/>
      <c r="E234" s="44"/>
      <c r="H234" s="25"/>
      <c r="L234" s="25"/>
      <c r="M234" s="25"/>
    </row>
    <row r="235" spans="1:14" outlineLevel="1" x14ac:dyDescent="0.35">
      <c r="A235" s="27" t="s">
        <v>314</v>
      </c>
      <c r="B235" s="42" t="s">
        <v>315</v>
      </c>
      <c r="C235" s="110" t="s">
        <v>1317</v>
      </c>
      <c r="D235" s="44"/>
      <c r="E235" s="44"/>
      <c r="H235" s="25"/>
      <c r="L235" s="25"/>
      <c r="M235" s="25"/>
    </row>
    <row r="236" spans="1:14" outlineLevel="1" x14ac:dyDescent="0.35">
      <c r="A236" s="27" t="s">
        <v>316</v>
      </c>
      <c r="B236" s="42" t="s">
        <v>317</v>
      </c>
      <c r="C236" s="110" t="s">
        <v>1317</v>
      </c>
      <c r="D236" s="44"/>
      <c r="E236" s="44"/>
      <c r="H236" s="25"/>
      <c r="L236" s="25"/>
      <c r="M236" s="25"/>
    </row>
    <row r="237" spans="1:14" outlineLevel="1" x14ac:dyDescent="0.35">
      <c r="A237" s="27" t="s">
        <v>318</v>
      </c>
      <c r="C237" s="44"/>
      <c r="D237" s="44"/>
      <c r="E237" s="44"/>
      <c r="H237" s="25"/>
      <c r="L237" s="25"/>
      <c r="M237" s="25"/>
    </row>
    <row r="238" spans="1:14" outlineLevel="1" x14ac:dyDescent="0.35">
      <c r="A238" s="27" t="s">
        <v>319</v>
      </c>
      <c r="C238" s="44"/>
      <c r="D238" s="44"/>
      <c r="E238" s="44"/>
      <c r="H238" s="25"/>
      <c r="L238" s="25"/>
      <c r="M238" s="25"/>
    </row>
    <row r="239" spans="1:14" outlineLevel="1" x14ac:dyDescent="0.35">
      <c r="A239" s="27" t="s">
        <v>320</v>
      </c>
      <c r="D239"/>
      <c r="E239"/>
      <c r="F239"/>
      <c r="G239"/>
      <c r="H239" s="25"/>
      <c r="K239" s="69"/>
      <c r="L239" s="69"/>
      <c r="M239" s="69"/>
      <c r="N239" s="69"/>
    </row>
    <row r="240" spans="1:14" outlineLevel="1" x14ac:dyDescent="0.35">
      <c r="A240" s="27" t="s">
        <v>321</v>
      </c>
      <c r="D240"/>
      <c r="E240"/>
      <c r="F240"/>
      <c r="G240"/>
      <c r="H240" s="25"/>
      <c r="K240" s="69"/>
      <c r="L240" s="69"/>
      <c r="M240" s="69"/>
      <c r="N240" s="69"/>
    </row>
    <row r="241" spans="1:14" outlineLevel="1" x14ac:dyDescent="0.35">
      <c r="A241" s="27" t="s">
        <v>322</v>
      </c>
      <c r="D241"/>
      <c r="E241"/>
      <c r="F241"/>
      <c r="G241"/>
      <c r="H241" s="25"/>
      <c r="K241" s="69"/>
      <c r="L241" s="69"/>
      <c r="M241" s="69"/>
      <c r="N241" s="69"/>
    </row>
    <row r="242" spans="1:14" outlineLevel="1" x14ac:dyDescent="0.35">
      <c r="A242" s="27" t="s">
        <v>323</v>
      </c>
      <c r="D242"/>
      <c r="E242"/>
      <c r="F242"/>
      <c r="G242"/>
      <c r="H242" s="25"/>
      <c r="K242" s="69"/>
      <c r="L242" s="69"/>
      <c r="M242" s="69"/>
      <c r="N242" s="69"/>
    </row>
    <row r="243" spans="1:14" outlineLevel="1" x14ac:dyDescent="0.35">
      <c r="A243" s="27" t="s">
        <v>324</v>
      </c>
      <c r="D243"/>
      <c r="E243"/>
      <c r="F243"/>
      <c r="G243"/>
      <c r="H243" s="25"/>
      <c r="K243" s="69"/>
      <c r="L243" s="69"/>
      <c r="M243" s="69"/>
      <c r="N243" s="69"/>
    </row>
    <row r="244" spans="1:14" outlineLevel="1" x14ac:dyDescent="0.35">
      <c r="A244" s="27" t="s">
        <v>325</v>
      </c>
      <c r="D244"/>
      <c r="E244"/>
      <c r="F244"/>
      <c r="G244"/>
      <c r="H244" s="25"/>
      <c r="K244" s="69"/>
      <c r="L244" s="69"/>
      <c r="M244" s="69"/>
      <c r="N244" s="69"/>
    </row>
    <row r="245" spans="1:14" outlineLevel="1" x14ac:dyDescent="0.35">
      <c r="A245" s="27" t="s">
        <v>326</v>
      </c>
      <c r="D245"/>
      <c r="E245"/>
      <c r="F245"/>
      <c r="G245"/>
      <c r="H245" s="25"/>
      <c r="K245" s="69"/>
      <c r="L245" s="69"/>
      <c r="M245" s="69"/>
      <c r="N245" s="69"/>
    </row>
    <row r="246" spans="1:14" outlineLevel="1" x14ac:dyDescent="0.35">
      <c r="A246" s="27" t="s">
        <v>327</v>
      </c>
      <c r="D246"/>
      <c r="E246"/>
      <c r="F246"/>
      <c r="G246"/>
      <c r="H246" s="25"/>
      <c r="K246" s="69"/>
      <c r="L246" s="69"/>
      <c r="M246" s="69"/>
      <c r="N246" s="69"/>
    </row>
    <row r="247" spans="1:14" outlineLevel="1" x14ac:dyDescent="0.35">
      <c r="A247" s="27" t="s">
        <v>328</v>
      </c>
      <c r="D247"/>
      <c r="E247"/>
      <c r="F247"/>
      <c r="G247"/>
      <c r="H247" s="25"/>
      <c r="K247" s="69"/>
      <c r="L247" s="69"/>
      <c r="M247" s="69"/>
      <c r="N247" s="69"/>
    </row>
    <row r="248" spans="1:14" outlineLevel="1" x14ac:dyDescent="0.35">
      <c r="A248" s="27" t="s">
        <v>329</v>
      </c>
      <c r="D248"/>
      <c r="E248"/>
      <c r="F248"/>
      <c r="G248"/>
      <c r="H248" s="25"/>
      <c r="K248" s="69"/>
      <c r="L248" s="69"/>
      <c r="M248" s="69"/>
      <c r="N248" s="69"/>
    </row>
    <row r="249" spans="1:14" outlineLevel="1" x14ac:dyDescent="0.35">
      <c r="A249" s="27" t="s">
        <v>330</v>
      </c>
      <c r="D249"/>
      <c r="E249"/>
      <c r="F249"/>
      <c r="G249"/>
      <c r="H249" s="25"/>
      <c r="K249" s="69"/>
      <c r="L249" s="69"/>
      <c r="M249" s="69"/>
      <c r="N249" s="69"/>
    </row>
    <row r="250" spans="1:14" outlineLevel="1" x14ac:dyDescent="0.35">
      <c r="A250" s="27" t="s">
        <v>331</v>
      </c>
      <c r="D250"/>
      <c r="E250"/>
      <c r="F250"/>
      <c r="G250"/>
      <c r="H250" s="25"/>
      <c r="K250" s="69"/>
      <c r="L250" s="69"/>
      <c r="M250" s="69"/>
      <c r="N250" s="69"/>
    </row>
    <row r="251" spans="1:14" outlineLevel="1" x14ac:dyDescent="0.35">
      <c r="A251" s="27" t="s">
        <v>332</v>
      </c>
      <c r="D251"/>
      <c r="E251"/>
      <c r="F251"/>
      <c r="G251"/>
      <c r="H251" s="25"/>
      <c r="K251" s="69"/>
      <c r="L251" s="69"/>
      <c r="M251" s="69"/>
      <c r="N251" s="69"/>
    </row>
    <row r="252" spans="1:14" outlineLevel="1" x14ac:dyDescent="0.35">
      <c r="A252" s="27" t="s">
        <v>333</v>
      </c>
      <c r="D252"/>
      <c r="E252"/>
      <c r="F252"/>
      <c r="G252"/>
      <c r="H252" s="25"/>
      <c r="K252" s="69"/>
      <c r="L252" s="69"/>
      <c r="M252" s="69"/>
      <c r="N252" s="69"/>
    </row>
    <row r="253" spans="1:14" outlineLevel="1" x14ac:dyDescent="0.35">
      <c r="A253" s="27" t="s">
        <v>334</v>
      </c>
      <c r="D253"/>
      <c r="E253"/>
      <c r="F253"/>
      <c r="G253"/>
      <c r="H253" s="25"/>
      <c r="K253" s="69"/>
      <c r="L253" s="69"/>
      <c r="M253" s="69"/>
      <c r="N253" s="69"/>
    </row>
    <row r="254" spans="1:14" outlineLevel="1" x14ac:dyDescent="0.35">
      <c r="A254" s="27" t="s">
        <v>335</v>
      </c>
      <c r="D254"/>
      <c r="E254"/>
      <c r="F254"/>
      <c r="G254"/>
      <c r="H254" s="25"/>
      <c r="K254" s="69"/>
      <c r="L254" s="69"/>
      <c r="M254" s="69"/>
      <c r="N254" s="69"/>
    </row>
    <row r="255" spans="1:14" outlineLevel="1" x14ac:dyDescent="0.35">
      <c r="A255" s="27" t="s">
        <v>336</v>
      </c>
      <c r="D255"/>
      <c r="E255"/>
      <c r="F255"/>
      <c r="G255"/>
      <c r="H255" s="25"/>
      <c r="K255" s="69"/>
      <c r="L255" s="69"/>
      <c r="M255" s="69"/>
      <c r="N255" s="69"/>
    </row>
    <row r="256" spans="1:14" outlineLevel="1" x14ac:dyDescent="0.35">
      <c r="A256" s="27" t="s">
        <v>337</v>
      </c>
      <c r="D256"/>
      <c r="E256"/>
      <c r="F256"/>
      <c r="G256"/>
      <c r="H256" s="25"/>
      <c r="K256" s="69"/>
      <c r="L256" s="69"/>
      <c r="M256" s="69"/>
      <c r="N256" s="69"/>
    </row>
    <row r="257" spans="1:14" outlineLevel="1" x14ac:dyDescent="0.35">
      <c r="A257" s="27" t="s">
        <v>338</v>
      </c>
      <c r="D257"/>
      <c r="E257"/>
      <c r="F257"/>
      <c r="G257"/>
      <c r="H257" s="25"/>
      <c r="K257" s="69"/>
      <c r="L257" s="69"/>
      <c r="M257" s="69"/>
      <c r="N257" s="69"/>
    </row>
    <row r="258" spans="1:14" outlineLevel="1" x14ac:dyDescent="0.35">
      <c r="A258" s="27" t="s">
        <v>339</v>
      </c>
      <c r="D258"/>
      <c r="E258"/>
      <c r="F258"/>
      <c r="G258"/>
      <c r="H258" s="25"/>
      <c r="K258" s="69"/>
      <c r="L258" s="69"/>
      <c r="M258" s="69"/>
      <c r="N258" s="69"/>
    </row>
    <row r="259" spans="1:14" outlineLevel="1" x14ac:dyDescent="0.35">
      <c r="A259" s="27" t="s">
        <v>340</v>
      </c>
      <c r="D259"/>
      <c r="E259"/>
      <c r="F259"/>
      <c r="G259"/>
      <c r="H259" s="25"/>
      <c r="K259" s="69"/>
      <c r="L259" s="69"/>
      <c r="M259" s="69"/>
      <c r="N259" s="69"/>
    </row>
    <row r="260" spans="1:14" outlineLevel="1" x14ac:dyDescent="0.35">
      <c r="A260" s="27" t="s">
        <v>341</v>
      </c>
      <c r="D260"/>
      <c r="E260"/>
      <c r="F260"/>
      <c r="G260"/>
      <c r="H260" s="25"/>
      <c r="K260" s="69"/>
      <c r="L260" s="69"/>
      <c r="M260" s="69"/>
      <c r="N260" s="69"/>
    </row>
    <row r="261" spans="1:14" outlineLevel="1" x14ac:dyDescent="0.35">
      <c r="A261" s="27" t="s">
        <v>342</v>
      </c>
      <c r="D261"/>
      <c r="E261"/>
      <c r="F261"/>
      <c r="G261"/>
      <c r="H261" s="25"/>
      <c r="K261" s="69"/>
      <c r="L261" s="69"/>
      <c r="M261" s="69"/>
      <c r="N261" s="69"/>
    </row>
    <row r="262" spans="1:14" outlineLevel="1" x14ac:dyDescent="0.35">
      <c r="A262" s="27" t="s">
        <v>343</v>
      </c>
      <c r="D262"/>
      <c r="E262"/>
      <c r="F262"/>
      <c r="G262"/>
      <c r="H262" s="25"/>
      <c r="K262" s="69"/>
      <c r="L262" s="69"/>
      <c r="M262" s="69"/>
      <c r="N262" s="69"/>
    </row>
    <row r="263" spans="1:14" outlineLevel="1" x14ac:dyDescent="0.35">
      <c r="A263" s="27" t="s">
        <v>344</v>
      </c>
      <c r="D263"/>
      <c r="E263"/>
      <c r="F263"/>
      <c r="G263"/>
      <c r="H263" s="25"/>
      <c r="K263" s="69"/>
      <c r="L263" s="69"/>
      <c r="M263" s="69"/>
      <c r="N263" s="69"/>
    </row>
    <row r="264" spans="1:14" outlineLevel="1" x14ac:dyDescent="0.35">
      <c r="A264" s="27" t="s">
        <v>345</v>
      </c>
      <c r="D264"/>
      <c r="E264"/>
      <c r="F264"/>
      <c r="G264"/>
      <c r="H264" s="25"/>
      <c r="K264" s="69"/>
      <c r="L264" s="69"/>
      <c r="M264" s="69"/>
      <c r="N264" s="69"/>
    </row>
    <row r="265" spans="1:14" outlineLevel="1" x14ac:dyDescent="0.35">
      <c r="A265" s="27" t="s">
        <v>346</v>
      </c>
      <c r="D265"/>
      <c r="E265"/>
      <c r="F265"/>
      <c r="G265"/>
      <c r="H265" s="25"/>
      <c r="K265" s="69"/>
      <c r="L265" s="69"/>
      <c r="M265" s="69"/>
      <c r="N265" s="69"/>
    </row>
    <row r="266" spans="1:14" outlineLevel="1" x14ac:dyDescent="0.35">
      <c r="A266" s="27" t="s">
        <v>347</v>
      </c>
      <c r="D266"/>
      <c r="E266"/>
      <c r="F266"/>
      <c r="G266"/>
      <c r="H266" s="25"/>
      <c r="K266" s="69"/>
      <c r="L266" s="69"/>
      <c r="M266" s="69"/>
      <c r="N266" s="69"/>
    </row>
    <row r="267" spans="1:14" outlineLevel="1" x14ac:dyDescent="0.35">
      <c r="A267" s="27" t="s">
        <v>348</v>
      </c>
      <c r="D267"/>
      <c r="E267"/>
      <c r="F267"/>
      <c r="G267"/>
      <c r="H267" s="25"/>
      <c r="K267" s="69"/>
      <c r="L267" s="69"/>
      <c r="M267" s="69"/>
      <c r="N267" s="69"/>
    </row>
    <row r="268" spans="1:14" outlineLevel="1" x14ac:dyDescent="0.35">
      <c r="A268" s="27" t="s">
        <v>349</v>
      </c>
      <c r="D268"/>
      <c r="E268"/>
      <c r="F268"/>
      <c r="G268"/>
      <c r="H268" s="25"/>
      <c r="K268" s="69"/>
      <c r="L268" s="69"/>
      <c r="M268" s="69"/>
      <c r="N268" s="69"/>
    </row>
    <row r="269" spans="1:14" outlineLevel="1" x14ac:dyDescent="0.35">
      <c r="A269" s="27" t="s">
        <v>350</v>
      </c>
      <c r="D269"/>
      <c r="E269"/>
      <c r="F269"/>
      <c r="G269"/>
      <c r="H269" s="25"/>
      <c r="K269" s="69"/>
      <c r="L269" s="69"/>
      <c r="M269" s="69"/>
      <c r="N269" s="69"/>
    </row>
    <row r="270" spans="1:14" outlineLevel="1" x14ac:dyDescent="0.35">
      <c r="A270" s="27" t="s">
        <v>351</v>
      </c>
      <c r="D270"/>
      <c r="E270"/>
      <c r="F270"/>
      <c r="G270"/>
      <c r="H270" s="25"/>
      <c r="K270" s="69"/>
      <c r="L270" s="69"/>
      <c r="M270" s="69"/>
      <c r="N270" s="69"/>
    </row>
    <row r="271" spans="1:14" outlineLevel="1" x14ac:dyDescent="0.35">
      <c r="A271" s="27" t="s">
        <v>352</v>
      </c>
      <c r="D271"/>
      <c r="E271"/>
      <c r="F271"/>
      <c r="G271"/>
      <c r="H271" s="25"/>
      <c r="K271" s="69"/>
      <c r="L271" s="69"/>
      <c r="M271" s="69"/>
      <c r="N271" s="69"/>
    </row>
    <row r="272" spans="1:14" outlineLevel="1" x14ac:dyDescent="0.35">
      <c r="A272" s="27" t="s">
        <v>353</v>
      </c>
      <c r="D272"/>
      <c r="E272"/>
      <c r="F272"/>
      <c r="G272"/>
      <c r="H272" s="25"/>
      <c r="K272" s="69"/>
      <c r="L272" s="69"/>
      <c r="M272" s="69"/>
      <c r="N272" s="69"/>
    </row>
    <row r="273" spans="1:14" outlineLevel="1" x14ac:dyDescent="0.35">
      <c r="A273" s="27" t="s">
        <v>354</v>
      </c>
      <c r="D273"/>
      <c r="E273"/>
      <c r="F273"/>
      <c r="G273"/>
      <c r="H273" s="25"/>
      <c r="K273" s="69"/>
      <c r="L273" s="69"/>
      <c r="M273" s="69"/>
      <c r="N273" s="69"/>
    </row>
    <row r="274" spans="1:14" outlineLevel="1" x14ac:dyDescent="0.35">
      <c r="A274" s="27" t="s">
        <v>355</v>
      </c>
      <c r="D274"/>
      <c r="E274"/>
      <c r="F274"/>
      <c r="G274"/>
      <c r="H274" s="25"/>
      <c r="K274" s="69"/>
      <c r="L274" s="69"/>
      <c r="M274" s="69"/>
      <c r="N274" s="69"/>
    </row>
    <row r="275" spans="1:14" outlineLevel="1" x14ac:dyDescent="0.35">
      <c r="A275" s="27" t="s">
        <v>356</v>
      </c>
      <c r="D275"/>
      <c r="E275"/>
      <c r="F275"/>
      <c r="G275"/>
      <c r="H275" s="25"/>
      <c r="K275" s="69"/>
      <c r="L275" s="69"/>
      <c r="M275" s="69"/>
      <c r="N275" s="69"/>
    </row>
    <row r="276" spans="1:14" outlineLevel="1" x14ac:dyDescent="0.35">
      <c r="A276" s="27" t="s">
        <v>357</v>
      </c>
      <c r="D276"/>
      <c r="E276"/>
      <c r="F276"/>
      <c r="G276"/>
      <c r="H276" s="25"/>
      <c r="K276" s="69"/>
      <c r="L276" s="69"/>
      <c r="M276" s="69"/>
      <c r="N276" s="69"/>
    </row>
    <row r="277" spans="1:14" outlineLevel="1" x14ac:dyDescent="0.35">
      <c r="A277" s="27" t="s">
        <v>358</v>
      </c>
      <c r="D277"/>
      <c r="E277"/>
      <c r="F277"/>
      <c r="G277"/>
      <c r="H277" s="25"/>
      <c r="K277" s="69"/>
      <c r="L277" s="69"/>
      <c r="M277" s="69"/>
      <c r="N277" s="69"/>
    </row>
    <row r="278" spans="1:14" outlineLevel="1" x14ac:dyDescent="0.35">
      <c r="A278" s="27" t="s">
        <v>359</v>
      </c>
      <c r="D278"/>
      <c r="E278"/>
      <c r="F278"/>
      <c r="G278"/>
      <c r="H278" s="25"/>
      <c r="K278" s="69"/>
      <c r="L278" s="69"/>
      <c r="M278" s="69"/>
      <c r="N278" s="69"/>
    </row>
    <row r="279" spans="1:14" outlineLevel="1" x14ac:dyDescent="0.35">
      <c r="A279" s="27" t="s">
        <v>360</v>
      </c>
      <c r="D279"/>
      <c r="E279"/>
      <c r="F279"/>
      <c r="G279"/>
      <c r="H279" s="25"/>
      <c r="K279" s="69"/>
      <c r="L279" s="69"/>
      <c r="M279" s="69"/>
      <c r="N279" s="69"/>
    </row>
    <row r="280" spans="1:14" outlineLevel="1" x14ac:dyDescent="0.35">
      <c r="A280" s="27" t="s">
        <v>361</v>
      </c>
      <c r="D280"/>
      <c r="E280"/>
      <c r="F280"/>
      <c r="G280"/>
      <c r="H280" s="25"/>
      <c r="K280" s="69"/>
      <c r="L280" s="69"/>
      <c r="M280" s="69"/>
      <c r="N280" s="69"/>
    </row>
    <row r="281" spans="1:14" outlineLevel="1" x14ac:dyDescent="0.35">
      <c r="A281" s="27" t="s">
        <v>362</v>
      </c>
      <c r="D281"/>
      <c r="E281"/>
      <c r="F281"/>
      <c r="G281"/>
      <c r="H281" s="25"/>
      <c r="K281" s="69"/>
      <c r="L281" s="69"/>
      <c r="M281" s="69"/>
      <c r="N281" s="69"/>
    </row>
    <row r="282" spans="1:14" outlineLevel="1" x14ac:dyDescent="0.35">
      <c r="A282" s="27" t="s">
        <v>363</v>
      </c>
      <c r="D282"/>
      <c r="E282"/>
      <c r="F282"/>
      <c r="G282"/>
      <c r="H282" s="25"/>
      <c r="K282" s="69"/>
      <c r="L282" s="69"/>
      <c r="M282" s="69"/>
      <c r="N282" s="69"/>
    </row>
    <row r="283" spans="1:14" outlineLevel="1" x14ac:dyDescent="0.35">
      <c r="A283" s="27" t="s">
        <v>364</v>
      </c>
      <c r="D283"/>
      <c r="E283"/>
      <c r="F283"/>
      <c r="G283"/>
      <c r="H283" s="25"/>
      <c r="K283" s="69"/>
      <c r="L283" s="69"/>
      <c r="M283" s="69"/>
      <c r="N283" s="69"/>
    </row>
    <row r="284" spans="1:14" outlineLevel="1" x14ac:dyDescent="0.35">
      <c r="A284" s="27" t="s">
        <v>365</v>
      </c>
      <c r="D284"/>
      <c r="E284"/>
      <c r="F284"/>
      <c r="G284"/>
      <c r="H284" s="25"/>
      <c r="K284" s="69"/>
      <c r="L284" s="69"/>
      <c r="M284" s="69"/>
      <c r="N284" s="69"/>
    </row>
    <row r="285" spans="1:14" ht="37" x14ac:dyDescent="0.35">
      <c r="A285" s="38"/>
      <c r="B285" s="38" t="s">
        <v>366</v>
      </c>
      <c r="C285" s="38" t="s">
        <v>1</v>
      </c>
      <c r="D285" s="38" t="s">
        <v>1</v>
      </c>
      <c r="E285" s="38"/>
      <c r="F285" s="39"/>
      <c r="G285" s="40"/>
      <c r="H285" s="25"/>
      <c r="I285" s="31"/>
      <c r="J285" s="31"/>
      <c r="K285" s="31"/>
      <c r="L285" s="31"/>
      <c r="M285" s="33"/>
    </row>
    <row r="286" spans="1:14" ht="18.5" x14ac:dyDescent="0.35">
      <c r="A286" s="70" t="s">
        <v>367</v>
      </c>
      <c r="B286" s="71"/>
      <c r="C286" s="71"/>
      <c r="D286" s="71"/>
      <c r="E286" s="71"/>
      <c r="F286" s="72"/>
      <c r="G286" s="71"/>
      <c r="H286" s="25"/>
      <c r="I286" s="31"/>
      <c r="J286" s="31"/>
      <c r="K286" s="31"/>
      <c r="L286" s="31"/>
      <c r="M286" s="33"/>
    </row>
    <row r="287" spans="1:14" ht="18.5" x14ac:dyDescent="0.35">
      <c r="A287" s="70" t="s">
        <v>368</v>
      </c>
      <c r="B287" s="71"/>
      <c r="C287" s="71"/>
      <c r="D287" s="71"/>
      <c r="E287" s="71"/>
      <c r="F287" s="72"/>
      <c r="G287" s="71"/>
      <c r="H287" s="25"/>
      <c r="I287" s="31"/>
      <c r="J287" s="31"/>
      <c r="K287" s="31"/>
      <c r="L287" s="31"/>
      <c r="M287" s="33"/>
    </row>
    <row r="288" spans="1:14" x14ac:dyDescent="0.35">
      <c r="A288" s="27" t="s">
        <v>369</v>
      </c>
      <c r="B288" s="42" t="s">
        <v>370</v>
      </c>
      <c r="C288" s="73">
        <f>ROW(B38)</f>
        <v>38</v>
      </c>
      <c r="D288" s="64"/>
      <c r="E288" s="64"/>
      <c r="F288" s="64"/>
      <c r="G288" s="64"/>
      <c r="H288" s="25"/>
      <c r="I288" s="42"/>
      <c r="J288" s="73"/>
      <c r="L288" s="64"/>
      <c r="M288" s="64"/>
      <c r="N288" s="64"/>
    </row>
    <row r="289" spans="1:14" x14ac:dyDescent="0.35">
      <c r="A289" s="27" t="s">
        <v>371</v>
      </c>
      <c r="B289" s="42" t="s">
        <v>372</v>
      </c>
      <c r="C289" s="73">
        <f>ROW(B39)</f>
        <v>39</v>
      </c>
      <c r="E289" s="64"/>
      <c r="F289" s="64"/>
      <c r="H289" s="25"/>
      <c r="I289" s="42"/>
      <c r="J289" s="73"/>
      <c r="L289" s="64"/>
      <c r="M289" s="64"/>
    </row>
    <row r="290" spans="1:14" x14ac:dyDescent="0.35">
      <c r="A290" s="27" t="s">
        <v>373</v>
      </c>
      <c r="B290" s="42" t="s">
        <v>374</v>
      </c>
      <c r="C290" s="73" t="str">
        <f ca="1">IF(ISREF(INDIRECT("'B1. HTT Mortgage Assets'!A1")),ROW('B1. HTT Mortgage Assets'!B43)&amp;" for Mortgage Assets","")</f>
        <v>43 for Mortgage Assets</v>
      </c>
      <c r="D290" s="73" t="str">
        <f ca="1">IF(ISREF(INDIRECT("'B2. HTT Public Sector Assets'!A1")),ROW('B2. HTT Public Sector Assets'!B48)&amp; " for Public Sector Assets","")</f>
        <v>48 for Public Sector Assets</v>
      </c>
      <c r="E290" s="74"/>
      <c r="F290" s="64"/>
      <c r="G290" s="74"/>
      <c r="H290" s="25"/>
      <c r="I290" s="42"/>
      <c r="J290" s="73"/>
      <c r="K290" s="73"/>
      <c r="L290" s="74"/>
      <c r="M290" s="64"/>
      <c r="N290" s="74"/>
    </row>
    <row r="291" spans="1:14" x14ac:dyDescent="0.35">
      <c r="A291" s="27" t="s">
        <v>375</v>
      </c>
      <c r="B291" s="42" t="s">
        <v>376</v>
      </c>
      <c r="C291" s="73">
        <f>ROW(B52)</f>
        <v>52</v>
      </c>
      <c r="H291" s="25"/>
      <c r="I291" s="42"/>
      <c r="J291" s="73"/>
    </row>
    <row r="292" spans="1:14" x14ac:dyDescent="0.35">
      <c r="A292" s="27" t="s">
        <v>377</v>
      </c>
      <c r="B292" s="42" t="s">
        <v>378</v>
      </c>
      <c r="C292" s="75" t="str">
        <f ca="1">IF(ISREF(INDIRECT("'B1. HTT Mortgage Assets'!A1")),ROW('B1. HTT Mortgage Assets'!B186)&amp;" for Residential Mortgage Assets","")</f>
        <v>186 for Residential Mortgage Assets</v>
      </c>
      <c r="D292" s="73" t="str">
        <f ca="1">IF(ISREF(INDIRECT("'B1. HTT Mortgage Assets'!A1")),ROW('B1. HTT Mortgage Assets'!B287 )&amp; " for Commercial Mortgage Assets","")</f>
        <v>287 for Commercial Mortgage Assets</v>
      </c>
      <c r="E292" s="74"/>
      <c r="F292" s="73" t="str">
        <f ca="1">IF(ISREF(INDIRECT("'B2. HTT Public Sector Assets'!A1")),ROW('B2. HTT Public Sector Assets'!B18)&amp; " for Public Sector Assets","")</f>
        <v>18 for Public Sector Assets</v>
      </c>
      <c r="G292" s="74"/>
      <c r="H292" s="25"/>
      <c r="I292" s="42"/>
      <c r="J292" s="69"/>
      <c r="K292" s="73"/>
      <c r="L292" s="74"/>
      <c r="N292" s="74"/>
    </row>
    <row r="293" spans="1:14" x14ac:dyDescent="0.35">
      <c r="A293" s="27" t="s">
        <v>379</v>
      </c>
      <c r="B293" s="42" t="s">
        <v>380</v>
      </c>
      <c r="C293" s="73" t="str">
        <f ca="1">IF(ISREF(INDIRECT("'B1. HTT Mortgage Assets'!A1")),ROW('B1. HTT Mortgage Assets'!B149)&amp;" for Mortgage Assets","")</f>
        <v>149 for Mortgage Assets</v>
      </c>
      <c r="D293" s="73" t="str">
        <f ca="1">IF(ISREF(INDIRECT("'B2. HTT Public Sector Assets'!A1")),ROW('B2. HTT Public Sector Assets'!B129)&amp;" for Public Sector Assets","")</f>
        <v>129 for Public Sector Assets</v>
      </c>
      <c r="H293" s="25"/>
      <c r="I293" s="42"/>
      <c r="M293" s="74"/>
    </row>
    <row r="294" spans="1:14" x14ac:dyDescent="0.35">
      <c r="A294" s="27" t="s">
        <v>381</v>
      </c>
      <c r="B294" s="42" t="s">
        <v>382</v>
      </c>
      <c r="C294" s="73">
        <f>ROW(B111)</f>
        <v>111</v>
      </c>
      <c r="F294" s="74"/>
      <c r="H294" s="25"/>
      <c r="I294" s="42"/>
      <c r="J294" s="73"/>
      <c r="M294" s="74"/>
    </row>
    <row r="295" spans="1:14" x14ac:dyDescent="0.35">
      <c r="A295" s="27" t="s">
        <v>383</v>
      </c>
      <c r="B295" s="42" t="s">
        <v>384</v>
      </c>
      <c r="C295" s="73">
        <f>ROW(B163)</f>
        <v>163</v>
      </c>
      <c r="E295" s="74"/>
      <c r="F295" s="74"/>
      <c r="H295" s="25"/>
      <c r="I295" s="42"/>
      <c r="J295" s="73"/>
      <c r="L295" s="74"/>
      <c r="M295" s="74"/>
    </row>
    <row r="296" spans="1:14" x14ac:dyDescent="0.35">
      <c r="A296" s="27" t="s">
        <v>385</v>
      </c>
      <c r="B296" s="42" t="s">
        <v>386</v>
      </c>
      <c r="C296" s="73">
        <f>ROW(B137)</f>
        <v>137</v>
      </c>
      <c r="E296" s="74"/>
      <c r="F296" s="74"/>
      <c r="H296" s="25"/>
      <c r="I296" s="42"/>
      <c r="J296" s="73"/>
      <c r="L296" s="74"/>
      <c r="M296" s="74"/>
    </row>
    <row r="297" spans="1:14" ht="29" x14ac:dyDescent="0.35">
      <c r="A297" s="27" t="s">
        <v>387</v>
      </c>
      <c r="B297" s="27" t="s">
        <v>388</v>
      </c>
      <c r="C297" s="73" t="str">
        <f>ROW('C. HTT Harmonised Glossary'!B17)&amp;" for Harmonised Glossary"</f>
        <v>17 for Harmonised Glossary</v>
      </c>
      <c r="E297" s="74"/>
      <c r="H297" s="25"/>
      <c r="J297" s="73"/>
      <c r="L297" s="74"/>
    </row>
    <row r="298" spans="1:14" x14ac:dyDescent="0.35">
      <c r="A298" s="27" t="s">
        <v>389</v>
      </c>
      <c r="B298" s="42" t="s">
        <v>390</v>
      </c>
      <c r="C298" s="73">
        <f>ROW(B65)</f>
        <v>65</v>
      </c>
      <c r="E298" s="74"/>
      <c r="H298" s="25"/>
      <c r="I298" s="42"/>
      <c r="J298" s="73"/>
      <c r="L298" s="74"/>
    </row>
    <row r="299" spans="1:14" x14ac:dyDescent="0.35">
      <c r="A299" s="27" t="s">
        <v>391</v>
      </c>
      <c r="B299" s="42" t="s">
        <v>392</v>
      </c>
      <c r="C299" s="73">
        <f>ROW(B88)</f>
        <v>88</v>
      </c>
      <c r="E299" s="74"/>
      <c r="H299" s="25"/>
      <c r="I299" s="42"/>
      <c r="J299" s="73"/>
      <c r="L299" s="74"/>
    </row>
    <row r="300" spans="1:14" x14ac:dyDescent="0.35">
      <c r="A300" s="27" t="s">
        <v>393</v>
      </c>
      <c r="B300" s="42" t="s">
        <v>394</v>
      </c>
      <c r="C300" s="73" t="str">
        <f ca="1">IF(ISREF(INDIRECT("'B1. HTT Mortgage Assets'!A1")),ROW('B1. HTT Mortgage Assets'!B179)&amp; " for Mortgage Assets","")</f>
        <v>179 for Mortgage Assets</v>
      </c>
      <c r="D300" s="73" t="str">
        <f ca="1">IF(ISREF(INDIRECT("'B2. HTT Public Sector Assets'!A1")),ROW('B2. HTT Public Sector Assets'!B166)&amp; " for Public Sector Assets","")</f>
        <v>166 for Public Sector Assets</v>
      </c>
      <c r="E300" s="74"/>
      <c r="H300" s="25"/>
      <c r="I300" s="42"/>
      <c r="J300" s="73"/>
      <c r="K300" s="73"/>
      <c r="L300" s="74"/>
    </row>
    <row r="301" spans="1:14" outlineLevel="1" x14ac:dyDescent="0.35">
      <c r="A301" s="27" t="s">
        <v>395</v>
      </c>
      <c r="B301" s="42"/>
      <c r="C301" s="73"/>
      <c r="D301" s="73"/>
      <c r="E301" s="74"/>
      <c r="H301" s="25"/>
      <c r="I301" s="42"/>
      <c r="J301" s="73"/>
      <c r="K301" s="73"/>
      <c r="L301" s="74"/>
    </row>
    <row r="302" spans="1:14" outlineLevel="1" x14ac:dyDescent="0.35">
      <c r="A302" s="27" t="s">
        <v>396</v>
      </c>
      <c r="B302" s="42"/>
      <c r="C302" s="73"/>
      <c r="D302" s="73"/>
      <c r="E302" s="74"/>
      <c r="H302" s="25"/>
      <c r="I302" s="42"/>
      <c r="J302" s="73"/>
      <c r="K302" s="73"/>
      <c r="L302" s="74"/>
    </row>
    <row r="303" spans="1:14" outlineLevel="1" x14ac:dyDescent="0.35">
      <c r="A303" s="27" t="s">
        <v>397</v>
      </c>
      <c r="B303" s="42"/>
      <c r="C303" s="73"/>
      <c r="D303" s="73"/>
      <c r="E303" s="74"/>
      <c r="H303" s="25"/>
      <c r="I303" s="42"/>
      <c r="J303" s="73"/>
      <c r="K303" s="73"/>
      <c r="L303" s="74"/>
    </row>
    <row r="304" spans="1:14" outlineLevel="1" x14ac:dyDescent="0.35">
      <c r="A304" s="27" t="s">
        <v>398</v>
      </c>
      <c r="B304" s="42"/>
      <c r="C304" s="73"/>
      <c r="D304" s="73"/>
      <c r="E304" s="74"/>
      <c r="H304" s="25"/>
      <c r="I304" s="42"/>
      <c r="J304" s="73"/>
      <c r="K304" s="73"/>
      <c r="L304" s="74"/>
    </row>
    <row r="305" spans="1:14" outlineLevel="1" x14ac:dyDescent="0.35">
      <c r="A305" s="27" t="s">
        <v>399</v>
      </c>
      <c r="B305" s="42"/>
      <c r="C305" s="73"/>
      <c r="D305" s="73"/>
      <c r="E305" s="74"/>
      <c r="H305" s="25"/>
      <c r="I305" s="42"/>
      <c r="J305" s="73"/>
      <c r="K305" s="73"/>
      <c r="L305" s="74"/>
      <c r="N305" s="57"/>
    </row>
    <row r="306" spans="1:14" outlineLevel="1" x14ac:dyDescent="0.35">
      <c r="A306" s="27" t="s">
        <v>400</v>
      </c>
      <c r="B306" s="42"/>
      <c r="C306" s="73"/>
      <c r="D306" s="73"/>
      <c r="E306" s="74"/>
      <c r="H306" s="25"/>
      <c r="I306" s="42"/>
      <c r="J306" s="73"/>
      <c r="K306" s="73"/>
      <c r="L306" s="74"/>
      <c r="N306" s="57"/>
    </row>
    <row r="307" spans="1:14" outlineLevel="1" x14ac:dyDescent="0.35">
      <c r="A307" s="27" t="s">
        <v>401</v>
      </c>
      <c r="B307" s="42"/>
      <c r="C307" s="73"/>
      <c r="D307" s="73"/>
      <c r="E307" s="74"/>
      <c r="H307" s="25"/>
      <c r="I307" s="42"/>
      <c r="J307" s="73"/>
      <c r="K307" s="73"/>
      <c r="L307" s="74"/>
      <c r="N307" s="57"/>
    </row>
    <row r="308" spans="1:14" outlineLevel="1" x14ac:dyDescent="0.35">
      <c r="A308" s="27" t="s">
        <v>402</v>
      </c>
      <c r="B308" s="42"/>
      <c r="C308" s="73"/>
      <c r="D308" s="73"/>
      <c r="E308" s="74"/>
      <c r="H308" s="25"/>
      <c r="I308" s="42"/>
      <c r="J308" s="73"/>
      <c r="K308" s="73"/>
      <c r="L308" s="74"/>
      <c r="N308" s="57"/>
    </row>
    <row r="309" spans="1:14" outlineLevel="1" x14ac:dyDescent="0.35">
      <c r="A309" s="27" t="s">
        <v>403</v>
      </c>
      <c r="B309" s="42"/>
      <c r="C309" s="73"/>
      <c r="D309" s="73"/>
      <c r="E309" s="74"/>
      <c r="H309" s="25"/>
      <c r="I309" s="42"/>
      <c r="J309" s="73"/>
      <c r="K309" s="73"/>
      <c r="L309" s="74"/>
      <c r="N309" s="57"/>
    </row>
    <row r="310" spans="1:14" outlineLevel="1" x14ac:dyDescent="0.35">
      <c r="A310" s="27" t="s">
        <v>404</v>
      </c>
      <c r="H310" s="25"/>
      <c r="N310" s="57"/>
    </row>
    <row r="311" spans="1:14" ht="37" x14ac:dyDescent="0.35">
      <c r="A311" s="39"/>
      <c r="B311" s="38" t="s">
        <v>29</v>
      </c>
      <c r="C311" s="39"/>
      <c r="D311" s="39"/>
      <c r="E311" s="39"/>
      <c r="F311" s="39"/>
      <c r="G311" s="40"/>
      <c r="H311" s="25"/>
      <c r="I311" s="31"/>
      <c r="J311" s="33"/>
      <c r="K311" s="33"/>
      <c r="L311" s="33"/>
      <c r="M311" s="33"/>
      <c r="N311" s="57"/>
    </row>
    <row r="312" spans="1:14" x14ac:dyDescent="0.35">
      <c r="A312" s="27" t="s">
        <v>5</v>
      </c>
      <c r="B312" s="50" t="s">
        <v>405</v>
      </c>
      <c r="C312" s="492">
        <v>173</v>
      </c>
      <c r="H312" s="25"/>
      <c r="I312" s="50"/>
      <c r="J312" s="73"/>
      <c r="N312" s="57"/>
    </row>
    <row r="313" spans="1:14" outlineLevel="1" x14ac:dyDescent="0.35">
      <c r="A313" s="27" t="s">
        <v>406</v>
      </c>
      <c r="B313" s="50"/>
      <c r="C313" s="73"/>
      <c r="H313" s="25"/>
      <c r="I313" s="50"/>
      <c r="J313" s="73"/>
      <c r="N313" s="57"/>
    </row>
    <row r="314" spans="1:14" outlineLevel="1" x14ac:dyDescent="0.35">
      <c r="A314" s="27" t="s">
        <v>407</v>
      </c>
      <c r="B314" s="50"/>
      <c r="C314" s="73"/>
      <c r="H314" s="25"/>
      <c r="I314" s="50"/>
      <c r="J314" s="73"/>
      <c r="N314" s="57"/>
    </row>
    <row r="315" spans="1:14" outlineLevel="1" x14ac:dyDescent="0.35">
      <c r="A315" s="27" t="s">
        <v>408</v>
      </c>
      <c r="B315" s="50"/>
      <c r="C315" s="73"/>
      <c r="H315" s="25"/>
      <c r="I315" s="50"/>
      <c r="J315" s="73"/>
      <c r="N315" s="57"/>
    </row>
    <row r="316" spans="1:14" outlineLevel="1" x14ac:dyDescent="0.35">
      <c r="A316" s="27" t="s">
        <v>409</v>
      </c>
      <c r="B316" s="50"/>
      <c r="C316" s="73"/>
      <c r="H316" s="25"/>
      <c r="I316" s="50"/>
      <c r="J316" s="73"/>
      <c r="N316" s="57"/>
    </row>
    <row r="317" spans="1:14" outlineLevel="1" x14ac:dyDescent="0.35">
      <c r="A317" s="27" t="s">
        <v>410</v>
      </c>
      <c r="B317" s="50"/>
      <c r="C317" s="73"/>
      <c r="H317" s="25"/>
      <c r="I317" s="50"/>
      <c r="J317" s="73"/>
      <c r="N317" s="57"/>
    </row>
    <row r="318" spans="1:14" outlineLevel="1" x14ac:dyDescent="0.35">
      <c r="A318" s="27" t="s">
        <v>411</v>
      </c>
      <c r="B318" s="50"/>
      <c r="C318" s="73"/>
      <c r="H318" s="25"/>
      <c r="I318" s="50"/>
      <c r="J318" s="73"/>
      <c r="N318" s="57"/>
    </row>
    <row r="319" spans="1:14" ht="18.5" x14ac:dyDescent="0.35">
      <c r="A319" s="39"/>
      <c r="B319" s="38" t="s">
        <v>30</v>
      </c>
      <c r="C319" s="39"/>
      <c r="D319" s="39"/>
      <c r="E319" s="39"/>
      <c r="F319" s="39"/>
      <c r="G319" s="40"/>
      <c r="H319" s="25"/>
      <c r="I319" s="31"/>
      <c r="J319" s="33"/>
      <c r="K319" s="33"/>
      <c r="L319" s="33"/>
      <c r="M319" s="33"/>
      <c r="N319" s="57"/>
    </row>
    <row r="320" spans="1:14" ht="15" customHeight="1" outlineLevel="1" x14ac:dyDescent="0.35">
      <c r="A320" s="46"/>
      <c r="B320" s="47" t="s">
        <v>412</v>
      </c>
      <c r="C320" s="46"/>
      <c r="D320" s="46"/>
      <c r="E320" s="48"/>
      <c r="F320" s="49"/>
      <c r="G320" s="49"/>
      <c r="H320" s="25"/>
      <c r="L320" s="25"/>
      <c r="M320" s="25"/>
      <c r="N320" s="57"/>
    </row>
    <row r="321" spans="1:14" outlineLevel="1" x14ac:dyDescent="0.35">
      <c r="A321" s="27" t="s">
        <v>413</v>
      </c>
      <c r="B321" s="42" t="s">
        <v>414</v>
      </c>
      <c r="C321" s="129" t="s">
        <v>1311</v>
      </c>
      <c r="H321" s="25"/>
      <c r="I321" s="57"/>
      <c r="J321" s="57"/>
      <c r="K321" s="57"/>
      <c r="L321" s="57"/>
      <c r="M321" s="57"/>
      <c r="N321" s="57"/>
    </row>
    <row r="322" spans="1:14" outlineLevel="1" x14ac:dyDescent="0.35">
      <c r="A322" s="27" t="s">
        <v>415</v>
      </c>
      <c r="B322" s="42" t="s">
        <v>416</v>
      </c>
      <c r="C322" s="129" t="s">
        <v>1311</v>
      </c>
      <c r="H322" s="25"/>
      <c r="I322" s="57"/>
      <c r="J322" s="57"/>
      <c r="K322" s="57"/>
      <c r="L322" s="57"/>
      <c r="M322" s="57"/>
      <c r="N322" s="57"/>
    </row>
    <row r="323" spans="1:14" outlineLevel="1" x14ac:dyDescent="0.35">
      <c r="A323" s="27" t="s">
        <v>417</v>
      </c>
      <c r="B323" s="42" t="s">
        <v>418</v>
      </c>
      <c r="C323" s="129" t="s">
        <v>1675</v>
      </c>
      <c r="H323" s="25"/>
      <c r="I323" s="57"/>
      <c r="J323" s="57"/>
      <c r="K323" s="57"/>
      <c r="L323" s="57"/>
      <c r="M323" s="57"/>
      <c r="N323" s="57"/>
    </row>
    <row r="324" spans="1:14" outlineLevel="1" x14ac:dyDescent="0.35">
      <c r="A324" s="27" t="s">
        <v>419</v>
      </c>
      <c r="B324" s="42" t="s">
        <v>420</v>
      </c>
      <c r="C324" s="110" t="s">
        <v>1675</v>
      </c>
      <c r="H324" s="25"/>
      <c r="I324" s="57"/>
      <c r="J324" s="57"/>
      <c r="K324" s="57"/>
      <c r="L324" s="57"/>
      <c r="M324" s="57"/>
      <c r="N324" s="57"/>
    </row>
    <row r="325" spans="1:14" outlineLevel="1" x14ac:dyDescent="0.35">
      <c r="A325" s="27" t="s">
        <v>421</v>
      </c>
      <c r="B325" s="42" t="s">
        <v>422</v>
      </c>
      <c r="C325" s="110" t="s">
        <v>1686</v>
      </c>
      <c r="H325" s="25"/>
      <c r="I325" s="57"/>
      <c r="J325" s="57"/>
      <c r="K325" s="57"/>
      <c r="L325" s="57"/>
      <c r="M325" s="57"/>
      <c r="N325" s="57"/>
    </row>
    <row r="326" spans="1:14" outlineLevel="1" x14ac:dyDescent="0.35">
      <c r="A326" s="27" t="s">
        <v>423</v>
      </c>
      <c r="B326" s="42" t="s">
        <v>424</v>
      </c>
      <c r="C326" s="110" t="s">
        <v>1976</v>
      </c>
      <c r="H326" s="25"/>
      <c r="I326" s="57"/>
      <c r="J326" s="57"/>
      <c r="K326" s="57"/>
      <c r="L326" s="57"/>
      <c r="M326" s="57"/>
      <c r="N326" s="57"/>
    </row>
    <row r="327" spans="1:14" outlineLevel="1" x14ac:dyDescent="0.35">
      <c r="A327" s="27" t="s">
        <v>425</v>
      </c>
      <c r="B327" s="42" t="s">
        <v>426</v>
      </c>
      <c r="C327" s="110" t="s">
        <v>1976</v>
      </c>
      <c r="H327" s="25"/>
      <c r="I327" s="57"/>
      <c r="J327" s="57"/>
      <c r="K327" s="57"/>
      <c r="L327" s="57"/>
      <c r="M327" s="57"/>
      <c r="N327" s="57"/>
    </row>
    <row r="328" spans="1:14" outlineLevel="1" x14ac:dyDescent="0.35">
      <c r="A328" s="27" t="s">
        <v>427</v>
      </c>
      <c r="B328" s="42" t="s">
        <v>428</v>
      </c>
      <c r="C328" s="110" t="s">
        <v>1976</v>
      </c>
      <c r="H328" s="25"/>
      <c r="I328" s="57"/>
      <c r="J328" s="57"/>
      <c r="K328" s="57"/>
      <c r="L328" s="57"/>
      <c r="M328" s="57"/>
      <c r="N328" s="57"/>
    </row>
    <row r="329" spans="1:14" ht="43.5" outlineLevel="1" x14ac:dyDescent="0.35">
      <c r="A329" s="27" t="s">
        <v>429</v>
      </c>
      <c r="B329" s="42" t="s">
        <v>430</v>
      </c>
      <c r="C329" s="110" t="s">
        <v>1977</v>
      </c>
      <c r="H329" s="25"/>
      <c r="I329" s="57"/>
      <c r="J329" s="57"/>
      <c r="K329" s="57"/>
      <c r="L329" s="57"/>
      <c r="M329" s="57"/>
      <c r="N329" s="57"/>
    </row>
    <row r="330" spans="1:14" outlineLevel="1" x14ac:dyDescent="0.35">
      <c r="A330" s="27" t="s">
        <v>431</v>
      </c>
      <c r="B330" s="56" t="s">
        <v>432</v>
      </c>
      <c r="H330" s="25"/>
      <c r="I330" s="57"/>
      <c r="J330" s="57"/>
      <c r="K330" s="57"/>
      <c r="L330" s="57"/>
      <c r="M330" s="57"/>
      <c r="N330" s="57"/>
    </row>
    <row r="331" spans="1:14" outlineLevel="1" x14ac:dyDescent="0.35">
      <c r="A331" s="27" t="s">
        <v>433</v>
      </c>
      <c r="B331" s="56" t="s">
        <v>432</v>
      </c>
      <c r="H331" s="25"/>
      <c r="I331" s="57"/>
      <c r="J331" s="57"/>
      <c r="K331" s="57"/>
      <c r="L331" s="57"/>
      <c r="M331" s="57"/>
      <c r="N331" s="57"/>
    </row>
    <row r="332" spans="1:14" outlineLevel="1" x14ac:dyDescent="0.35">
      <c r="A332" s="27" t="s">
        <v>434</v>
      </c>
      <c r="B332" s="56" t="s">
        <v>432</v>
      </c>
      <c r="H332" s="25"/>
      <c r="I332" s="57"/>
      <c r="J332" s="57"/>
      <c r="K332" s="57"/>
      <c r="L332" s="57"/>
      <c r="M332" s="57"/>
      <c r="N332" s="57"/>
    </row>
    <row r="333" spans="1:14" outlineLevel="1" x14ac:dyDescent="0.35">
      <c r="A333" s="27" t="s">
        <v>435</v>
      </c>
      <c r="B333" s="56" t="s">
        <v>432</v>
      </c>
      <c r="H333" s="25"/>
      <c r="I333" s="57"/>
      <c r="J333" s="57"/>
      <c r="K333" s="57"/>
      <c r="L333" s="57"/>
      <c r="M333" s="57"/>
      <c r="N333" s="57"/>
    </row>
    <row r="334" spans="1:14" outlineLevel="1" x14ac:dyDescent="0.35">
      <c r="A334" s="27" t="s">
        <v>436</v>
      </c>
      <c r="B334" s="56" t="s">
        <v>432</v>
      </c>
      <c r="H334" s="25"/>
      <c r="I334" s="57"/>
      <c r="J334" s="57"/>
      <c r="K334" s="57"/>
      <c r="L334" s="57"/>
      <c r="M334" s="57"/>
      <c r="N334" s="57"/>
    </row>
    <row r="335" spans="1:14" outlineLevel="1" x14ac:dyDescent="0.35">
      <c r="A335" s="27" t="s">
        <v>437</v>
      </c>
      <c r="B335" s="56" t="s">
        <v>432</v>
      </c>
      <c r="H335" s="25"/>
      <c r="I335" s="57"/>
      <c r="J335" s="57"/>
      <c r="K335" s="57"/>
      <c r="L335" s="57"/>
      <c r="M335" s="57"/>
      <c r="N335" s="57"/>
    </row>
    <row r="336" spans="1:14" outlineLevel="1" x14ac:dyDescent="0.35">
      <c r="A336" s="27" t="s">
        <v>438</v>
      </c>
      <c r="B336" s="56" t="s">
        <v>432</v>
      </c>
      <c r="H336" s="25"/>
      <c r="I336" s="57"/>
      <c r="J336" s="57"/>
      <c r="K336" s="57"/>
      <c r="L336" s="57"/>
      <c r="M336" s="57"/>
      <c r="N336" s="57"/>
    </row>
    <row r="337" spans="1:14" outlineLevel="1" x14ac:dyDescent="0.35">
      <c r="A337" s="27" t="s">
        <v>439</v>
      </c>
      <c r="B337" s="56" t="s">
        <v>432</v>
      </c>
      <c r="H337" s="25"/>
      <c r="I337" s="57"/>
      <c r="J337" s="57"/>
      <c r="K337" s="57"/>
      <c r="L337" s="57"/>
      <c r="M337" s="57"/>
      <c r="N337" s="57"/>
    </row>
    <row r="338" spans="1:14" outlineLevel="1" x14ac:dyDescent="0.35">
      <c r="A338" s="27" t="s">
        <v>440</v>
      </c>
      <c r="B338" s="56" t="s">
        <v>432</v>
      </c>
      <c r="H338" s="25"/>
      <c r="I338" s="57"/>
      <c r="J338" s="57"/>
      <c r="K338" s="57"/>
      <c r="L338" s="57"/>
      <c r="M338" s="57"/>
      <c r="N338" s="57"/>
    </row>
    <row r="339" spans="1:14" outlineLevel="1" x14ac:dyDescent="0.35">
      <c r="A339" s="27" t="s">
        <v>441</v>
      </c>
      <c r="B339" s="56" t="s">
        <v>432</v>
      </c>
      <c r="H339" s="25"/>
      <c r="I339" s="57"/>
      <c r="J339" s="57"/>
      <c r="K339" s="57"/>
      <c r="L339" s="57"/>
      <c r="M339" s="57"/>
      <c r="N339" s="57"/>
    </row>
    <row r="340" spans="1:14" outlineLevel="1" x14ac:dyDescent="0.35">
      <c r="A340" s="27" t="s">
        <v>442</v>
      </c>
      <c r="B340" s="56" t="s">
        <v>432</v>
      </c>
      <c r="H340" s="25"/>
      <c r="I340" s="57"/>
      <c r="J340" s="57"/>
      <c r="K340" s="57"/>
      <c r="L340" s="57"/>
      <c r="M340" s="57"/>
      <c r="N340" s="57"/>
    </row>
    <row r="341" spans="1:14" outlineLevel="1" x14ac:dyDescent="0.35">
      <c r="A341" s="27" t="s">
        <v>443</v>
      </c>
      <c r="B341" s="56" t="s">
        <v>432</v>
      </c>
      <c r="H341" s="25"/>
      <c r="I341" s="57"/>
      <c r="J341" s="57"/>
      <c r="K341" s="57"/>
      <c r="L341" s="57"/>
      <c r="M341" s="57"/>
      <c r="N341" s="57"/>
    </row>
    <row r="342" spans="1:14" outlineLevel="1" x14ac:dyDescent="0.35">
      <c r="A342" s="27" t="s">
        <v>444</v>
      </c>
      <c r="B342" s="56" t="s">
        <v>432</v>
      </c>
      <c r="H342" s="25"/>
      <c r="I342" s="57"/>
      <c r="J342" s="57"/>
      <c r="K342" s="57"/>
      <c r="L342" s="57"/>
      <c r="M342" s="57"/>
      <c r="N342" s="57"/>
    </row>
    <row r="343" spans="1:14" outlineLevel="1" x14ac:dyDescent="0.35">
      <c r="A343" s="27" t="s">
        <v>445</v>
      </c>
      <c r="B343" s="56" t="s">
        <v>432</v>
      </c>
      <c r="H343" s="25"/>
      <c r="I343" s="57"/>
      <c r="J343" s="57"/>
      <c r="K343" s="57"/>
      <c r="L343" s="57"/>
      <c r="M343" s="57"/>
      <c r="N343" s="57"/>
    </row>
    <row r="344" spans="1:14" outlineLevel="1" x14ac:dyDescent="0.35">
      <c r="A344" s="27" t="s">
        <v>446</v>
      </c>
      <c r="B344" s="56" t="s">
        <v>432</v>
      </c>
      <c r="H344" s="25"/>
      <c r="I344" s="57"/>
      <c r="J344" s="57"/>
      <c r="K344" s="57"/>
      <c r="L344" s="57"/>
      <c r="M344" s="57"/>
      <c r="N344" s="57"/>
    </row>
    <row r="345" spans="1:14" outlineLevel="1" x14ac:dyDescent="0.35">
      <c r="A345" s="27" t="s">
        <v>447</v>
      </c>
      <c r="B345" s="56" t="s">
        <v>432</v>
      </c>
      <c r="H345" s="25"/>
      <c r="I345" s="57"/>
      <c r="J345" s="57"/>
      <c r="K345" s="57"/>
      <c r="L345" s="57"/>
      <c r="M345" s="57"/>
      <c r="N345" s="57"/>
    </row>
    <row r="346" spans="1:14" outlineLevel="1" x14ac:dyDescent="0.35">
      <c r="A346" s="27" t="s">
        <v>448</v>
      </c>
      <c r="B346" s="56" t="s">
        <v>432</v>
      </c>
      <c r="H346" s="25"/>
      <c r="I346" s="57"/>
      <c r="J346" s="57"/>
      <c r="K346" s="57"/>
      <c r="L346" s="57"/>
      <c r="M346" s="57"/>
      <c r="N346" s="57"/>
    </row>
    <row r="347" spans="1:14" outlineLevel="1" x14ac:dyDescent="0.35">
      <c r="A347" s="27" t="s">
        <v>449</v>
      </c>
      <c r="B347" s="56" t="s">
        <v>432</v>
      </c>
      <c r="H347" s="25"/>
      <c r="I347" s="57"/>
      <c r="J347" s="57"/>
      <c r="K347" s="57"/>
      <c r="L347" s="57"/>
      <c r="M347" s="57"/>
      <c r="N347" s="57"/>
    </row>
    <row r="348" spans="1:14" outlineLevel="1" x14ac:dyDescent="0.35">
      <c r="A348" s="27" t="s">
        <v>450</v>
      </c>
      <c r="B348" s="56" t="s">
        <v>432</v>
      </c>
      <c r="H348" s="25"/>
      <c r="I348" s="57"/>
      <c r="J348" s="57"/>
      <c r="K348" s="57"/>
      <c r="L348" s="57"/>
      <c r="M348" s="57"/>
      <c r="N348" s="57"/>
    </row>
    <row r="349" spans="1:14" outlineLevel="1" x14ac:dyDescent="0.35">
      <c r="A349" s="27" t="s">
        <v>451</v>
      </c>
      <c r="B349" s="56" t="s">
        <v>432</v>
      </c>
      <c r="H349" s="25"/>
      <c r="I349" s="57"/>
      <c r="J349" s="57"/>
      <c r="K349" s="57"/>
      <c r="L349" s="57"/>
      <c r="M349" s="57"/>
      <c r="N349" s="57"/>
    </row>
    <row r="350" spans="1:14" outlineLevel="1" x14ac:dyDescent="0.35">
      <c r="A350" s="27" t="s">
        <v>452</v>
      </c>
      <c r="B350" s="56" t="s">
        <v>432</v>
      </c>
      <c r="H350" s="25"/>
      <c r="I350" s="57"/>
      <c r="J350" s="57"/>
      <c r="K350" s="57"/>
      <c r="L350" s="57"/>
      <c r="M350" s="57"/>
      <c r="N350" s="57"/>
    </row>
    <row r="351" spans="1:14" outlineLevel="1" x14ac:dyDescent="0.35">
      <c r="A351" s="27" t="s">
        <v>453</v>
      </c>
      <c r="B351" s="56" t="s">
        <v>432</v>
      </c>
      <c r="H351" s="25"/>
      <c r="I351" s="57"/>
      <c r="J351" s="57"/>
      <c r="K351" s="57"/>
      <c r="L351" s="57"/>
      <c r="M351" s="57"/>
      <c r="N351" s="57"/>
    </row>
    <row r="352" spans="1:14" outlineLevel="1" x14ac:dyDescent="0.35">
      <c r="A352" s="27" t="s">
        <v>454</v>
      </c>
      <c r="B352" s="56" t="s">
        <v>432</v>
      </c>
      <c r="H352" s="25"/>
      <c r="I352" s="57"/>
      <c r="J352" s="57"/>
      <c r="K352" s="57"/>
      <c r="L352" s="57"/>
      <c r="M352" s="57"/>
      <c r="N352" s="57"/>
    </row>
    <row r="353" spans="1:14" outlineLevel="1" x14ac:dyDescent="0.35">
      <c r="A353" s="27" t="s">
        <v>455</v>
      </c>
      <c r="B353" s="56" t="s">
        <v>432</v>
      </c>
      <c r="H353" s="25"/>
      <c r="I353" s="57"/>
      <c r="J353" s="57"/>
      <c r="K353" s="57"/>
      <c r="L353" s="57"/>
      <c r="M353" s="57"/>
      <c r="N353" s="57"/>
    </row>
    <row r="354" spans="1:14" outlineLevel="1" x14ac:dyDescent="0.35">
      <c r="A354" s="27" t="s">
        <v>456</v>
      </c>
      <c r="B354" s="56" t="s">
        <v>432</v>
      </c>
      <c r="H354" s="25"/>
      <c r="I354" s="57"/>
      <c r="J354" s="57"/>
      <c r="K354" s="57"/>
      <c r="L354" s="57"/>
      <c r="M354" s="57"/>
      <c r="N354" s="57"/>
    </row>
    <row r="355" spans="1:14" outlineLevel="1" x14ac:dyDescent="0.35">
      <c r="A355" s="27" t="s">
        <v>457</v>
      </c>
      <c r="B355" s="56" t="s">
        <v>432</v>
      </c>
      <c r="H355" s="25"/>
      <c r="I355" s="57"/>
      <c r="J355" s="57"/>
      <c r="K355" s="57"/>
      <c r="L355" s="57"/>
      <c r="M355" s="57"/>
      <c r="N355" s="57"/>
    </row>
    <row r="356" spans="1:14" outlineLevel="1" x14ac:dyDescent="0.35">
      <c r="A356" s="27" t="s">
        <v>458</v>
      </c>
      <c r="B356" s="56" t="s">
        <v>432</v>
      </c>
      <c r="H356" s="25"/>
      <c r="I356" s="57"/>
      <c r="J356" s="57"/>
      <c r="K356" s="57"/>
      <c r="L356" s="57"/>
      <c r="M356" s="57"/>
      <c r="N356" s="57"/>
    </row>
    <row r="357" spans="1:14" outlineLevel="1" x14ac:dyDescent="0.35">
      <c r="A357" s="27" t="s">
        <v>459</v>
      </c>
      <c r="B357" s="56" t="s">
        <v>432</v>
      </c>
      <c r="H357" s="25"/>
      <c r="I357" s="57"/>
      <c r="J357" s="57"/>
      <c r="K357" s="57"/>
      <c r="L357" s="57"/>
      <c r="M357" s="57"/>
      <c r="N357" s="57"/>
    </row>
    <row r="358" spans="1:14" outlineLevel="1" x14ac:dyDescent="0.35">
      <c r="A358" s="27" t="s">
        <v>460</v>
      </c>
      <c r="B358" s="56" t="s">
        <v>432</v>
      </c>
      <c r="H358" s="25"/>
      <c r="I358" s="57"/>
      <c r="J358" s="57"/>
      <c r="K358" s="57"/>
      <c r="L358" s="57"/>
      <c r="M358" s="57"/>
      <c r="N358" s="57"/>
    </row>
    <row r="359" spans="1:14" outlineLevel="1" x14ac:dyDescent="0.35">
      <c r="A359" s="27" t="s">
        <v>461</v>
      </c>
      <c r="B359" s="56" t="s">
        <v>432</v>
      </c>
      <c r="H359" s="25"/>
      <c r="I359" s="57"/>
      <c r="J359" s="57"/>
      <c r="K359" s="57"/>
      <c r="L359" s="57"/>
      <c r="M359" s="57"/>
      <c r="N359" s="57"/>
    </row>
    <row r="360" spans="1:14" outlineLevel="1" x14ac:dyDescent="0.35">
      <c r="A360" s="27" t="s">
        <v>462</v>
      </c>
      <c r="B360" s="56" t="s">
        <v>432</v>
      </c>
      <c r="H360" s="25"/>
      <c r="I360" s="57"/>
      <c r="J360" s="57"/>
      <c r="K360" s="57"/>
      <c r="L360" s="57"/>
      <c r="M360" s="57"/>
      <c r="N360" s="57"/>
    </row>
    <row r="361" spans="1:14" outlineLevel="1" x14ac:dyDescent="0.35">
      <c r="A361" s="27" t="s">
        <v>463</v>
      </c>
      <c r="B361" s="56" t="s">
        <v>432</v>
      </c>
      <c r="H361" s="25"/>
      <c r="I361" s="57"/>
      <c r="J361" s="57"/>
      <c r="K361" s="57"/>
      <c r="L361" s="57"/>
      <c r="M361" s="57"/>
      <c r="N361" s="57"/>
    </row>
    <row r="362" spans="1:14" outlineLevel="1" x14ac:dyDescent="0.35">
      <c r="A362" s="27" t="s">
        <v>464</v>
      </c>
      <c r="B362" s="56" t="s">
        <v>432</v>
      </c>
      <c r="H362" s="25"/>
      <c r="I362" s="57"/>
      <c r="J362" s="57"/>
      <c r="K362" s="57"/>
      <c r="L362" s="57"/>
      <c r="M362" s="57"/>
      <c r="N362" s="57"/>
    </row>
    <row r="363" spans="1:14" outlineLevel="1" x14ac:dyDescent="0.35">
      <c r="A363" s="27" t="s">
        <v>465</v>
      </c>
      <c r="B363" s="56" t="s">
        <v>432</v>
      </c>
      <c r="H363" s="25"/>
      <c r="I363" s="57"/>
      <c r="J363" s="57"/>
      <c r="K363" s="57"/>
      <c r="L363" s="57"/>
      <c r="M363" s="57"/>
      <c r="N363" s="57"/>
    </row>
    <row r="364" spans="1:14" outlineLevel="1" x14ac:dyDescent="0.35">
      <c r="A364" s="27" t="s">
        <v>466</v>
      </c>
      <c r="B364" s="56" t="s">
        <v>432</v>
      </c>
      <c r="H364" s="25"/>
      <c r="I364" s="57"/>
      <c r="J364" s="57"/>
      <c r="K364" s="57"/>
      <c r="L364" s="57"/>
      <c r="M364" s="57"/>
      <c r="N364" s="57"/>
    </row>
    <row r="365" spans="1:14" outlineLevel="1" x14ac:dyDescent="0.35">
      <c r="A365" s="27" t="s">
        <v>467</v>
      </c>
      <c r="B365" s="56" t="s">
        <v>432</v>
      </c>
      <c r="H365" s="25"/>
      <c r="I365" s="57"/>
      <c r="J365" s="57"/>
      <c r="K365" s="57"/>
      <c r="L365" s="57"/>
      <c r="M365" s="57"/>
      <c r="N365" s="57"/>
    </row>
    <row r="366" spans="1:14" x14ac:dyDescent="0.35">
      <c r="H366" s="25"/>
      <c r="I366" s="57"/>
      <c r="J366" s="57"/>
      <c r="K366" s="57"/>
      <c r="L366" s="57"/>
      <c r="M366" s="57"/>
      <c r="N366" s="57"/>
    </row>
    <row r="367" spans="1:14" x14ac:dyDescent="0.35">
      <c r="H367" s="25"/>
      <c r="I367" s="57"/>
      <c r="J367" s="57"/>
      <c r="K367" s="57"/>
      <c r="L367" s="57"/>
      <c r="M367" s="57"/>
      <c r="N367" s="57"/>
    </row>
    <row r="368" spans="1:14" x14ac:dyDescent="0.35">
      <c r="H368" s="25"/>
      <c r="I368" s="57"/>
      <c r="J368" s="57"/>
      <c r="K368" s="57"/>
      <c r="L368" s="57"/>
      <c r="M368" s="57"/>
      <c r="N368" s="57"/>
    </row>
    <row r="369" spans="1:14" x14ac:dyDescent="0.35">
      <c r="A369" s="57"/>
      <c r="B369" s="57"/>
      <c r="C369" s="57"/>
      <c r="D369" s="57"/>
      <c r="E369" s="57"/>
      <c r="F369" s="57"/>
      <c r="G369" s="57"/>
      <c r="H369" s="25"/>
      <c r="I369" s="57"/>
      <c r="J369" s="57"/>
      <c r="K369" s="57"/>
      <c r="L369" s="57"/>
      <c r="M369" s="57"/>
      <c r="N369" s="57"/>
    </row>
    <row r="370" spans="1:14" x14ac:dyDescent="0.35">
      <c r="A370" s="57"/>
      <c r="B370" s="57"/>
      <c r="C370" s="57"/>
      <c r="D370" s="57"/>
      <c r="E370" s="57"/>
      <c r="F370" s="57"/>
      <c r="G370" s="57"/>
      <c r="H370" s="25"/>
      <c r="I370" s="57"/>
      <c r="J370" s="57"/>
      <c r="K370" s="57"/>
      <c r="L370" s="57"/>
      <c r="M370" s="57"/>
      <c r="N370" s="57"/>
    </row>
    <row r="371" spans="1:14" x14ac:dyDescent="0.35">
      <c r="A371" s="57"/>
      <c r="B371" s="57"/>
      <c r="C371" s="57"/>
      <c r="D371" s="57"/>
      <c r="E371" s="57"/>
      <c r="F371" s="57"/>
      <c r="G371" s="57"/>
      <c r="H371" s="25"/>
      <c r="I371" s="57"/>
      <c r="J371" s="57"/>
      <c r="K371" s="57"/>
      <c r="L371" s="57"/>
      <c r="M371" s="57"/>
      <c r="N371" s="57"/>
    </row>
    <row r="372" spans="1:14" x14ac:dyDescent="0.35">
      <c r="A372" s="57"/>
      <c r="B372" s="57"/>
      <c r="C372" s="57"/>
      <c r="D372" s="57"/>
      <c r="E372" s="57"/>
      <c r="F372" s="57"/>
      <c r="G372" s="57"/>
      <c r="H372" s="25"/>
      <c r="I372" s="57"/>
      <c r="J372" s="57"/>
      <c r="K372" s="57"/>
      <c r="L372" s="57"/>
      <c r="M372" s="57"/>
      <c r="N372" s="57"/>
    </row>
    <row r="373" spans="1:14" x14ac:dyDescent="0.35">
      <c r="A373" s="57"/>
      <c r="B373" s="57"/>
      <c r="C373" s="57"/>
      <c r="D373" s="57"/>
      <c r="E373" s="57"/>
      <c r="F373" s="57"/>
      <c r="G373" s="57"/>
      <c r="H373" s="25"/>
      <c r="I373" s="57"/>
      <c r="J373" s="57"/>
      <c r="K373" s="57"/>
      <c r="L373" s="57"/>
      <c r="M373" s="57"/>
      <c r="N373" s="57"/>
    </row>
    <row r="374" spans="1:14" x14ac:dyDescent="0.35">
      <c r="A374" s="57"/>
      <c r="B374" s="57"/>
      <c r="C374" s="57"/>
      <c r="D374" s="57"/>
      <c r="E374" s="57"/>
      <c r="F374" s="57"/>
      <c r="G374" s="57"/>
      <c r="H374" s="25"/>
      <c r="I374" s="57"/>
      <c r="J374" s="57"/>
      <c r="K374" s="57"/>
      <c r="L374" s="57"/>
      <c r="M374" s="57"/>
      <c r="N374" s="57"/>
    </row>
    <row r="375" spans="1:14" x14ac:dyDescent="0.35">
      <c r="A375" s="57"/>
      <c r="B375" s="57"/>
      <c r="C375" s="57"/>
      <c r="D375" s="57"/>
      <c r="E375" s="57"/>
      <c r="F375" s="57"/>
      <c r="G375" s="57"/>
      <c r="H375" s="25"/>
      <c r="I375" s="57"/>
      <c r="J375" s="57"/>
      <c r="K375" s="57"/>
      <c r="L375" s="57"/>
      <c r="M375" s="57"/>
      <c r="N375" s="57"/>
    </row>
    <row r="376" spans="1:14" x14ac:dyDescent="0.35">
      <c r="A376" s="57"/>
      <c r="B376" s="57"/>
      <c r="C376" s="57"/>
      <c r="D376" s="57"/>
      <c r="E376" s="57"/>
      <c r="F376" s="57"/>
      <c r="G376" s="57"/>
      <c r="H376" s="25"/>
      <c r="I376" s="57"/>
      <c r="J376" s="57"/>
      <c r="K376" s="57"/>
      <c r="L376" s="57"/>
      <c r="M376" s="57"/>
      <c r="N376" s="57"/>
    </row>
    <row r="377" spans="1:14" x14ac:dyDescent="0.35">
      <c r="A377" s="57"/>
      <c r="B377" s="57"/>
      <c r="C377" s="57"/>
      <c r="D377" s="57"/>
      <c r="E377" s="57"/>
      <c r="F377" s="57"/>
      <c r="G377" s="57"/>
      <c r="H377" s="25"/>
      <c r="I377" s="57"/>
      <c r="J377" s="57"/>
      <c r="K377" s="57"/>
      <c r="L377" s="57"/>
      <c r="M377" s="57"/>
      <c r="N377" s="57"/>
    </row>
    <row r="378" spans="1:14" x14ac:dyDescent="0.35">
      <c r="A378" s="57"/>
      <c r="B378" s="57"/>
      <c r="C378" s="57"/>
      <c r="D378" s="57"/>
      <c r="E378" s="57"/>
      <c r="F378" s="57"/>
      <c r="G378" s="57"/>
      <c r="H378" s="25"/>
      <c r="I378" s="57"/>
      <c r="J378" s="57"/>
      <c r="K378" s="57"/>
      <c r="L378" s="57"/>
      <c r="M378" s="57"/>
      <c r="N378" s="57"/>
    </row>
    <row r="379" spans="1:14" x14ac:dyDescent="0.35">
      <c r="A379" s="57"/>
      <c r="B379" s="57"/>
      <c r="C379" s="57"/>
      <c r="D379" s="57"/>
      <c r="E379" s="57"/>
      <c r="F379" s="57"/>
      <c r="G379" s="57"/>
      <c r="H379" s="25"/>
      <c r="I379" s="57"/>
      <c r="J379" s="57"/>
      <c r="K379" s="57"/>
      <c r="L379" s="57"/>
      <c r="M379" s="57"/>
      <c r="N379" s="57"/>
    </row>
    <row r="380" spans="1:14" x14ac:dyDescent="0.35">
      <c r="A380" s="57"/>
      <c r="B380" s="57"/>
      <c r="C380" s="57"/>
      <c r="D380" s="57"/>
      <c r="E380" s="57"/>
      <c r="F380" s="57"/>
      <c r="G380" s="57"/>
      <c r="H380" s="25"/>
      <c r="I380" s="57"/>
      <c r="J380" s="57"/>
      <c r="K380" s="57"/>
      <c r="L380" s="57"/>
      <c r="M380" s="57"/>
      <c r="N380" s="57"/>
    </row>
    <row r="381" spans="1:14" x14ac:dyDescent="0.35">
      <c r="A381" s="57"/>
      <c r="B381" s="57"/>
      <c r="C381" s="57"/>
      <c r="D381" s="57"/>
      <c r="E381" s="57"/>
      <c r="F381" s="57"/>
      <c r="G381" s="57"/>
      <c r="H381" s="25"/>
      <c r="I381" s="57"/>
      <c r="J381" s="57"/>
      <c r="K381" s="57"/>
      <c r="L381" s="57"/>
      <c r="M381" s="57"/>
      <c r="N381" s="57"/>
    </row>
    <row r="382" spans="1:14" x14ac:dyDescent="0.35">
      <c r="A382" s="57"/>
      <c r="B382" s="57"/>
      <c r="C382" s="57"/>
      <c r="D382" s="57"/>
      <c r="E382" s="57"/>
      <c r="F382" s="57"/>
      <c r="G382" s="57"/>
      <c r="H382" s="25"/>
      <c r="I382" s="57"/>
      <c r="J382" s="57"/>
      <c r="K382" s="57"/>
      <c r="L382" s="57"/>
      <c r="M382" s="57"/>
      <c r="N382" s="57"/>
    </row>
    <row r="383" spans="1:14" x14ac:dyDescent="0.35">
      <c r="A383" s="57"/>
      <c r="B383" s="57"/>
      <c r="C383" s="57"/>
      <c r="D383" s="57"/>
      <c r="E383" s="57"/>
      <c r="F383" s="57"/>
      <c r="G383" s="57"/>
      <c r="H383" s="25"/>
      <c r="I383" s="57"/>
      <c r="J383" s="57"/>
      <c r="K383" s="57"/>
      <c r="L383" s="57"/>
      <c r="M383" s="57"/>
      <c r="N383" s="57"/>
    </row>
    <row r="384" spans="1:14" x14ac:dyDescent="0.35">
      <c r="A384" s="57"/>
      <c r="B384" s="57"/>
      <c r="C384" s="57"/>
      <c r="D384" s="57"/>
      <c r="E384" s="57"/>
      <c r="F384" s="57"/>
      <c r="G384" s="57"/>
      <c r="H384" s="25"/>
      <c r="I384" s="57"/>
      <c r="J384" s="57"/>
      <c r="K384" s="57"/>
      <c r="L384" s="57"/>
      <c r="M384" s="57"/>
      <c r="N384" s="57"/>
    </row>
    <row r="385" spans="1:14" x14ac:dyDescent="0.35">
      <c r="A385" s="57"/>
      <c r="B385" s="57"/>
      <c r="C385" s="57"/>
      <c r="D385" s="57"/>
      <c r="E385" s="57"/>
      <c r="F385" s="57"/>
      <c r="G385" s="57"/>
      <c r="H385" s="25"/>
      <c r="I385" s="57"/>
      <c r="J385" s="57"/>
      <c r="K385" s="57"/>
      <c r="L385" s="57"/>
      <c r="M385" s="57"/>
      <c r="N385" s="57"/>
    </row>
    <row r="386" spans="1:14" x14ac:dyDescent="0.35">
      <c r="A386" s="57"/>
      <c r="B386" s="57"/>
      <c r="C386" s="57"/>
      <c r="D386" s="57"/>
      <c r="E386" s="57"/>
      <c r="F386" s="57"/>
      <c r="G386" s="57"/>
      <c r="H386" s="25"/>
      <c r="I386" s="57"/>
      <c r="J386" s="57"/>
      <c r="K386" s="57"/>
      <c r="L386" s="57"/>
      <c r="M386" s="57"/>
      <c r="N386" s="57"/>
    </row>
    <row r="387" spans="1:14" x14ac:dyDescent="0.35">
      <c r="A387" s="57"/>
      <c r="B387" s="57"/>
      <c r="C387" s="57"/>
      <c r="D387" s="57"/>
      <c r="E387" s="57"/>
      <c r="F387" s="57"/>
      <c r="G387" s="57"/>
      <c r="H387" s="25"/>
      <c r="I387" s="57"/>
      <c r="J387" s="57"/>
      <c r="K387" s="57"/>
      <c r="L387" s="57"/>
      <c r="M387" s="57"/>
      <c r="N387" s="57"/>
    </row>
    <row r="388" spans="1:14" x14ac:dyDescent="0.35">
      <c r="A388" s="57"/>
      <c r="B388" s="57"/>
      <c r="C388" s="57"/>
      <c r="D388" s="57"/>
      <c r="E388" s="57"/>
      <c r="F388" s="57"/>
      <c r="G388" s="57"/>
      <c r="H388" s="25"/>
      <c r="I388" s="57"/>
      <c r="J388" s="57"/>
      <c r="K388" s="57"/>
      <c r="L388" s="57"/>
      <c r="M388" s="57"/>
      <c r="N388" s="57"/>
    </row>
    <row r="389" spans="1:14" x14ac:dyDescent="0.35">
      <c r="A389" s="57"/>
      <c r="B389" s="57"/>
      <c r="C389" s="57"/>
      <c r="D389" s="57"/>
      <c r="E389" s="57"/>
      <c r="F389" s="57"/>
      <c r="G389" s="57"/>
      <c r="H389" s="25"/>
      <c r="I389" s="57"/>
      <c r="J389" s="57"/>
      <c r="K389" s="57"/>
      <c r="L389" s="57"/>
      <c r="M389" s="57"/>
      <c r="N389" s="57"/>
    </row>
    <row r="390" spans="1:14" x14ac:dyDescent="0.35">
      <c r="A390" s="57"/>
      <c r="B390" s="57"/>
      <c r="C390" s="57"/>
      <c r="D390" s="57"/>
      <c r="E390" s="57"/>
      <c r="F390" s="57"/>
      <c r="G390" s="57"/>
      <c r="H390" s="25"/>
      <c r="I390" s="57"/>
      <c r="J390" s="57"/>
      <c r="K390" s="57"/>
      <c r="L390" s="57"/>
      <c r="M390" s="57"/>
      <c r="N390" s="57"/>
    </row>
    <row r="391" spans="1:14" x14ac:dyDescent="0.35">
      <c r="A391" s="57"/>
      <c r="B391" s="57"/>
      <c r="C391" s="57"/>
      <c r="D391" s="57"/>
      <c r="E391" s="57"/>
      <c r="F391" s="57"/>
      <c r="G391" s="57"/>
      <c r="H391" s="25"/>
      <c r="I391" s="57"/>
      <c r="J391" s="57"/>
      <c r="K391" s="57"/>
      <c r="L391" s="57"/>
      <c r="M391" s="57"/>
      <c r="N391" s="57"/>
    </row>
    <row r="392" spans="1:14" x14ac:dyDescent="0.35">
      <c r="A392" s="57"/>
      <c r="B392" s="57"/>
      <c r="C392" s="57"/>
      <c r="D392" s="57"/>
      <c r="E392" s="57"/>
      <c r="F392" s="57"/>
      <c r="G392" s="57"/>
      <c r="H392" s="25"/>
      <c r="I392" s="57"/>
      <c r="J392" s="57"/>
      <c r="K392" s="57"/>
      <c r="L392" s="57"/>
      <c r="M392" s="57"/>
      <c r="N392" s="57"/>
    </row>
    <row r="393" spans="1:14" x14ac:dyDescent="0.35">
      <c r="A393" s="57"/>
      <c r="B393" s="57"/>
      <c r="C393" s="57"/>
      <c r="D393" s="57"/>
      <c r="E393" s="57"/>
      <c r="F393" s="57"/>
      <c r="G393" s="57"/>
      <c r="H393" s="25"/>
      <c r="I393" s="57"/>
      <c r="J393" s="57"/>
      <c r="K393" s="57"/>
      <c r="L393" s="57"/>
      <c r="M393" s="57"/>
      <c r="N393" s="57"/>
    </row>
    <row r="394" spans="1:14" x14ac:dyDescent="0.35">
      <c r="A394" s="57"/>
      <c r="B394" s="57"/>
      <c r="C394" s="57"/>
      <c r="D394" s="57"/>
      <c r="E394" s="57"/>
      <c r="F394" s="57"/>
      <c r="G394" s="57"/>
      <c r="H394" s="25"/>
      <c r="I394" s="57"/>
      <c r="J394" s="57"/>
      <c r="K394" s="57"/>
      <c r="L394" s="57"/>
      <c r="M394" s="57"/>
      <c r="N394" s="57"/>
    </row>
    <row r="395" spans="1:14" x14ac:dyDescent="0.35">
      <c r="A395" s="57"/>
      <c r="B395" s="57"/>
      <c r="C395" s="57"/>
      <c r="D395" s="57"/>
      <c r="E395" s="57"/>
      <c r="F395" s="57"/>
      <c r="G395" s="57"/>
      <c r="H395" s="25"/>
      <c r="I395" s="57"/>
      <c r="J395" s="57"/>
      <c r="K395" s="57"/>
      <c r="L395" s="57"/>
      <c r="M395" s="57"/>
      <c r="N395" s="57"/>
    </row>
    <row r="396" spans="1:14" x14ac:dyDescent="0.35">
      <c r="A396" s="57"/>
      <c r="B396" s="57"/>
      <c r="C396" s="57"/>
      <c r="D396" s="57"/>
      <c r="E396" s="57"/>
      <c r="F396" s="57"/>
      <c r="G396" s="57"/>
      <c r="H396" s="25"/>
      <c r="I396" s="57"/>
      <c r="J396" s="57"/>
      <c r="K396" s="57"/>
      <c r="L396" s="57"/>
      <c r="M396" s="57"/>
      <c r="N396" s="57"/>
    </row>
    <row r="397" spans="1:14" x14ac:dyDescent="0.35">
      <c r="A397" s="57"/>
      <c r="B397" s="57"/>
      <c r="C397" s="57"/>
      <c r="D397" s="57"/>
      <c r="E397" s="57"/>
      <c r="F397" s="57"/>
      <c r="G397" s="57"/>
      <c r="H397" s="25"/>
      <c r="I397" s="57"/>
      <c r="J397" s="57"/>
      <c r="K397" s="57"/>
      <c r="L397" s="57"/>
      <c r="M397" s="57"/>
      <c r="N397" s="57"/>
    </row>
    <row r="398" spans="1:14" x14ac:dyDescent="0.35">
      <c r="A398" s="57"/>
      <c r="B398" s="57"/>
      <c r="C398" s="57"/>
      <c r="D398" s="57"/>
      <c r="E398" s="57"/>
      <c r="F398" s="57"/>
      <c r="G398" s="57"/>
      <c r="H398" s="25"/>
      <c r="I398" s="57"/>
      <c r="J398" s="57"/>
      <c r="K398" s="57"/>
      <c r="L398" s="57"/>
      <c r="M398" s="57"/>
      <c r="N398" s="57"/>
    </row>
    <row r="399" spans="1:14" x14ac:dyDescent="0.35">
      <c r="A399" s="57"/>
      <c r="B399" s="57"/>
      <c r="C399" s="57"/>
      <c r="D399" s="57"/>
      <c r="E399" s="57"/>
      <c r="F399" s="57"/>
      <c r="G399" s="57"/>
      <c r="H399" s="25"/>
      <c r="I399" s="57"/>
      <c r="J399" s="57"/>
      <c r="K399" s="57"/>
      <c r="L399" s="57"/>
      <c r="M399" s="57"/>
      <c r="N399" s="57"/>
    </row>
    <row r="400" spans="1:14" x14ac:dyDescent="0.35">
      <c r="A400" s="57"/>
      <c r="B400" s="57"/>
      <c r="C400" s="57"/>
      <c r="D400" s="57"/>
      <c r="E400" s="57"/>
      <c r="F400" s="57"/>
      <c r="G400" s="57"/>
      <c r="H400" s="25"/>
      <c r="I400" s="57"/>
      <c r="J400" s="57"/>
      <c r="K400" s="57"/>
      <c r="L400" s="57"/>
      <c r="M400" s="57"/>
      <c r="N400" s="57"/>
    </row>
    <row r="401" spans="1:14" x14ac:dyDescent="0.35">
      <c r="A401" s="57"/>
      <c r="B401" s="57"/>
      <c r="C401" s="57"/>
      <c r="D401" s="57"/>
      <c r="E401" s="57"/>
      <c r="F401" s="57"/>
      <c r="G401" s="57"/>
      <c r="H401" s="25"/>
      <c r="I401" s="57"/>
      <c r="J401" s="57"/>
      <c r="K401" s="57"/>
      <c r="L401" s="57"/>
      <c r="M401" s="57"/>
      <c r="N401" s="57"/>
    </row>
    <row r="402" spans="1:14" x14ac:dyDescent="0.35">
      <c r="A402" s="57"/>
      <c r="B402" s="57"/>
      <c r="C402" s="57"/>
      <c r="D402" s="57"/>
      <c r="E402" s="57"/>
      <c r="F402" s="57"/>
      <c r="G402" s="57"/>
      <c r="H402" s="25"/>
      <c r="I402" s="57"/>
      <c r="J402" s="57"/>
      <c r="K402" s="57"/>
      <c r="L402" s="57"/>
      <c r="M402" s="57"/>
      <c r="N402" s="57"/>
    </row>
    <row r="403" spans="1:14" x14ac:dyDescent="0.35">
      <c r="A403" s="57"/>
      <c r="B403" s="57"/>
      <c r="C403" s="57"/>
      <c r="D403" s="57"/>
      <c r="E403" s="57"/>
      <c r="F403" s="57"/>
      <c r="G403" s="57"/>
      <c r="H403" s="25"/>
      <c r="I403" s="57"/>
      <c r="J403" s="57"/>
      <c r="K403" s="57"/>
      <c r="L403" s="57"/>
      <c r="M403" s="57"/>
      <c r="N403" s="57"/>
    </row>
    <row r="404" spans="1:14" x14ac:dyDescent="0.35">
      <c r="A404" s="57"/>
      <c r="B404" s="57"/>
      <c r="C404" s="57"/>
      <c r="D404" s="57"/>
      <c r="E404" s="57"/>
      <c r="F404" s="57"/>
      <c r="G404" s="57"/>
      <c r="H404" s="25"/>
      <c r="I404" s="57"/>
      <c r="J404" s="57"/>
      <c r="K404" s="57"/>
      <c r="L404" s="57"/>
      <c r="M404" s="57"/>
      <c r="N404" s="57"/>
    </row>
    <row r="405" spans="1:14" x14ac:dyDescent="0.35">
      <c r="A405" s="57"/>
      <c r="B405" s="57"/>
      <c r="C405" s="57"/>
      <c r="D405" s="57"/>
      <c r="E405" s="57"/>
      <c r="F405" s="57"/>
      <c r="G405" s="57"/>
      <c r="H405" s="25"/>
      <c r="I405" s="57"/>
      <c r="J405" s="57"/>
      <c r="K405" s="57"/>
      <c r="L405" s="57"/>
      <c r="M405" s="57"/>
      <c r="N405" s="57"/>
    </row>
    <row r="406" spans="1:14" x14ac:dyDescent="0.35">
      <c r="A406" s="57"/>
      <c r="B406" s="57"/>
      <c r="C406" s="57"/>
      <c r="D406" s="57"/>
      <c r="E406" s="57"/>
      <c r="F406" s="57"/>
      <c r="G406" s="57"/>
      <c r="H406" s="25"/>
      <c r="I406" s="57"/>
      <c r="J406" s="57"/>
      <c r="K406" s="57"/>
      <c r="L406" s="57"/>
      <c r="M406" s="57"/>
      <c r="N406" s="57"/>
    </row>
    <row r="407" spans="1:14" x14ac:dyDescent="0.35">
      <c r="A407" s="57"/>
      <c r="B407" s="57"/>
      <c r="C407" s="57"/>
      <c r="D407" s="57"/>
      <c r="E407" s="57"/>
      <c r="F407" s="57"/>
      <c r="G407" s="57"/>
      <c r="H407" s="25"/>
      <c r="I407" s="57"/>
      <c r="J407" s="57"/>
      <c r="K407" s="57"/>
      <c r="L407" s="57"/>
      <c r="M407" s="57"/>
      <c r="N407" s="57"/>
    </row>
    <row r="408" spans="1:14" x14ac:dyDescent="0.35">
      <c r="A408" s="57"/>
      <c r="B408" s="57"/>
      <c r="C408" s="57"/>
      <c r="D408" s="57"/>
      <c r="E408" s="57"/>
      <c r="F408" s="57"/>
      <c r="G408" s="57"/>
      <c r="H408" s="25"/>
      <c r="I408" s="57"/>
      <c r="J408" s="57"/>
      <c r="K408" s="57"/>
      <c r="L408" s="57"/>
      <c r="M408" s="57"/>
      <c r="N408" s="57"/>
    </row>
    <row r="409" spans="1:14" x14ac:dyDescent="0.35">
      <c r="A409" s="57"/>
      <c r="B409" s="57"/>
      <c r="C409" s="57"/>
      <c r="D409" s="57"/>
      <c r="E409" s="57"/>
      <c r="F409" s="57"/>
      <c r="G409" s="57"/>
      <c r="H409" s="25"/>
      <c r="I409" s="57"/>
      <c r="J409" s="57"/>
      <c r="K409" s="57"/>
      <c r="L409" s="57"/>
      <c r="M409" s="57"/>
      <c r="N409" s="57"/>
    </row>
    <row r="410" spans="1:14" x14ac:dyDescent="0.35">
      <c r="A410" s="57"/>
      <c r="B410" s="57"/>
      <c r="C410" s="57"/>
      <c r="D410" s="57"/>
      <c r="E410" s="57"/>
      <c r="F410" s="57"/>
      <c r="G410" s="57"/>
      <c r="H410" s="25"/>
      <c r="I410" s="57"/>
      <c r="J410" s="57"/>
      <c r="K410" s="57"/>
      <c r="L410" s="57"/>
      <c r="M410" s="57"/>
      <c r="N410" s="57"/>
    </row>
    <row r="411" spans="1:14" x14ac:dyDescent="0.35">
      <c r="A411" s="57"/>
      <c r="B411" s="57"/>
      <c r="C411" s="57"/>
      <c r="D411" s="57"/>
      <c r="E411" s="57"/>
      <c r="F411" s="57"/>
      <c r="G411" s="57"/>
      <c r="H411" s="25"/>
      <c r="I411" s="57"/>
      <c r="J411" s="57"/>
      <c r="K411" s="57"/>
      <c r="L411" s="57"/>
      <c r="M411" s="57"/>
      <c r="N411" s="57"/>
    </row>
    <row r="412" spans="1:14" x14ac:dyDescent="0.35">
      <c r="A412" s="57"/>
      <c r="B412" s="57"/>
      <c r="C412" s="57"/>
      <c r="D412" s="57"/>
      <c r="E412" s="57"/>
      <c r="F412" s="57"/>
      <c r="G412" s="57"/>
      <c r="H412" s="25"/>
      <c r="I412" s="57"/>
      <c r="J412" s="57"/>
      <c r="K412" s="57"/>
      <c r="L412" s="57"/>
      <c r="M412" s="57"/>
      <c r="N412" s="57"/>
    </row>
    <row r="413" spans="1:14" x14ac:dyDescent="0.35">
      <c r="A413" s="57"/>
      <c r="B413" s="57"/>
      <c r="C413" s="57"/>
      <c r="D413" s="57"/>
      <c r="E413" s="57"/>
      <c r="F413" s="57"/>
      <c r="G413" s="57"/>
      <c r="H413" s="25"/>
      <c r="I413" s="57"/>
      <c r="J413" s="57"/>
      <c r="K413" s="57"/>
      <c r="L413" s="57"/>
      <c r="M413" s="57"/>
      <c r="N413" s="5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29" r:id="rId4" xr:uid="{00000000-0004-0000-0200-00001B000000}"/>
    <hyperlink ref="C229" r:id="rId5" xr:uid="{00000000-0004-0000-0200-00001C000000}"/>
    <hyperlink ref="C312" location="'A. HTT General'!B173" display="173" xr:uid="{00000000-0004-0000-0200-00001D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topLeftCell="A361" zoomScaleNormal="100" workbookViewId="0">
      <selection activeCell="C342" sqref="C342"/>
    </sheetView>
  </sheetViews>
  <sheetFormatPr defaultColWidth="8.81640625" defaultRowHeight="14.5" outlineLevelRow="1" x14ac:dyDescent="0.35"/>
  <cols>
    <col min="1" max="1" width="13.81640625" style="110" customWidth="1"/>
    <col min="2" max="2" width="60.81640625" style="110" customWidth="1"/>
    <col min="3" max="3" width="41" style="110" customWidth="1"/>
    <col min="4" max="4" width="40.81640625" style="110" customWidth="1"/>
    <col min="5" max="5" width="6.7265625" style="110" customWidth="1"/>
    <col min="6" max="6" width="41.54296875" style="110" customWidth="1"/>
    <col min="7" max="7" width="41.54296875" style="105" customWidth="1"/>
    <col min="8" max="16384" width="8.81640625" style="106"/>
  </cols>
  <sheetData>
    <row r="1" spans="1:7" ht="31" x14ac:dyDescent="0.35">
      <c r="A1" s="150" t="s">
        <v>468</v>
      </c>
      <c r="B1" s="150"/>
      <c r="C1" s="105"/>
      <c r="D1" s="105"/>
      <c r="E1" s="105"/>
      <c r="F1" s="158" t="s">
        <v>1656</v>
      </c>
    </row>
    <row r="2" spans="1:7" ht="15" thickBot="1" x14ac:dyDescent="0.4">
      <c r="A2" s="105"/>
      <c r="B2" s="105"/>
      <c r="C2" s="105"/>
      <c r="D2" s="105"/>
      <c r="E2" s="105"/>
      <c r="F2" s="105"/>
    </row>
    <row r="3" spans="1:7" ht="19" thickBot="1" x14ac:dyDescent="0.4">
      <c r="A3" s="107"/>
      <c r="B3" s="108" t="s">
        <v>22</v>
      </c>
      <c r="C3" s="109" t="s">
        <v>1644</v>
      </c>
      <c r="D3" s="107"/>
      <c r="E3" s="107"/>
      <c r="F3" s="105"/>
      <c r="G3" s="107"/>
    </row>
    <row r="4" spans="1:7" ht="15" thickBot="1" x14ac:dyDescent="0.4"/>
    <row r="5" spans="1:7" ht="18.5" x14ac:dyDescent="0.35">
      <c r="A5" s="111"/>
      <c r="B5" s="112" t="s">
        <v>469</v>
      </c>
      <c r="C5" s="111"/>
      <c r="E5" s="113"/>
      <c r="F5" s="113"/>
    </row>
    <row r="6" spans="1:7" x14ac:dyDescent="0.35">
      <c r="B6" s="114" t="s">
        <v>470</v>
      </c>
    </row>
    <row r="7" spans="1:7" x14ac:dyDescent="0.35">
      <c r="B7" s="115" t="s">
        <v>471</v>
      </c>
    </row>
    <row r="8" spans="1:7" ht="15" thickBot="1" x14ac:dyDescent="0.4">
      <c r="B8" s="116" t="s">
        <v>472</v>
      </c>
    </row>
    <row r="9" spans="1:7" x14ac:dyDescent="0.35">
      <c r="B9" s="117"/>
    </row>
    <row r="10" spans="1:7" ht="37" x14ac:dyDescent="0.35">
      <c r="A10" s="118" t="s">
        <v>31</v>
      </c>
      <c r="B10" s="118" t="s">
        <v>470</v>
      </c>
      <c r="C10" s="119"/>
      <c r="D10" s="119"/>
      <c r="E10" s="119"/>
      <c r="F10" s="119"/>
      <c r="G10" s="120"/>
    </row>
    <row r="11" spans="1:7" ht="15" customHeight="1" x14ac:dyDescent="0.35">
      <c r="A11" s="121"/>
      <c r="B11" s="122" t="s">
        <v>473</v>
      </c>
      <c r="C11" s="121" t="s">
        <v>62</v>
      </c>
      <c r="D11" s="121"/>
      <c r="E11" s="121"/>
      <c r="F11" s="123" t="s">
        <v>474</v>
      </c>
      <c r="G11" s="123"/>
    </row>
    <row r="12" spans="1:7" x14ac:dyDescent="0.35">
      <c r="A12" s="110" t="s">
        <v>475</v>
      </c>
      <c r="B12" s="110" t="s">
        <v>476</v>
      </c>
      <c r="C12" s="491">
        <f>' D2. NTT Pool'!C8</f>
        <v>57179770039.960068</v>
      </c>
      <c r="F12" s="169">
        <f>IF($C$15=0,"",IF(C12="[for completion]","",C12/$C$15))</f>
        <v>1</v>
      </c>
    </row>
    <row r="13" spans="1:7" x14ac:dyDescent="0.35">
      <c r="A13" s="110" t="s">
        <v>477</v>
      </c>
      <c r="B13" s="110" t="s">
        <v>478</v>
      </c>
      <c r="C13" s="170">
        <v>0</v>
      </c>
      <c r="F13" s="169">
        <f>IF($C$15=0,"",IF(C13="[for completion]","",C13/$C$15))</f>
        <v>0</v>
      </c>
    </row>
    <row r="14" spans="1:7" x14ac:dyDescent="0.35">
      <c r="A14" s="110" t="s">
        <v>479</v>
      </c>
      <c r="B14" s="110" t="s">
        <v>94</v>
      </c>
      <c r="C14" s="170">
        <v>0</v>
      </c>
      <c r="F14" s="169">
        <f>IF($C$15=0,"",IF(C14="[for completion]","",C14/$C$15))</f>
        <v>0</v>
      </c>
    </row>
    <row r="15" spans="1:7" x14ac:dyDescent="0.35">
      <c r="A15" s="110" t="s">
        <v>480</v>
      </c>
      <c r="B15" s="125" t="s">
        <v>96</v>
      </c>
      <c r="C15" s="491">
        <f>SUM(C12:C14)</f>
        <v>57179770039.960068</v>
      </c>
      <c r="F15" s="144">
        <f>SUM(F12:F14)</f>
        <v>1</v>
      </c>
    </row>
    <row r="16" spans="1:7" outlineLevel="1" x14ac:dyDescent="0.35">
      <c r="A16" s="110" t="s">
        <v>481</v>
      </c>
      <c r="B16" s="127"/>
      <c r="C16" s="170"/>
      <c r="F16" s="169"/>
    </row>
    <row r="17" spans="1:7" outlineLevel="1" x14ac:dyDescent="0.35">
      <c r="A17" s="110" t="s">
        <v>482</v>
      </c>
      <c r="B17" s="127"/>
      <c r="C17" s="170"/>
      <c r="F17" s="169"/>
    </row>
    <row r="18" spans="1:7" outlineLevel="1" x14ac:dyDescent="0.35">
      <c r="A18" s="110" t="s">
        <v>483</v>
      </c>
      <c r="B18" s="127"/>
      <c r="C18" s="170"/>
      <c r="F18" s="169"/>
    </row>
    <row r="19" spans="1:7" outlineLevel="1" x14ac:dyDescent="0.35">
      <c r="A19" s="110" t="s">
        <v>484</v>
      </c>
      <c r="B19" s="127"/>
      <c r="C19" s="170"/>
      <c r="F19" s="169"/>
    </row>
    <row r="20" spans="1:7" outlineLevel="1" x14ac:dyDescent="0.35">
      <c r="A20" s="110" t="s">
        <v>485</v>
      </c>
      <c r="B20" s="127"/>
      <c r="C20" s="170"/>
      <c r="F20" s="169"/>
    </row>
    <row r="21" spans="1:7" outlineLevel="1" x14ac:dyDescent="0.35">
      <c r="A21" s="110" t="s">
        <v>486</v>
      </c>
      <c r="B21" s="127"/>
      <c r="C21" s="170"/>
      <c r="F21" s="169"/>
    </row>
    <row r="22" spans="1:7" outlineLevel="1" x14ac:dyDescent="0.35">
      <c r="A22" s="110" t="s">
        <v>487</v>
      </c>
      <c r="B22" s="127"/>
      <c r="C22" s="170"/>
      <c r="F22" s="169"/>
    </row>
    <row r="23" spans="1:7" outlineLevel="1" x14ac:dyDescent="0.35">
      <c r="A23" s="110" t="s">
        <v>488</v>
      </c>
      <c r="B23" s="127"/>
      <c r="C23" s="170"/>
      <c r="F23" s="169"/>
    </row>
    <row r="24" spans="1:7" outlineLevel="1" x14ac:dyDescent="0.35">
      <c r="A24" s="110" t="s">
        <v>489</v>
      </c>
      <c r="B24" s="127"/>
      <c r="C24" s="170"/>
      <c r="F24" s="169"/>
    </row>
    <row r="25" spans="1:7" outlineLevel="1" x14ac:dyDescent="0.35">
      <c r="A25" s="110" t="s">
        <v>490</v>
      </c>
      <c r="B25" s="127"/>
      <c r="C25" s="170"/>
      <c r="F25" s="169"/>
    </row>
    <row r="26" spans="1:7" outlineLevel="1" x14ac:dyDescent="0.35">
      <c r="A26" s="110" t="s">
        <v>491</v>
      </c>
      <c r="B26" s="127"/>
      <c r="C26" s="171"/>
      <c r="D26" s="106"/>
      <c r="E26" s="106"/>
      <c r="F26" s="169"/>
    </row>
    <row r="27" spans="1:7" ht="15" customHeight="1" x14ac:dyDescent="0.35">
      <c r="A27" s="121"/>
      <c r="B27" s="122" t="s">
        <v>492</v>
      </c>
      <c r="C27" s="121" t="s">
        <v>493</v>
      </c>
      <c r="D27" s="121" t="s">
        <v>494</v>
      </c>
      <c r="E27" s="128"/>
      <c r="F27" s="121" t="s">
        <v>495</v>
      </c>
      <c r="G27" s="123"/>
    </row>
    <row r="28" spans="1:7" x14ac:dyDescent="0.35">
      <c r="A28" s="110" t="s">
        <v>496</v>
      </c>
      <c r="B28" s="110" t="s">
        <v>497</v>
      </c>
      <c r="C28" s="173">
        <f>' D2. NTT Pool'!C9</f>
        <v>228780</v>
      </c>
      <c r="D28" s="110">
        <v>0</v>
      </c>
      <c r="F28" s="173">
        <f>SUM(C28:D28)</f>
        <v>228780</v>
      </c>
    </row>
    <row r="29" spans="1:7" outlineLevel="1" x14ac:dyDescent="0.35">
      <c r="A29" s="110" t="s">
        <v>498</v>
      </c>
      <c r="B29" s="129"/>
    </row>
    <row r="30" spans="1:7" outlineLevel="1" x14ac:dyDescent="0.35">
      <c r="A30" s="110" t="s">
        <v>499</v>
      </c>
      <c r="B30" s="129"/>
    </row>
    <row r="31" spans="1:7" outlineLevel="1" x14ac:dyDescent="0.35">
      <c r="A31" s="110" t="s">
        <v>500</v>
      </c>
      <c r="B31" s="129"/>
    </row>
    <row r="32" spans="1:7" outlineLevel="1" x14ac:dyDescent="0.35">
      <c r="A32" s="110" t="s">
        <v>501</v>
      </c>
      <c r="B32" s="129"/>
    </row>
    <row r="33" spans="1:7" outlineLevel="1" x14ac:dyDescent="0.35">
      <c r="A33" s="110" t="s">
        <v>1661</v>
      </c>
      <c r="B33" s="129"/>
    </row>
    <row r="34" spans="1:7" outlineLevel="1" x14ac:dyDescent="0.35">
      <c r="A34" s="110" t="s">
        <v>1662</v>
      </c>
      <c r="B34" s="129"/>
    </row>
    <row r="35" spans="1:7" ht="15" customHeight="1" x14ac:dyDescent="0.35">
      <c r="A35" s="121"/>
      <c r="B35" s="122" t="s">
        <v>502</v>
      </c>
      <c r="C35" s="121" t="s">
        <v>503</v>
      </c>
      <c r="D35" s="121" t="s">
        <v>504</v>
      </c>
      <c r="E35" s="128"/>
      <c r="F35" s="123" t="s">
        <v>474</v>
      </c>
      <c r="G35" s="123"/>
    </row>
    <row r="36" spans="1:7" x14ac:dyDescent="0.35">
      <c r="A36" s="110" t="s">
        <v>505</v>
      </c>
      <c r="B36" s="110" t="s">
        <v>506</v>
      </c>
      <c r="C36" s="493">
        <f>[2]HTT!$C$12/' D2. NTT Pool'!C8</f>
        <v>4.2914165032233382E-4</v>
      </c>
      <c r="D36" s="144">
        <v>0</v>
      </c>
      <c r="E36" s="172"/>
      <c r="F36" s="493">
        <f>SUM(C36:D36)</f>
        <v>4.2914165032233382E-4</v>
      </c>
    </row>
    <row r="37" spans="1:7" outlineLevel="1" x14ac:dyDescent="0.35">
      <c r="A37" s="110" t="s">
        <v>507</v>
      </c>
      <c r="C37" s="144"/>
      <c r="D37" s="144"/>
      <c r="E37" s="172"/>
      <c r="F37" s="144"/>
    </row>
    <row r="38" spans="1:7" outlineLevel="1" x14ac:dyDescent="0.35">
      <c r="A38" s="110" t="s">
        <v>508</v>
      </c>
      <c r="C38" s="144"/>
      <c r="D38" s="144"/>
      <c r="E38" s="172"/>
      <c r="F38" s="144"/>
    </row>
    <row r="39" spans="1:7" outlineLevel="1" x14ac:dyDescent="0.35">
      <c r="A39" s="110" t="s">
        <v>509</v>
      </c>
      <c r="C39" s="144"/>
      <c r="D39" s="144"/>
      <c r="E39" s="172"/>
      <c r="F39" s="144"/>
    </row>
    <row r="40" spans="1:7" outlineLevel="1" x14ac:dyDescent="0.35">
      <c r="A40" s="110" t="s">
        <v>510</v>
      </c>
      <c r="C40" s="144"/>
      <c r="D40" s="144"/>
      <c r="E40" s="172"/>
      <c r="F40" s="144"/>
    </row>
    <row r="41" spans="1:7" outlineLevel="1" x14ac:dyDescent="0.35">
      <c r="A41" s="110" t="s">
        <v>511</v>
      </c>
      <c r="C41" s="144"/>
      <c r="D41" s="144"/>
      <c r="E41" s="172"/>
      <c r="F41" s="144"/>
    </row>
    <row r="42" spans="1:7" outlineLevel="1" x14ac:dyDescent="0.35">
      <c r="A42" s="110" t="s">
        <v>512</v>
      </c>
      <c r="C42" s="144"/>
      <c r="D42" s="144"/>
      <c r="E42" s="172"/>
      <c r="F42" s="144"/>
    </row>
    <row r="43" spans="1:7" ht="15" customHeight="1" x14ac:dyDescent="0.35">
      <c r="A43" s="121"/>
      <c r="B43" s="122" t="s">
        <v>513</v>
      </c>
      <c r="C43" s="121" t="s">
        <v>503</v>
      </c>
      <c r="D43" s="121" t="s">
        <v>504</v>
      </c>
      <c r="E43" s="128"/>
      <c r="F43" s="123" t="s">
        <v>474</v>
      </c>
      <c r="G43" s="123"/>
    </row>
    <row r="44" spans="1:7" x14ac:dyDescent="0.35">
      <c r="A44" s="110" t="s">
        <v>514</v>
      </c>
      <c r="B44" s="130" t="s">
        <v>515</v>
      </c>
      <c r="C44" s="143">
        <f>SUM(C45:C72)</f>
        <v>0</v>
      </c>
      <c r="D44" s="143">
        <f>SUM(D45:D72)</f>
        <v>0</v>
      </c>
      <c r="E44" s="144"/>
      <c r="F44" s="143">
        <f>SUM(F45:F72)</f>
        <v>0</v>
      </c>
      <c r="G44" s="110"/>
    </row>
    <row r="45" spans="1:7" x14ac:dyDescent="0.35">
      <c r="A45" s="110" t="s">
        <v>516</v>
      </c>
      <c r="B45" s="110" t="s">
        <v>517</v>
      </c>
      <c r="C45" s="144">
        <v>0</v>
      </c>
      <c r="D45" s="144">
        <v>0</v>
      </c>
      <c r="E45" s="144"/>
      <c r="F45" s="493">
        <f>SUM(C45:D45)</f>
        <v>0</v>
      </c>
      <c r="G45" s="110"/>
    </row>
    <row r="46" spans="1:7" x14ac:dyDescent="0.35">
      <c r="A46" s="110" t="s">
        <v>518</v>
      </c>
      <c r="B46" s="110" t="s">
        <v>519</v>
      </c>
      <c r="C46" s="144">
        <v>0</v>
      </c>
      <c r="D46" s="144">
        <v>0</v>
      </c>
      <c r="E46" s="144"/>
      <c r="F46" s="493">
        <f t="shared" ref="F46:F87" si="0">SUM(C46:D46)</f>
        <v>0</v>
      </c>
      <c r="G46" s="110"/>
    </row>
    <row r="47" spans="1:7" x14ac:dyDescent="0.35">
      <c r="A47" s="110" t="s">
        <v>520</v>
      </c>
      <c r="B47" s="110" t="s">
        <v>521</v>
      </c>
      <c r="C47" s="144">
        <v>0</v>
      </c>
      <c r="D47" s="144">
        <v>0</v>
      </c>
      <c r="E47" s="144"/>
      <c r="F47" s="493">
        <f t="shared" si="0"/>
        <v>0</v>
      </c>
      <c r="G47" s="110"/>
    </row>
    <row r="48" spans="1:7" x14ac:dyDescent="0.35">
      <c r="A48" s="110" t="s">
        <v>522</v>
      </c>
      <c r="B48" s="110" t="s">
        <v>523</v>
      </c>
      <c r="C48" s="144">
        <v>0</v>
      </c>
      <c r="D48" s="144">
        <v>0</v>
      </c>
      <c r="E48" s="144"/>
      <c r="F48" s="493">
        <f t="shared" si="0"/>
        <v>0</v>
      </c>
      <c r="G48" s="110"/>
    </row>
    <row r="49" spans="1:7" x14ac:dyDescent="0.35">
      <c r="A49" s="110" t="s">
        <v>524</v>
      </c>
      <c r="B49" s="110" t="s">
        <v>525</v>
      </c>
      <c r="C49" s="144">
        <v>0</v>
      </c>
      <c r="D49" s="144">
        <v>0</v>
      </c>
      <c r="E49" s="144"/>
      <c r="F49" s="493">
        <f t="shared" si="0"/>
        <v>0</v>
      </c>
      <c r="G49" s="110"/>
    </row>
    <row r="50" spans="1:7" x14ac:dyDescent="0.35">
      <c r="A50" s="110" t="s">
        <v>526</v>
      </c>
      <c r="B50" s="110" t="s">
        <v>527</v>
      </c>
      <c r="C50" s="144">
        <v>0</v>
      </c>
      <c r="D50" s="144">
        <v>0</v>
      </c>
      <c r="E50" s="144"/>
      <c r="F50" s="493">
        <f t="shared" si="0"/>
        <v>0</v>
      </c>
      <c r="G50" s="110"/>
    </row>
    <row r="51" spans="1:7" x14ac:dyDescent="0.35">
      <c r="A51" s="110" t="s">
        <v>528</v>
      </c>
      <c r="B51" s="110" t="s">
        <v>529</v>
      </c>
      <c r="C51" s="144">
        <v>0</v>
      </c>
      <c r="D51" s="144">
        <v>0</v>
      </c>
      <c r="E51" s="144"/>
      <c r="F51" s="493">
        <f t="shared" si="0"/>
        <v>0</v>
      </c>
      <c r="G51" s="110"/>
    </row>
    <row r="52" spans="1:7" x14ac:dyDescent="0.35">
      <c r="A52" s="110" t="s">
        <v>530</v>
      </c>
      <c r="B52" s="110" t="s">
        <v>531</v>
      </c>
      <c r="C52" s="144">
        <v>0</v>
      </c>
      <c r="D52" s="144">
        <v>0</v>
      </c>
      <c r="E52" s="144"/>
      <c r="F52" s="493">
        <f t="shared" si="0"/>
        <v>0</v>
      </c>
      <c r="G52" s="110"/>
    </row>
    <row r="53" spans="1:7" x14ac:dyDescent="0.35">
      <c r="A53" s="110" t="s">
        <v>532</v>
      </c>
      <c r="B53" s="110" t="s">
        <v>533</v>
      </c>
      <c r="C53" s="144">
        <v>0</v>
      </c>
      <c r="D53" s="144">
        <v>0</v>
      </c>
      <c r="E53" s="144"/>
      <c r="F53" s="493">
        <f t="shared" si="0"/>
        <v>0</v>
      </c>
      <c r="G53" s="110"/>
    </row>
    <row r="54" spans="1:7" x14ac:dyDescent="0.35">
      <c r="A54" s="110" t="s">
        <v>534</v>
      </c>
      <c r="B54" s="110" t="s">
        <v>535</v>
      </c>
      <c r="C54" s="144">
        <v>0</v>
      </c>
      <c r="D54" s="144">
        <v>0</v>
      </c>
      <c r="E54" s="144"/>
      <c r="F54" s="493">
        <f t="shared" si="0"/>
        <v>0</v>
      </c>
      <c r="G54" s="110"/>
    </row>
    <row r="55" spans="1:7" x14ac:dyDescent="0.35">
      <c r="A55" s="110" t="s">
        <v>536</v>
      </c>
      <c r="B55" s="110" t="s">
        <v>537</v>
      </c>
      <c r="C55" s="144">
        <v>0</v>
      </c>
      <c r="D55" s="144">
        <v>0</v>
      </c>
      <c r="E55" s="144"/>
      <c r="F55" s="493">
        <f t="shared" si="0"/>
        <v>0</v>
      </c>
      <c r="G55" s="110"/>
    </row>
    <row r="56" spans="1:7" x14ac:dyDescent="0.35">
      <c r="A56" s="110" t="s">
        <v>538</v>
      </c>
      <c r="B56" s="110" t="s">
        <v>539</v>
      </c>
      <c r="C56" s="144">
        <v>0</v>
      </c>
      <c r="D56" s="144">
        <v>0</v>
      </c>
      <c r="E56" s="144"/>
      <c r="F56" s="493">
        <f t="shared" si="0"/>
        <v>0</v>
      </c>
      <c r="G56" s="110"/>
    </row>
    <row r="57" spans="1:7" x14ac:dyDescent="0.35">
      <c r="A57" s="110" t="s">
        <v>540</v>
      </c>
      <c r="B57" s="110" t="s">
        <v>541</v>
      </c>
      <c r="C57" s="144">
        <v>0</v>
      </c>
      <c r="D57" s="144">
        <v>0</v>
      </c>
      <c r="E57" s="144"/>
      <c r="F57" s="493">
        <f t="shared" si="0"/>
        <v>0</v>
      </c>
      <c r="G57" s="110"/>
    </row>
    <row r="58" spans="1:7" x14ac:dyDescent="0.35">
      <c r="A58" s="110" t="s">
        <v>542</v>
      </c>
      <c r="B58" s="110" t="s">
        <v>543</v>
      </c>
      <c r="C58" s="144">
        <v>0</v>
      </c>
      <c r="D58" s="144">
        <v>0</v>
      </c>
      <c r="E58" s="144"/>
      <c r="F58" s="493">
        <f t="shared" si="0"/>
        <v>0</v>
      </c>
      <c r="G58" s="110"/>
    </row>
    <row r="59" spans="1:7" x14ac:dyDescent="0.35">
      <c r="A59" s="110" t="s">
        <v>544</v>
      </c>
      <c r="B59" s="110" t="s">
        <v>545</v>
      </c>
      <c r="C59" s="144">
        <v>0</v>
      </c>
      <c r="D59" s="144">
        <v>0</v>
      </c>
      <c r="E59" s="144"/>
      <c r="F59" s="493">
        <f t="shared" si="0"/>
        <v>0</v>
      </c>
      <c r="G59" s="110"/>
    </row>
    <row r="60" spans="1:7" x14ac:dyDescent="0.35">
      <c r="A60" s="110" t="s">
        <v>546</v>
      </c>
      <c r="B60" s="110" t="s">
        <v>3</v>
      </c>
      <c r="C60" s="144">
        <v>0</v>
      </c>
      <c r="D60" s="144">
        <v>0</v>
      </c>
      <c r="E60" s="144"/>
      <c r="F60" s="493">
        <f t="shared" si="0"/>
        <v>0</v>
      </c>
      <c r="G60" s="110"/>
    </row>
    <row r="61" spans="1:7" x14ac:dyDescent="0.35">
      <c r="A61" s="110" t="s">
        <v>547</v>
      </c>
      <c r="B61" s="110" t="s">
        <v>548</v>
      </c>
      <c r="C61" s="144">
        <v>0</v>
      </c>
      <c r="D61" s="144">
        <v>0</v>
      </c>
      <c r="E61" s="144"/>
      <c r="F61" s="493">
        <f t="shared" si="0"/>
        <v>0</v>
      </c>
      <c r="G61" s="110"/>
    </row>
    <row r="62" spans="1:7" x14ac:dyDescent="0.35">
      <c r="A62" s="110" t="s">
        <v>549</v>
      </c>
      <c r="B62" s="110" t="s">
        <v>550</v>
      </c>
      <c r="C62" s="144">
        <v>0</v>
      </c>
      <c r="D62" s="144">
        <v>0</v>
      </c>
      <c r="E62" s="144"/>
      <c r="F62" s="493">
        <f t="shared" si="0"/>
        <v>0</v>
      </c>
      <c r="G62" s="110"/>
    </row>
    <row r="63" spans="1:7" x14ac:dyDescent="0.35">
      <c r="A63" s="110" t="s">
        <v>551</v>
      </c>
      <c r="B63" s="110" t="s">
        <v>552</v>
      </c>
      <c r="C63" s="144">
        <v>0</v>
      </c>
      <c r="D63" s="144">
        <v>0</v>
      </c>
      <c r="E63" s="144"/>
      <c r="F63" s="493">
        <f t="shared" si="0"/>
        <v>0</v>
      </c>
      <c r="G63" s="110"/>
    </row>
    <row r="64" spans="1:7" x14ac:dyDescent="0.35">
      <c r="A64" s="110" t="s">
        <v>553</v>
      </c>
      <c r="B64" s="110" t="s">
        <v>554</v>
      </c>
      <c r="C64" s="144">
        <v>0</v>
      </c>
      <c r="D64" s="144">
        <v>0</v>
      </c>
      <c r="E64" s="144"/>
      <c r="F64" s="493">
        <f t="shared" si="0"/>
        <v>0</v>
      </c>
      <c r="G64" s="110"/>
    </row>
    <row r="65" spans="1:7" x14ac:dyDescent="0.35">
      <c r="A65" s="110" t="s">
        <v>555</v>
      </c>
      <c r="B65" s="110" t="s">
        <v>556</v>
      </c>
      <c r="C65" s="144">
        <v>0</v>
      </c>
      <c r="D65" s="144">
        <v>0</v>
      </c>
      <c r="E65" s="144"/>
      <c r="F65" s="493">
        <f t="shared" si="0"/>
        <v>0</v>
      </c>
      <c r="G65" s="110"/>
    </row>
    <row r="66" spans="1:7" x14ac:dyDescent="0.35">
      <c r="A66" s="110" t="s">
        <v>557</v>
      </c>
      <c r="B66" s="110" t="s">
        <v>558</v>
      </c>
      <c r="C66" s="144">
        <v>0</v>
      </c>
      <c r="D66" s="144">
        <v>0</v>
      </c>
      <c r="E66" s="144"/>
      <c r="F66" s="493">
        <f t="shared" si="0"/>
        <v>0</v>
      </c>
      <c r="G66" s="110"/>
    </row>
    <row r="67" spans="1:7" x14ac:dyDescent="0.35">
      <c r="A67" s="110" t="s">
        <v>559</v>
      </c>
      <c r="B67" s="110" t="s">
        <v>560</v>
      </c>
      <c r="C67" s="144">
        <v>0</v>
      </c>
      <c r="D67" s="144">
        <v>0</v>
      </c>
      <c r="E67" s="144"/>
      <c r="F67" s="493">
        <f t="shared" si="0"/>
        <v>0</v>
      </c>
      <c r="G67" s="110"/>
    </row>
    <row r="68" spans="1:7" x14ac:dyDescent="0.35">
      <c r="A68" s="110" t="s">
        <v>561</v>
      </c>
      <c r="B68" s="110" t="s">
        <v>562</v>
      </c>
      <c r="C68" s="144">
        <v>0</v>
      </c>
      <c r="D68" s="144">
        <v>0</v>
      </c>
      <c r="E68" s="144"/>
      <c r="F68" s="493">
        <f t="shared" si="0"/>
        <v>0</v>
      </c>
      <c r="G68" s="110"/>
    </row>
    <row r="69" spans="1:7" x14ac:dyDescent="0.35">
      <c r="A69" s="110" t="s">
        <v>563</v>
      </c>
      <c r="B69" s="110" t="s">
        <v>564</v>
      </c>
      <c r="C69" s="144">
        <v>0</v>
      </c>
      <c r="D69" s="144">
        <v>0</v>
      </c>
      <c r="E69" s="144"/>
      <c r="F69" s="493">
        <f t="shared" si="0"/>
        <v>0</v>
      </c>
      <c r="G69" s="110"/>
    </row>
    <row r="70" spans="1:7" x14ac:dyDescent="0.35">
      <c r="A70" s="110" t="s">
        <v>565</v>
      </c>
      <c r="B70" s="110" t="s">
        <v>566</v>
      </c>
      <c r="C70" s="144">
        <v>0</v>
      </c>
      <c r="D70" s="144">
        <v>0</v>
      </c>
      <c r="E70" s="144"/>
      <c r="F70" s="493">
        <f t="shared" si="0"/>
        <v>0</v>
      </c>
      <c r="G70" s="110"/>
    </row>
    <row r="71" spans="1:7" x14ac:dyDescent="0.35">
      <c r="A71" s="110" t="s">
        <v>567</v>
      </c>
      <c r="B71" s="110" t="s">
        <v>6</v>
      </c>
      <c r="C71" s="144">
        <v>0</v>
      </c>
      <c r="D71" s="144">
        <v>0</v>
      </c>
      <c r="E71" s="144"/>
      <c r="F71" s="493">
        <f t="shared" si="0"/>
        <v>0</v>
      </c>
      <c r="G71" s="110"/>
    </row>
    <row r="72" spans="1:7" x14ac:dyDescent="0.35">
      <c r="A72" s="110" t="s">
        <v>568</v>
      </c>
      <c r="B72" s="110" t="s">
        <v>569</v>
      </c>
      <c r="C72" s="144">
        <v>0</v>
      </c>
      <c r="D72" s="144">
        <v>0</v>
      </c>
      <c r="E72" s="144"/>
      <c r="F72" s="493">
        <f t="shared" si="0"/>
        <v>0</v>
      </c>
      <c r="G72" s="110"/>
    </row>
    <row r="73" spans="1:7" x14ac:dyDescent="0.35">
      <c r="A73" s="110" t="s">
        <v>570</v>
      </c>
      <c r="B73" s="130" t="s">
        <v>261</v>
      </c>
      <c r="C73" s="143">
        <f>SUM(C74:C76)</f>
        <v>0</v>
      </c>
      <c r="D73" s="143">
        <f>SUM(D74:D76)</f>
        <v>0</v>
      </c>
      <c r="E73" s="144"/>
      <c r="F73" s="143">
        <f>SUM(F74:F76)</f>
        <v>0</v>
      </c>
      <c r="G73" s="110"/>
    </row>
    <row r="74" spans="1:7" x14ac:dyDescent="0.35">
      <c r="A74" s="110" t="s">
        <v>571</v>
      </c>
      <c r="B74" s="110" t="s">
        <v>572</v>
      </c>
      <c r="C74" s="144">
        <v>0</v>
      </c>
      <c r="D74" s="144">
        <v>0</v>
      </c>
      <c r="E74" s="144"/>
      <c r="F74" s="493">
        <f t="shared" si="0"/>
        <v>0</v>
      </c>
      <c r="G74" s="110"/>
    </row>
    <row r="75" spans="1:7" x14ac:dyDescent="0.35">
      <c r="A75" s="110" t="s">
        <v>573</v>
      </c>
      <c r="B75" s="110" t="s">
        <v>574</v>
      </c>
      <c r="C75" s="144">
        <v>0</v>
      </c>
      <c r="D75" s="144">
        <v>0</v>
      </c>
      <c r="E75" s="144"/>
      <c r="F75" s="493">
        <f t="shared" si="0"/>
        <v>0</v>
      </c>
      <c r="G75" s="110"/>
    </row>
    <row r="76" spans="1:7" x14ac:dyDescent="0.35">
      <c r="A76" s="110" t="s">
        <v>1640</v>
      </c>
      <c r="B76" s="110" t="s">
        <v>2</v>
      </c>
      <c r="C76" s="144">
        <v>0</v>
      </c>
      <c r="D76" s="144">
        <v>0</v>
      </c>
      <c r="E76" s="144"/>
      <c r="F76" s="493">
        <f t="shared" si="0"/>
        <v>0</v>
      </c>
      <c r="G76" s="110"/>
    </row>
    <row r="77" spans="1:7" x14ac:dyDescent="0.35">
      <c r="A77" s="110" t="s">
        <v>575</v>
      </c>
      <c r="B77" s="130" t="s">
        <v>94</v>
      </c>
      <c r="C77" s="143">
        <f>SUM(C78:C87)</f>
        <v>1</v>
      </c>
      <c r="D77" s="143">
        <f>SUM(D78:D87)</f>
        <v>0</v>
      </c>
      <c r="E77" s="144"/>
      <c r="F77" s="143">
        <f>SUM(F78:F87)</f>
        <v>1</v>
      </c>
      <c r="G77" s="110"/>
    </row>
    <row r="78" spans="1:7" x14ac:dyDescent="0.35">
      <c r="A78" s="110" t="s">
        <v>576</v>
      </c>
      <c r="B78" s="131" t="s">
        <v>263</v>
      </c>
      <c r="C78" s="144">
        <v>0</v>
      </c>
      <c r="D78" s="144">
        <v>0</v>
      </c>
      <c r="E78" s="144"/>
      <c r="F78" s="493">
        <f t="shared" si="0"/>
        <v>0</v>
      </c>
      <c r="G78" s="110"/>
    </row>
    <row r="79" spans="1:7" x14ac:dyDescent="0.35">
      <c r="A79" s="110" t="s">
        <v>577</v>
      </c>
      <c r="B79" s="131" t="s">
        <v>265</v>
      </c>
      <c r="C79" s="144">
        <v>0</v>
      </c>
      <c r="D79" s="144">
        <v>0</v>
      </c>
      <c r="E79" s="144"/>
      <c r="F79" s="493">
        <f t="shared" si="0"/>
        <v>0</v>
      </c>
      <c r="G79" s="110"/>
    </row>
    <row r="80" spans="1:7" x14ac:dyDescent="0.35">
      <c r="A80" s="110" t="s">
        <v>578</v>
      </c>
      <c r="B80" s="131" t="s">
        <v>267</v>
      </c>
      <c r="C80" s="144">
        <v>0</v>
      </c>
      <c r="D80" s="144">
        <v>0</v>
      </c>
      <c r="E80" s="144"/>
      <c r="F80" s="493">
        <f t="shared" si="0"/>
        <v>0</v>
      </c>
      <c r="G80" s="110"/>
    </row>
    <row r="81" spans="1:7" x14ac:dyDescent="0.35">
      <c r="A81" s="110" t="s">
        <v>579</v>
      </c>
      <c r="B81" s="131" t="s">
        <v>12</v>
      </c>
      <c r="C81" s="144">
        <v>1</v>
      </c>
      <c r="D81" s="144">
        <v>0</v>
      </c>
      <c r="E81" s="144"/>
      <c r="F81" s="493">
        <f t="shared" si="0"/>
        <v>1</v>
      </c>
      <c r="G81" s="110"/>
    </row>
    <row r="82" spans="1:7" x14ac:dyDescent="0.35">
      <c r="A82" s="110" t="s">
        <v>580</v>
      </c>
      <c r="B82" s="131" t="s">
        <v>270</v>
      </c>
      <c r="C82" s="144">
        <v>0</v>
      </c>
      <c r="D82" s="144">
        <v>0</v>
      </c>
      <c r="E82" s="144"/>
      <c r="F82" s="493">
        <f t="shared" si="0"/>
        <v>0</v>
      </c>
      <c r="G82" s="110"/>
    </row>
    <row r="83" spans="1:7" x14ac:dyDescent="0.35">
      <c r="A83" s="110" t="s">
        <v>581</v>
      </c>
      <c r="B83" s="131" t="s">
        <v>272</v>
      </c>
      <c r="C83" s="144">
        <v>0</v>
      </c>
      <c r="D83" s="144">
        <v>0</v>
      </c>
      <c r="E83" s="144"/>
      <c r="F83" s="493">
        <f t="shared" si="0"/>
        <v>0</v>
      </c>
      <c r="G83" s="110"/>
    </row>
    <row r="84" spans="1:7" x14ac:dyDescent="0.35">
      <c r="A84" s="110" t="s">
        <v>582</v>
      </c>
      <c r="B84" s="131" t="s">
        <v>274</v>
      </c>
      <c r="C84" s="144">
        <v>0</v>
      </c>
      <c r="D84" s="144">
        <v>0</v>
      </c>
      <c r="E84" s="144"/>
      <c r="F84" s="493">
        <f t="shared" si="0"/>
        <v>0</v>
      </c>
      <c r="G84" s="110"/>
    </row>
    <row r="85" spans="1:7" x14ac:dyDescent="0.35">
      <c r="A85" s="110" t="s">
        <v>583</v>
      </c>
      <c r="B85" s="131" t="s">
        <v>276</v>
      </c>
      <c r="C85" s="144">
        <v>0</v>
      </c>
      <c r="D85" s="144">
        <v>0</v>
      </c>
      <c r="E85" s="144"/>
      <c r="F85" s="493">
        <f t="shared" si="0"/>
        <v>0</v>
      </c>
      <c r="G85" s="110"/>
    </row>
    <row r="86" spans="1:7" x14ac:dyDescent="0.35">
      <c r="A86" s="110" t="s">
        <v>584</v>
      </c>
      <c r="B86" s="131" t="s">
        <v>278</v>
      </c>
      <c r="C86" s="144">
        <v>0</v>
      </c>
      <c r="D86" s="144">
        <v>0</v>
      </c>
      <c r="E86" s="144"/>
      <c r="F86" s="493">
        <f t="shared" si="0"/>
        <v>0</v>
      </c>
      <c r="G86" s="110"/>
    </row>
    <row r="87" spans="1:7" x14ac:dyDescent="0.35">
      <c r="A87" s="110" t="s">
        <v>585</v>
      </c>
      <c r="B87" s="131" t="s">
        <v>94</v>
      </c>
      <c r="C87" s="144">
        <v>0</v>
      </c>
      <c r="D87" s="144">
        <v>0</v>
      </c>
      <c r="E87" s="144"/>
      <c r="F87" s="493">
        <f t="shared" si="0"/>
        <v>0</v>
      </c>
      <c r="G87" s="110"/>
    </row>
    <row r="88" spans="1:7" outlineLevel="1" x14ac:dyDescent="0.35">
      <c r="A88" s="110" t="s">
        <v>586</v>
      </c>
      <c r="B88" s="127"/>
      <c r="C88" s="144"/>
      <c r="D88" s="144"/>
      <c r="E88" s="144"/>
      <c r="F88" s="144"/>
      <c r="G88" s="110"/>
    </row>
    <row r="89" spans="1:7" outlineLevel="1" x14ac:dyDescent="0.35">
      <c r="A89" s="110" t="s">
        <v>587</v>
      </c>
      <c r="B89" s="127"/>
      <c r="C89" s="144"/>
      <c r="D89" s="144"/>
      <c r="E89" s="144"/>
      <c r="F89" s="144"/>
      <c r="G89" s="110"/>
    </row>
    <row r="90" spans="1:7" outlineLevel="1" x14ac:dyDescent="0.35">
      <c r="A90" s="110" t="s">
        <v>588</v>
      </c>
      <c r="B90" s="127"/>
      <c r="C90" s="144"/>
      <c r="D90" s="144"/>
      <c r="E90" s="144"/>
      <c r="F90" s="144"/>
      <c r="G90" s="110"/>
    </row>
    <row r="91" spans="1:7" outlineLevel="1" x14ac:dyDescent="0.35">
      <c r="A91" s="110" t="s">
        <v>589</v>
      </c>
      <c r="B91" s="127"/>
      <c r="C91" s="144"/>
      <c r="D91" s="144"/>
      <c r="E91" s="144"/>
      <c r="F91" s="144"/>
      <c r="G91" s="110"/>
    </row>
    <row r="92" spans="1:7" outlineLevel="1" x14ac:dyDescent="0.35">
      <c r="A92" s="110" t="s">
        <v>590</v>
      </c>
      <c r="B92" s="127"/>
      <c r="C92" s="144"/>
      <c r="D92" s="144"/>
      <c r="E92" s="144"/>
      <c r="F92" s="144"/>
      <c r="G92" s="110"/>
    </row>
    <row r="93" spans="1:7" outlineLevel="1" x14ac:dyDescent="0.35">
      <c r="A93" s="110" t="s">
        <v>591</v>
      </c>
      <c r="B93" s="127"/>
      <c r="C93" s="144"/>
      <c r="D93" s="144"/>
      <c r="E93" s="144"/>
      <c r="F93" s="144"/>
      <c r="G93" s="110"/>
    </row>
    <row r="94" spans="1:7" outlineLevel="1" x14ac:dyDescent="0.35">
      <c r="A94" s="110" t="s">
        <v>592</v>
      </c>
      <c r="B94" s="127"/>
      <c r="C94" s="144"/>
      <c r="D94" s="144"/>
      <c r="E94" s="144"/>
      <c r="F94" s="144"/>
      <c r="G94" s="110"/>
    </row>
    <row r="95" spans="1:7" outlineLevel="1" x14ac:dyDescent="0.35">
      <c r="A95" s="110" t="s">
        <v>593</v>
      </c>
      <c r="B95" s="127"/>
      <c r="C95" s="144"/>
      <c r="D95" s="144"/>
      <c r="E95" s="144"/>
      <c r="F95" s="144"/>
      <c r="G95" s="110"/>
    </row>
    <row r="96" spans="1:7" outlineLevel="1" x14ac:dyDescent="0.35">
      <c r="A96" s="110" t="s">
        <v>594</v>
      </c>
      <c r="B96" s="127"/>
      <c r="C96" s="144"/>
      <c r="D96" s="144"/>
      <c r="E96" s="144"/>
      <c r="F96" s="144"/>
      <c r="G96" s="110"/>
    </row>
    <row r="97" spans="1:7" outlineLevel="1" x14ac:dyDescent="0.35">
      <c r="A97" s="110" t="s">
        <v>595</v>
      </c>
      <c r="B97" s="127"/>
      <c r="C97" s="144"/>
      <c r="D97" s="144"/>
      <c r="E97" s="144"/>
      <c r="F97" s="144"/>
      <c r="G97" s="110"/>
    </row>
    <row r="98" spans="1:7" ht="15" customHeight="1" x14ac:dyDescent="0.35">
      <c r="A98" s="121"/>
      <c r="B98" s="159" t="s">
        <v>1651</v>
      </c>
      <c r="C98" s="121" t="s">
        <v>503</v>
      </c>
      <c r="D98" s="121" t="s">
        <v>504</v>
      </c>
      <c r="E98" s="128"/>
      <c r="F98" s="123" t="s">
        <v>474</v>
      </c>
      <c r="G98" s="123"/>
    </row>
    <row r="99" spans="1:7" x14ac:dyDescent="0.35">
      <c r="A99" s="110" t="s">
        <v>596</v>
      </c>
      <c r="B99" s="131" t="s">
        <v>1848</v>
      </c>
      <c r="C99" s="493">
        <f>VLOOKUP($B99,' D2. NTT Pool'!$A$39:I52,9,FALSE)</f>
        <v>0.10369357982843228</v>
      </c>
      <c r="D99" s="144">
        <v>0</v>
      </c>
      <c r="E99" s="144"/>
      <c r="F99" s="493">
        <f>SUM(C99:D99)</f>
        <v>0.10369357982843228</v>
      </c>
      <c r="G99" s="110"/>
    </row>
    <row r="100" spans="1:7" x14ac:dyDescent="0.35">
      <c r="A100" s="110" t="s">
        <v>598</v>
      </c>
      <c r="B100" s="131" t="s">
        <v>1849</v>
      </c>
      <c r="C100" s="493">
        <f>VLOOKUP($B100,' D2. NTT Pool'!$A$39:I53,9,FALSE)</f>
        <v>0.20447178143352682</v>
      </c>
      <c r="D100" s="144">
        <v>0</v>
      </c>
      <c r="E100" s="144"/>
      <c r="F100" s="493">
        <f t="shared" ref="F100:F111" si="1">SUM(C100:D100)</f>
        <v>0.20447178143352682</v>
      </c>
      <c r="G100" s="110"/>
    </row>
    <row r="101" spans="1:7" x14ac:dyDescent="0.35">
      <c r="A101" s="110" t="s">
        <v>599</v>
      </c>
      <c r="B101" s="131" t="s">
        <v>1850</v>
      </c>
      <c r="C101" s="493">
        <f>VLOOKUP($B101,' D2. NTT Pool'!$A$39:I54,9,FALSE)</f>
        <v>1.2112038786200112E-2</v>
      </c>
      <c r="D101" s="144">
        <v>0</v>
      </c>
      <c r="E101" s="144"/>
      <c r="F101" s="493">
        <f t="shared" si="1"/>
        <v>1.2112038786200112E-2</v>
      </c>
      <c r="G101" s="110"/>
    </row>
    <row r="102" spans="1:7" x14ac:dyDescent="0.35">
      <c r="A102" s="110" t="s">
        <v>600</v>
      </c>
      <c r="B102" s="131" t="s">
        <v>1851</v>
      </c>
      <c r="C102" s="493">
        <f>VLOOKUP($B102,' D2. NTT Pool'!$A$39:I55,9,FALSE)</f>
        <v>9.6567327181294339E-3</v>
      </c>
      <c r="D102" s="144">
        <v>0</v>
      </c>
      <c r="E102" s="144"/>
      <c r="F102" s="493">
        <f t="shared" si="1"/>
        <v>9.6567327181294339E-3</v>
      </c>
      <c r="G102" s="110"/>
    </row>
    <row r="103" spans="1:7" x14ac:dyDescent="0.35">
      <c r="A103" s="110" t="s">
        <v>601</v>
      </c>
      <c r="B103" s="131" t="s">
        <v>1852</v>
      </c>
      <c r="C103" s="493">
        <f>VLOOKUP($B103,' D2. NTT Pool'!$A$39:I56,9,FALSE)</f>
        <v>1.4167849310059351E-2</v>
      </c>
      <c r="D103" s="144">
        <v>0</v>
      </c>
      <c r="E103" s="144"/>
      <c r="F103" s="493">
        <f t="shared" si="1"/>
        <v>1.4167849310059351E-2</v>
      </c>
      <c r="G103" s="110"/>
    </row>
    <row r="104" spans="1:7" x14ac:dyDescent="0.35">
      <c r="A104" s="110" t="s">
        <v>602</v>
      </c>
      <c r="B104" s="131" t="s">
        <v>1853</v>
      </c>
      <c r="C104" s="493">
        <f>VLOOKUP($B104,' D2. NTT Pool'!$A$39:I57,9,FALSE)</f>
        <v>2.8457166072246341E-4</v>
      </c>
      <c r="D104" s="144">
        <v>0</v>
      </c>
      <c r="E104" s="144"/>
      <c r="F104" s="493">
        <f t="shared" si="1"/>
        <v>2.8457166072246341E-4</v>
      </c>
      <c r="G104" s="110"/>
    </row>
    <row r="105" spans="1:7" x14ac:dyDescent="0.35">
      <c r="A105" s="110" t="s">
        <v>603</v>
      </c>
      <c r="B105" s="131" t="s">
        <v>1854</v>
      </c>
      <c r="C105" s="493">
        <f>VLOOKUP($B105,' D2. NTT Pool'!$A$39:I58,9,FALSE)</f>
        <v>1.9462414913566092E-2</v>
      </c>
      <c r="D105" s="144">
        <v>0</v>
      </c>
      <c r="E105" s="144"/>
      <c r="F105" s="493">
        <f t="shared" si="1"/>
        <v>1.9462414913566092E-2</v>
      </c>
      <c r="G105" s="110"/>
    </row>
    <row r="106" spans="1:7" x14ac:dyDescent="0.35">
      <c r="A106" s="110" t="s">
        <v>604</v>
      </c>
      <c r="B106" s="131" t="s">
        <v>1855</v>
      </c>
      <c r="C106" s="493">
        <f>VLOOKUP($B106,' D2. NTT Pool'!$A$39:I59,9,FALSE)</f>
        <v>0</v>
      </c>
      <c r="D106" s="144">
        <v>0</v>
      </c>
      <c r="E106" s="144"/>
      <c r="F106" s="493">
        <f t="shared" si="1"/>
        <v>0</v>
      </c>
      <c r="G106" s="110"/>
    </row>
    <row r="107" spans="1:7" x14ac:dyDescent="0.35">
      <c r="A107" s="110" t="s">
        <v>605</v>
      </c>
      <c r="B107" s="131" t="s">
        <v>1856</v>
      </c>
      <c r="C107" s="493">
        <f>VLOOKUP($B107,' D2. NTT Pool'!$A$39:I60,9,FALSE)</f>
        <v>0.59962626181757861</v>
      </c>
      <c r="D107" s="144">
        <v>0</v>
      </c>
      <c r="E107" s="144"/>
      <c r="F107" s="493">
        <f t="shared" si="1"/>
        <v>0.59962626181757861</v>
      </c>
      <c r="G107" s="110"/>
    </row>
    <row r="108" spans="1:7" x14ac:dyDescent="0.35">
      <c r="A108" s="110" t="s">
        <v>606</v>
      </c>
      <c r="B108" s="131" t="s">
        <v>1857</v>
      </c>
      <c r="C108" s="493">
        <f>VLOOKUP($B108,' D2. NTT Pool'!$A$39:I61,9,FALSE)</f>
        <v>2.3966419891900603E-3</v>
      </c>
      <c r="D108" s="144">
        <v>0</v>
      </c>
      <c r="E108" s="144"/>
      <c r="F108" s="493">
        <f t="shared" si="1"/>
        <v>2.3966419891900603E-3</v>
      </c>
      <c r="G108" s="110"/>
    </row>
    <row r="109" spans="1:7" x14ac:dyDescent="0.35">
      <c r="A109" s="110" t="s">
        <v>607</v>
      </c>
      <c r="B109" s="131" t="s">
        <v>1858</v>
      </c>
      <c r="C109" s="493">
        <f>VLOOKUP($B109,' D2. NTT Pool'!$A$39:I62,9,FALSE)</f>
        <v>1.015518588557102E-2</v>
      </c>
      <c r="D109" s="144">
        <v>0</v>
      </c>
      <c r="E109" s="144"/>
      <c r="F109" s="493">
        <f t="shared" si="1"/>
        <v>1.015518588557102E-2</v>
      </c>
      <c r="G109" s="110"/>
    </row>
    <row r="110" spans="1:7" x14ac:dyDescent="0.35">
      <c r="A110" s="110" t="s">
        <v>608</v>
      </c>
      <c r="B110" s="131" t="s">
        <v>1859</v>
      </c>
      <c r="C110" s="493">
        <f>VLOOKUP($B110,' D2. NTT Pool'!$A$39:I63,9,FALSE)</f>
        <v>2.2625430166401204E-2</v>
      </c>
      <c r="D110" s="144">
        <v>0</v>
      </c>
      <c r="E110" s="144"/>
      <c r="F110" s="493">
        <f t="shared" si="1"/>
        <v>2.2625430166401204E-2</v>
      </c>
      <c r="G110" s="110"/>
    </row>
    <row r="111" spans="1:7" x14ac:dyDescent="0.35">
      <c r="A111" s="110" t="s">
        <v>609</v>
      </c>
      <c r="B111" s="131" t="s">
        <v>1860</v>
      </c>
      <c r="C111" s="493">
        <f>VLOOKUP($B111,' D2. NTT Pool'!$A$39:I64,9,FALSE)</f>
        <v>1.3475114906225283E-3</v>
      </c>
      <c r="D111" s="144">
        <v>0</v>
      </c>
      <c r="E111" s="144"/>
      <c r="F111" s="493">
        <f t="shared" si="1"/>
        <v>1.3475114906225283E-3</v>
      </c>
      <c r="G111" s="110"/>
    </row>
    <row r="112" spans="1:7" x14ac:dyDescent="0.35">
      <c r="A112" s="110" t="s">
        <v>610</v>
      </c>
      <c r="B112" s="131"/>
      <c r="C112" s="144"/>
      <c r="D112" s="144"/>
      <c r="E112" s="144"/>
      <c r="F112" s="144"/>
      <c r="G112" s="110"/>
    </row>
    <row r="113" spans="1:7" x14ac:dyDescent="0.35">
      <c r="A113" s="110" t="s">
        <v>611</v>
      </c>
      <c r="B113" s="131"/>
      <c r="C113" s="144"/>
      <c r="D113" s="144"/>
      <c r="E113" s="144"/>
      <c r="F113" s="144"/>
      <c r="G113" s="110"/>
    </row>
    <row r="114" spans="1:7" x14ac:dyDescent="0.35">
      <c r="A114" s="110" t="s">
        <v>612</v>
      </c>
      <c r="B114" s="131"/>
      <c r="C114" s="144"/>
      <c r="D114" s="144"/>
      <c r="E114" s="144"/>
      <c r="F114" s="144"/>
      <c r="G114" s="110"/>
    </row>
    <row r="115" spans="1:7" x14ac:dyDescent="0.35">
      <c r="A115" s="110" t="s">
        <v>613</v>
      </c>
      <c r="B115" s="131"/>
      <c r="C115" s="144"/>
      <c r="D115" s="144"/>
      <c r="E115" s="144"/>
      <c r="F115" s="144"/>
      <c r="G115" s="110"/>
    </row>
    <row r="116" spans="1:7" x14ac:dyDescent="0.35">
      <c r="A116" s="110" t="s">
        <v>614</v>
      </c>
      <c r="B116" s="131"/>
      <c r="C116" s="144"/>
      <c r="D116" s="144"/>
      <c r="E116" s="144"/>
      <c r="F116" s="144"/>
      <c r="G116" s="110"/>
    </row>
    <row r="117" spans="1:7" x14ac:dyDescent="0.35">
      <c r="A117" s="110" t="s">
        <v>615</v>
      </c>
      <c r="B117" s="131"/>
      <c r="C117" s="144"/>
      <c r="D117" s="144"/>
      <c r="E117" s="144"/>
      <c r="F117" s="144"/>
      <c r="G117" s="110"/>
    </row>
    <row r="118" spans="1:7" x14ac:dyDescent="0.35">
      <c r="A118" s="110" t="s">
        <v>616</v>
      </c>
      <c r="B118" s="131"/>
      <c r="C118" s="144"/>
      <c r="D118" s="144"/>
      <c r="E118" s="144"/>
      <c r="F118" s="144"/>
      <c r="G118" s="110"/>
    </row>
    <row r="119" spans="1:7" x14ac:dyDescent="0.35">
      <c r="A119" s="110" t="s">
        <v>617</v>
      </c>
      <c r="B119" s="131"/>
      <c r="C119" s="144"/>
      <c r="D119" s="144"/>
      <c r="E119" s="144"/>
      <c r="F119" s="144"/>
      <c r="G119" s="110"/>
    </row>
    <row r="120" spans="1:7" x14ac:dyDescent="0.35">
      <c r="A120" s="110" t="s">
        <v>618</v>
      </c>
      <c r="B120" s="131"/>
      <c r="C120" s="144"/>
      <c r="D120" s="144"/>
      <c r="E120" s="144"/>
      <c r="F120" s="144"/>
      <c r="G120" s="110"/>
    </row>
    <row r="121" spans="1:7" x14ac:dyDescent="0.35">
      <c r="A121" s="110" t="s">
        <v>619</v>
      </c>
      <c r="B121" s="131"/>
      <c r="C121" s="144"/>
      <c r="D121" s="144"/>
      <c r="E121" s="144"/>
      <c r="F121" s="144"/>
      <c r="G121" s="110"/>
    </row>
    <row r="122" spans="1:7" x14ac:dyDescent="0.35">
      <c r="A122" s="110" t="s">
        <v>620</v>
      </c>
      <c r="B122" s="131"/>
      <c r="C122" s="144"/>
      <c r="D122" s="144"/>
      <c r="E122" s="144"/>
      <c r="F122" s="144"/>
      <c r="G122" s="110"/>
    </row>
    <row r="123" spans="1:7" x14ac:dyDescent="0.35">
      <c r="A123" s="110" t="s">
        <v>621</v>
      </c>
      <c r="B123" s="131"/>
      <c r="C123" s="144"/>
      <c r="D123" s="144"/>
      <c r="E123" s="144"/>
      <c r="F123" s="144"/>
      <c r="G123" s="110"/>
    </row>
    <row r="124" spans="1:7" x14ac:dyDescent="0.35">
      <c r="A124" s="110" t="s">
        <v>622</v>
      </c>
      <c r="B124" s="131"/>
      <c r="C124" s="144"/>
      <c r="D124" s="144"/>
      <c r="E124" s="144"/>
      <c r="F124" s="144"/>
      <c r="G124" s="110"/>
    </row>
    <row r="125" spans="1:7" x14ac:dyDescent="0.35">
      <c r="A125" s="110" t="s">
        <v>623</v>
      </c>
      <c r="B125" s="131"/>
      <c r="C125" s="144"/>
      <c r="D125" s="144"/>
      <c r="E125" s="144"/>
      <c r="F125" s="144"/>
      <c r="G125" s="110"/>
    </row>
    <row r="126" spans="1:7" x14ac:dyDescent="0.35">
      <c r="A126" s="110" t="s">
        <v>624</v>
      </c>
      <c r="B126" s="131"/>
      <c r="C126" s="144"/>
      <c r="D126" s="144"/>
      <c r="E126" s="144"/>
      <c r="F126" s="144"/>
      <c r="G126" s="110"/>
    </row>
    <row r="127" spans="1:7" x14ac:dyDescent="0.35">
      <c r="A127" s="110" t="s">
        <v>625</v>
      </c>
      <c r="B127" s="131"/>
      <c r="C127" s="144"/>
      <c r="D127" s="144"/>
      <c r="E127" s="144"/>
      <c r="F127" s="144"/>
      <c r="G127" s="110"/>
    </row>
    <row r="128" spans="1:7" x14ac:dyDescent="0.35">
      <c r="A128" s="110" t="s">
        <v>626</v>
      </c>
      <c r="B128" s="131"/>
      <c r="C128" s="144"/>
      <c r="D128" s="144"/>
      <c r="E128" s="144"/>
      <c r="F128" s="144"/>
      <c r="G128" s="110"/>
    </row>
    <row r="129" spans="1:7" x14ac:dyDescent="0.35">
      <c r="A129" s="110" t="s">
        <v>627</v>
      </c>
      <c r="B129" s="131"/>
      <c r="C129" s="144"/>
      <c r="D129" s="144"/>
      <c r="E129" s="144"/>
      <c r="F129" s="144"/>
      <c r="G129" s="110"/>
    </row>
    <row r="130" spans="1:7" x14ac:dyDescent="0.35">
      <c r="A130" s="110" t="s">
        <v>1614</v>
      </c>
      <c r="B130" s="131"/>
      <c r="C130" s="144"/>
      <c r="D130" s="144"/>
      <c r="E130" s="144"/>
      <c r="F130" s="144"/>
      <c r="G130" s="110"/>
    </row>
    <row r="131" spans="1:7" x14ac:dyDescent="0.35">
      <c r="A131" s="110" t="s">
        <v>1615</v>
      </c>
      <c r="B131" s="131"/>
      <c r="C131" s="144"/>
      <c r="D131" s="144"/>
      <c r="E131" s="144"/>
      <c r="F131" s="144"/>
      <c r="G131" s="110"/>
    </row>
    <row r="132" spans="1:7" x14ac:dyDescent="0.35">
      <c r="A132" s="110" t="s">
        <v>1616</v>
      </c>
      <c r="B132" s="131"/>
      <c r="C132" s="144"/>
      <c r="D132" s="144"/>
      <c r="E132" s="144"/>
      <c r="F132" s="144"/>
      <c r="G132" s="110"/>
    </row>
    <row r="133" spans="1:7" x14ac:dyDescent="0.35">
      <c r="A133" s="110" t="s">
        <v>1617</v>
      </c>
      <c r="B133" s="131"/>
      <c r="C133" s="144"/>
      <c r="D133" s="144"/>
      <c r="E133" s="144"/>
      <c r="F133" s="144"/>
      <c r="G133" s="110"/>
    </row>
    <row r="134" spans="1:7" x14ac:dyDescent="0.35">
      <c r="A134" s="110" t="s">
        <v>1618</v>
      </c>
      <c r="B134" s="131"/>
      <c r="C134" s="144"/>
      <c r="D134" s="144"/>
      <c r="E134" s="144"/>
      <c r="F134" s="144"/>
      <c r="G134" s="110"/>
    </row>
    <row r="135" spans="1:7" x14ac:dyDescent="0.35">
      <c r="A135" s="110" t="s">
        <v>1619</v>
      </c>
      <c r="B135" s="131"/>
      <c r="C135" s="144"/>
      <c r="D135" s="144"/>
      <c r="E135" s="144"/>
      <c r="F135" s="144"/>
      <c r="G135" s="110"/>
    </row>
    <row r="136" spans="1:7" x14ac:dyDescent="0.35">
      <c r="A136" s="110" t="s">
        <v>1620</v>
      </c>
      <c r="B136" s="131"/>
      <c r="C136" s="144"/>
      <c r="D136" s="144"/>
      <c r="E136" s="144"/>
      <c r="F136" s="144"/>
      <c r="G136" s="110"/>
    </row>
    <row r="137" spans="1:7" x14ac:dyDescent="0.35">
      <c r="A137" s="110" t="s">
        <v>1621</v>
      </c>
      <c r="B137" s="131"/>
      <c r="C137" s="144"/>
      <c r="D137" s="144"/>
      <c r="E137" s="144"/>
      <c r="F137" s="144"/>
      <c r="G137" s="110"/>
    </row>
    <row r="138" spans="1:7" x14ac:dyDescent="0.35">
      <c r="A138" s="110" t="s">
        <v>1622</v>
      </c>
      <c r="B138" s="131"/>
      <c r="C138" s="144"/>
      <c r="D138" s="144"/>
      <c r="E138" s="144"/>
      <c r="F138" s="144"/>
      <c r="G138" s="110"/>
    </row>
    <row r="139" spans="1:7" x14ac:dyDescent="0.35">
      <c r="A139" s="110" t="s">
        <v>1623</v>
      </c>
      <c r="B139" s="131"/>
      <c r="C139" s="144"/>
      <c r="D139" s="144"/>
      <c r="E139" s="144"/>
      <c r="F139" s="144"/>
      <c r="G139" s="110"/>
    </row>
    <row r="140" spans="1:7" x14ac:dyDescent="0.35">
      <c r="A140" s="110" t="s">
        <v>1624</v>
      </c>
      <c r="B140" s="131"/>
      <c r="C140" s="144"/>
      <c r="D140" s="144"/>
      <c r="E140" s="144"/>
      <c r="F140" s="144"/>
      <c r="G140" s="110"/>
    </row>
    <row r="141" spans="1:7" x14ac:dyDescent="0.35">
      <c r="A141" s="110" t="s">
        <v>1625</v>
      </c>
      <c r="B141" s="131"/>
      <c r="C141" s="144"/>
      <c r="D141" s="144"/>
      <c r="E141" s="144"/>
      <c r="F141" s="144"/>
      <c r="G141" s="110"/>
    </row>
    <row r="142" spans="1:7" x14ac:dyDescent="0.35">
      <c r="A142" s="110" t="s">
        <v>1626</v>
      </c>
      <c r="B142" s="131"/>
      <c r="C142" s="144"/>
      <c r="D142" s="144"/>
      <c r="E142" s="144"/>
      <c r="F142" s="144"/>
      <c r="G142" s="110"/>
    </row>
    <row r="143" spans="1:7" x14ac:dyDescent="0.35">
      <c r="A143" s="110" t="s">
        <v>1627</v>
      </c>
      <c r="B143" s="131"/>
      <c r="C143" s="144"/>
      <c r="D143" s="144"/>
      <c r="E143" s="144"/>
      <c r="F143" s="144"/>
      <c r="G143" s="110"/>
    </row>
    <row r="144" spans="1:7" x14ac:dyDescent="0.35">
      <c r="A144" s="110" t="s">
        <v>1628</v>
      </c>
      <c r="B144" s="131"/>
      <c r="C144" s="144"/>
      <c r="D144" s="144"/>
      <c r="E144" s="144"/>
      <c r="F144" s="144"/>
      <c r="G144" s="110"/>
    </row>
    <row r="145" spans="1:7" x14ac:dyDescent="0.35">
      <c r="A145" s="110" t="s">
        <v>1629</v>
      </c>
      <c r="B145" s="131"/>
      <c r="C145" s="144"/>
      <c r="D145" s="144"/>
      <c r="E145" s="144"/>
      <c r="F145" s="144"/>
      <c r="G145" s="110"/>
    </row>
    <row r="146" spans="1:7" x14ac:dyDescent="0.35">
      <c r="A146" s="110" t="s">
        <v>1630</v>
      </c>
      <c r="B146" s="131"/>
      <c r="C146" s="144"/>
      <c r="D146" s="144"/>
      <c r="E146" s="144"/>
      <c r="F146" s="144"/>
      <c r="G146" s="110"/>
    </row>
    <row r="147" spans="1:7" x14ac:dyDescent="0.35">
      <c r="A147" s="110" t="s">
        <v>1631</v>
      </c>
      <c r="B147" s="131"/>
      <c r="C147" s="144"/>
      <c r="D147" s="144"/>
      <c r="E147" s="144"/>
      <c r="F147" s="144"/>
      <c r="G147" s="110"/>
    </row>
    <row r="148" spans="1:7" x14ac:dyDescent="0.35">
      <c r="A148" s="110" t="s">
        <v>1632</v>
      </c>
      <c r="B148" s="131"/>
      <c r="C148" s="144"/>
      <c r="D148" s="144"/>
      <c r="E148" s="144"/>
      <c r="F148" s="144"/>
      <c r="G148" s="110"/>
    </row>
    <row r="149" spans="1:7" ht="15" customHeight="1" x14ac:dyDescent="0.35">
      <c r="A149" s="121"/>
      <c r="B149" s="122" t="s">
        <v>628</v>
      </c>
      <c r="C149" s="121" t="s">
        <v>503</v>
      </c>
      <c r="D149" s="121" t="s">
        <v>504</v>
      </c>
      <c r="E149" s="128"/>
      <c r="F149" s="123" t="s">
        <v>474</v>
      </c>
      <c r="G149" s="123"/>
    </row>
    <row r="150" spans="1:7" x14ac:dyDescent="0.35">
      <c r="A150" s="110" t="s">
        <v>629</v>
      </c>
      <c r="B150" s="110" t="s">
        <v>630</v>
      </c>
      <c r="C150" s="144">
        <f>' D2. NTT Pool'!I77</f>
        <v>0.77440773674980812</v>
      </c>
      <c r="D150" s="144">
        <v>0</v>
      </c>
      <c r="E150" s="145"/>
      <c r="F150" s="144">
        <f>SUM(C150:D150)</f>
        <v>0.77440773674980812</v>
      </c>
    </row>
    <row r="151" spans="1:7" x14ac:dyDescent="0.35">
      <c r="A151" s="110" t="s">
        <v>631</v>
      </c>
      <c r="B151" s="110" t="s">
        <v>632</v>
      </c>
      <c r="C151" s="144">
        <f>' D2. NTT Pool'!I78</f>
        <v>0.22559226325019188</v>
      </c>
      <c r="D151" s="144">
        <v>0</v>
      </c>
      <c r="E151" s="145"/>
      <c r="F151" s="144">
        <f t="shared" ref="F151:F152" si="2">SUM(C151:D151)</f>
        <v>0.22559226325019188</v>
      </c>
    </row>
    <row r="152" spans="1:7" x14ac:dyDescent="0.35">
      <c r="A152" s="110" t="s">
        <v>633</v>
      </c>
      <c r="B152" s="110" t="s">
        <v>94</v>
      </c>
      <c r="C152" s="144">
        <v>0</v>
      </c>
      <c r="D152" s="144">
        <v>0</v>
      </c>
      <c r="E152" s="145"/>
      <c r="F152" s="144">
        <f t="shared" si="2"/>
        <v>0</v>
      </c>
    </row>
    <row r="153" spans="1:7" outlineLevel="1" x14ac:dyDescent="0.35">
      <c r="A153" s="110" t="s">
        <v>634</v>
      </c>
      <c r="C153" s="144"/>
      <c r="D153" s="144"/>
      <c r="E153" s="145"/>
      <c r="F153" s="144"/>
    </row>
    <row r="154" spans="1:7" outlineLevel="1" x14ac:dyDescent="0.35">
      <c r="A154" s="110" t="s">
        <v>635</v>
      </c>
      <c r="C154" s="144"/>
      <c r="D154" s="144"/>
      <c r="E154" s="145"/>
      <c r="F154" s="144"/>
    </row>
    <row r="155" spans="1:7" outlineLevel="1" x14ac:dyDescent="0.35">
      <c r="A155" s="110" t="s">
        <v>636</v>
      </c>
      <c r="C155" s="144"/>
      <c r="D155" s="144"/>
      <c r="E155" s="145"/>
      <c r="F155" s="144"/>
    </row>
    <row r="156" spans="1:7" outlineLevel="1" x14ac:dyDescent="0.35">
      <c r="A156" s="110" t="s">
        <v>637</v>
      </c>
      <c r="C156" s="144"/>
      <c r="D156" s="144"/>
      <c r="E156" s="145"/>
      <c r="F156" s="144"/>
    </row>
    <row r="157" spans="1:7" outlineLevel="1" x14ac:dyDescent="0.35">
      <c r="A157" s="110" t="s">
        <v>638</v>
      </c>
      <c r="C157" s="144"/>
      <c r="D157" s="144"/>
      <c r="E157" s="145"/>
      <c r="F157" s="144"/>
    </row>
    <row r="158" spans="1:7" outlineLevel="1" x14ac:dyDescent="0.35">
      <c r="A158" s="110" t="s">
        <v>639</v>
      </c>
      <c r="C158" s="144"/>
      <c r="D158" s="144"/>
      <c r="E158" s="145"/>
      <c r="F158" s="144"/>
    </row>
    <row r="159" spans="1:7" ht="15" customHeight="1" x14ac:dyDescent="0.35">
      <c r="A159" s="121"/>
      <c r="B159" s="122" t="s">
        <v>640</v>
      </c>
      <c r="C159" s="121" t="s">
        <v>503</v>
      </c>
      <c r="D159" s="121" t="s">
        <v>504</v>
      </c>
      <c r="E159" s="128"/>
      <c r="F159" s="123" t="s">
        <v>474</v>
      </c>
      <c r="G159" s="123"/>
    </row>
    <row r="160" spans="1:7" x14ac:dyDescent="0.35">
      <c r="A160" s="110" t="s">
        <v>641</v>
      </c>
      <c r="B160" s="110" t="s">
        <v>642</v>
      </c>
      <c r="C160" s="144">
        <v>0</v>
      </c>
      <c r="D160" s="493">
        <v>0</v>
      </c>
      <c r="E160" s="145"/>
      <c r="F160" s="493">
        <f>SUM(C160:D160)</f>
        <v>0</v>
      </c>
    </row>
    <row r="161" spans="1:7" x14ac:dyDescent="0.35">
      <c r="A161" s="110" t="s">
        <v>643</v>
      </c>
      <c r="B161" s="110" t="s">
        <v>644</v>
      </c>
      <c r="C161" s="144">
        <f>[2]HTT!$C$13</f>
        <v>0</v>
      </c>
      <c r="D161" s="493">
        <v>0</v>
      </c>
      <c r="E161" s="145"/>
      <c r="F161" s="493">
        <f>SUM(C161:D161)</f>
        <v>0</v>
      </c>
    </row>
    <row r="162" spans="1:7" x14ac:dyDescent="0.35">
      <c r="A162" s="110" t="s">
        <v>645</v>
      </c>
      <c r="B162" s="110" t="s">
        <v>94</v>
      </c>
      <c r="C162" s="144">
        <v>0</v>
      </c>
      <c r="D162" s="493">
        <v>0</v>
      </c>
      <c r="E162" s="145"/>
      <c r="F162" s="493">
        <f>SUM(C162:D162)</f>
        <v>0</v>
      </c>
    </row>
    <row r="163" spans="1:7" outlineLevel="1" x14ac:dyDescent="0.35">
      <c r="A163" s="110" t="s">
        <v>646</v>
      </c>
      <c r="E163" s="105"/>
    </row>
    <row r="164" spans="1:7" outlineLevel="1" x14ac:dyDescent="0.35">
      <c r="A164" s="110" t="s">
        <v>647</v>
      </c>
      <c r="E164" s="105"/>
    </row>
    <row r="165" spans="1:7" outlineLevel="1" x14ac:dyDescent="0.35">
      <c r="A165" s="110" t="s">
        <v>648</v>
      </c>
      <c r="E165" s="105"/>
    </row>
    <row r="166" spans="1:7" outlineLevel="1" x14ac:dyDescent="0.35">
      <c r="A166" s="110" t="s">
        <v>649</v>
      </c>
      <c r="E166" s="105"/>
    </row>
    <row r="167" spans="1:7" outlineLevel="1" x14ac:dyDescent="0.35">
      <c r="A167" s="110" t="s">
        <v>650</v>
      </c>
      <c r="E167" s="105"/>
    </row>
    <row r="168" spans="1:7" outlineLevel="1" x14ac:dyDescent="0.35">
      <c r="A168" s="110" t="s">
        <v>651</v>
      </c>
      <c r="E168" s="105"/>
    </row>
    <row r="169" spans="1:7" ht="15" customHeight="1" x14ac:dyDescent="0.35">
      <c r="A169" s="121"/>
      <c r="B169" s="122" t="s">
        <v>652</v>
      </c>
      <c r="C169" s="121" t="s">
        <v>503</v>
      </c>
      <c r="D169" s="121" t="s">
        <v>504</v>
      </c>
      <c r="E169" s="128"/>
      <c r="F169" s="123" t="s">
        <v>474</v>
      </c>
      <c r="G169" s="123"/>
    </row>
    <row r="170" spans="1:7" x14ac:dyDescent="0.35">
      <c r="A170" s="110" t="s">
        <v>653</v>
      </c>
      <c r="B170" s="132" t="s">
        <v>654</v>
      </c>
      <c r="C170" s="144">
        <f>[2]HTT!D16</f>
        <v>0.34393051218035264</v>
      </c>
      <c r="D170" s="493">
        <v>0</v>
      </c>
      <c r="E170" s="145"/>
      <c r="F170" s="144">
        <f>SUM(C170:D170)</f>
        <v>0.34393051218035264</v>
      </c>
    </row>
    <row r="171" spans="1:7" x14ac:dyDescent="0.35">
      <c r="A171" s="110" t="s">
        <v>655</v>
      </c>
      <c r="B171" s="132" t="s">
        <v>656</v>
      </c>
      <c r="C171" s="144">
        <f>[2]HTT!D17</f>
        <v>0.19148447963692569</v>
      </c>
      <c r="D171" s="493">
        <v>0</v>
      </c>
      <c r="E171" s="145"/>
      <c r="F171" s="144">
        <f t="shared" ref="F171:F174" si="3">SUM(C171:D171)</f>
        <v>0.19148447963692569</v>
      </c>
    </row>
    <row r="172" spans="1:7" x14ac:dyDescent="0.35">
      <c r="A172" s="110" t="s">
        <v>657</v>
      </c>
      <c r="B172" s="132" t="s">
        <v>658</v>
      </c>
      <c r="C172" s="144">
        <f>[2]HTT!D18</f>
        <v>0.18731726122282735</v>
      </c>
      <c r="D172" s="493">
        <v>0</v>
      </c>
      <c r="E172" s="144"/>
      <c r="F172" s="144">
        <f t="shared" si="3"/>
        <v>0.18731726122282735</v>
      </c>
    </row>
    <row r="173" spans="1:7" x14ac:dyDescent="0.35">
      <c r="A173" s="110" t="s">
        <v>659</v>
      </c>
      <c r="B173" s="132" t="s">
        <v>660</v>
      </c>
      <c r="C173" s="144">
        <f>[2]HTT!D19</f>
        <v>0.27539077891659702</v>
      </c>
      <c r="D173" s="493">
        <v>0</v>
      </c>
      <c r="E173" s="144"/>
      <c r="F173" s="144">
        <f t="shared" si="3"/>
        <v>0.27539077891659702</v>
      </c>
    </row>
    <row r="174" spans="1:7" x14ac:dyDescent="0.35">
      <c r="A174" s="110" t="s">
        <v>661</v>
      </c>
      <c r="B174" s="132" t="s">
        <v>662</v>
      </c>
      <c r="C174" s="144">
        <f>[2]HTT!D20</f>
        <v>1.8769680432973626E-3</v>
      </c>
      <c r="D174" s="493">
        <v>0</v>
      </c>
      <c r="E174" s="144"/>
      <c r="F174" s="144">
        <f t="shared" si="3"/>
        <v>1.8769680432973626E-3</v>
      </c>
    </row>
    <row r="175" spans="1:7" outlineLevel="1" x14ac:dyDescent="0.35">
      <c r="A175" s="110" t="s">
        <v>663</v>
      </c>
      <c r="B175" s="129"/>
      <c r="C175" s="144"/>
      <c r="D175" s="144"/>
      <c r="E175" s="144"/>
      <c r="F175" s="144"/>
    </row>
    <row r="176" spans="1:7" outlineLevel="1" x14ac:dyDescent="0.35">
      <c r="A176" s="110" t="s">
        <v>664</v>
      </c>
      <c r="B176" s="129"/>
      <c r="C176" s="144"/>
      <c r="D176" s="144"/>
      <c r="E176" s="144"/>
      <c r="F176" s="144"/>
    </row>
    <row r="177" spans="1:7" outlineLevel="1" x14ac:dyDescent="0.35">
      <c r="A177" s="110" t="s">
        <v>665</v>
      </c>
      <c r="B177" s="132"/>
      <c r="C177" s="144"/>
      <c r="D177" s="144"/>
      <c r="E177" s="144"/>
      <c r="F177" s="144"/>
    </row>
    <row r="178" spans="1:7" outlineLevel="1" x14ac:dyDescent="0.35">
      <c r="A178" s="110" t="s">
        <v>666</v>
      </c>
      <c r="B178" s="132"/>
      <c r="C178" s="144"/>
      <c r="D178" s="144"/>
      <c r="E178" s="144"/>
      <c r="F178" s="144"/>
    </row>
    <row r="179" spans="1:7" ht="15" customHeight="1" x14ac:dyDescent="0.35">
      <c r="A179" s="121"/>
      <c r="B179" s="122" t="s">
        <v>667</v>
      </c>
      <c r="C179" s="121" t="s">
        <v>503</v>
      </c>
      <c r="D179" s="121" t="s">
        <v>504</v>
      </c>
      <c r="E179" s="128"/>
      <c r="F179" s="123" t="s">
        <v>474</v>
      </c>
      <c r="G179" s="123"/>
    </row>
    <row r="180" spans="1:7" x14ac:dyDescent="0.35">
      <c r="A180" s="110" t="s">
        <v>668</v>
      </c>
      <c r="B180" s="110" t="s">
        <v>669</v>
      </c>
      <c r="C180" s="144">
        <f>(' D2. NTT Pool'!G32+' D2. NTT Pool'!G33)/' D2. NTT Pool'!G34</f>
        <v>0</v>
      </c>
      <c r="D180" s="144">
        <v>0</v>
      </c>
      <c r="E180" s="145"/>
      <c r="F180" s="493">
        <f>SUM(C180:D180)</f>
        <v>0</v>
      </c>
    </row>
    <row r="181" spans="1:7" outlineLevel="1" x14ac:dyDescent="0.35">
      <c r="A181" s="110" t="s">
        <v>670</v>
      </c>
      <c r="B181" s="133"/>
      <c r="C181" s="144"/>
      <c r="D181" s="144"/>
      <c r="E181" s="145"/>
      <c r="F181" s="144"/>
    </row>
    <row r="182" spans="1:7" outlineLevel="1" x14ac:dyDescent="0.35">
      <c r="A182" s="110" t="s">
        <v>671</v>
      </c>
      <c r="B182" s="133"/>
      <c r="C182" s="144"/>
      <c r="D182" s="144"/>
      <c r="E182" s="145"/>
      <c r="F182" s="144"/>
    </row>
    <row r="183" spans="1:7" outlineLevel="1" x14ac:dyDescent="0.35">
      <c r="A183" s="110" t="s">
        <v>672</v>
      </c>
      <c r="B183" s="133"/>
      <c r="C183" s="144"/>
      <c r="D183" s="144"/>
      <c r="E183" s="145"/>
      <c r="F183" s="144"/>
    </row>
    <row r="184" spans="1:7" outlineLevel="1" x14ac:dyDescent="0.35">
      <c r="A184" s="110" t="s">
        <v>673</v>
      </c>
      <c r="B184" s="133"/>
      <c r="C184" s="144"/>
      <c r="D184" s="144"/>
      <c r="E184" s="145"/>
      <c r="F184" s="144"/>
    </row>
    <row r="185" spans="1:7" ht="18.5" x14ac:dyDescent="0.35">
      <c r="A185" s="134"/>
      <c r="B185" s="135" t="s">
        <v>471</v>
      </c>
      <c r="C185" s="134"/>
      <c r="D185" s="134"/>
      <c r="E185" s="134"/>
      <c r="F185" s="136"/>
      <c r="G185" s="136"/>
    </row>
    <row r="186" spans="1:7" ht="15" customHeight="1" x14ac:dyDescent="0.35">
      <c r="A186" s="121"/>
      <c r="B186" s="122" t="s">
        <v>674</v>
      </c>
      <c r="C186" s="121" t="s">
        <v>675</v>
      </c>
      <c r="D186" s="121" t="s">
        <v>676</v>
      </c>
      <c r="E186" s="128"/>
      <c r="F186" s="121" t="s">
        <v>503</v>
      </c>
      <c r="G186" s="121" t="s">
        <v>677</v>
      </c>
    </row>
    <row r="187" spans="1:7" x14ac:dyDescent="0.35">
      <c r="A187" s="110" t="s">
        <v>678</v>
      </c>
      <c r="B187" s="131" t="s">
        <v>679</v>
      </c>
      <c r="C187" s="494">
        <f>' D2. NTT Pool'!C10</f>
        <v>249933.42967025118</v>
      </c>
      <c r="D187" s="494">
        <f>' D2. NTT Pool'!C9</f>
        <v>228780</v>
      </c>
      <c r="E187" s="137"/>
      <c r="F187" s="138"/>
      <c r="G187" s="138"/>
    </row>
    <row r="188" spans="1:7" x14ac:dyDescent="0.35">
      <c r="A188" s="137"/>
      <c r="B188" s="139"/>
      <c r="C188" s="137"/>
      <c r="D188" s="137"/>
      <c r="E188" s="137"/>
      <c r="F188" s="138"/>
      <c r="G188" s="138"/>
    </row>
    <row r="189" spans="1:7" x14ac:dyDescent="0.35">
      <c r="B189" s="131" t="s">
        <v>680</v>
      </c>
      <c r="C189" s="137"/>
      <c r="D189" s="137"/>
      <c r="E189" s="137"/>
      <c r="F189" s="138"/>
      <c r="G189" s="138"/>
    </row>
    <row r="190" spans="1:7" x14ac:dyDescent="0.35">
      <c r="A190" s="110" t="s">
        <v>681</v>
      </c>
      <c r="B190" s="131" t="s">
        <v>1978</v>
      </c>
      <c r="C190" s="491">
        <f>' D2. NTT Pool'!G153</f>
        <v>3085996369.6599922</v>
      </c>
      <c r="D190" s="173">
        <f>' D2. NTT Pool'!C153</f>
        <v>52584</v>
      </c>
      <c r="E190" s="137"/>
      <c r="F190" s="169">
        <f>IF($C$214=0,"",IF(C190="[for completion]","",IF(C190="","",C190/$C$214)))</f>
        <v>5.3970073113329124E-2</v>
      </c>
      <c r="G190" s="169">
        <f>IF($D$214=0,"",IF(D190="[for completion]","",IF(D190="","",D190/$D$214)))</f>
        <v>0.22984526619459744</v>
      </c>
    </row>
    <row r="191" spans="1:7" x14ac:dyDescent="0.35">
      <c r="A191" s="110" t="s">
        <v>682</v>
      </c>
      <c r="B191" s="131" t="s">
        <v>1979</v>
      </c>
      <c r="C191" s="491">
        <f>' D2. NTT Pool'!G154+' D2. NTT Pool'!G155</f>
        <v>9068767996.8600121</v>
      </c>
      <c r="D191" s="173">
        <f>' D2. NTT Pool'!C154+' D2. NTT Pool'!C155</f>
        <v>60761</v>
      </c>
      <c r="E191" s="137"/>
      <c r="F191" s="169">
        <f t="shared" ref="F191:F213" si="4">IF($C$214=0,"",IF(C191="[for completion]","",IF(C191="","",C191/$C$214)))</f>
        <v>0.15860098756120045</v>
      </c>
      <c r="G191" s="169">
        <f t="shared" ref="G191:G213" si="5">IF($D$214=0,"",IF(D191="[for completion]","",IF(D191="","",D191/$D$214)))</f>
        <v>0.26558702683801033</v>
      </c>
    </row>
    <row r="192" spans="1:7" x14ac:dyDescent="0.35">
      <c r="A192" s="110" t="s">
        <v>683</v>
      </c>
      <c r="B192" s="131" t="s">
        <v>1980</v>
      </c>
      <c r="C192" s="491">
        <f>' D2. NTT Pool'!G156+' D2. NTT Pool'!G157</f>
        <v>11660583481.570007</v>
      </c>
      <c r="D192" s="173">
        <f>' D2. NTT Pool'!C156+' D2. NTT Pool'!C157</f>
        <v>47181</v>
      </c>
      <c r="E192" s="137"/>
      <c r="F192" s="169">
        <f t="shared" si="4"/>
        <v>0.20392847808623588</v>
      </c>
      <c r="G192" s="169">
        <f t="shared" si="5"/>
        <v>0.20622869131917126</v>
      </c>
    </row>
    <row r="193" spans="1:7" x14ac:dyDescent="0.35">
      <c r="A193" s="110" t="s">
        <v>684</v>
      </c>
      <c r="B193" s="131" t="s">
        <v>1981</v>
      </c>
      <c r="C193" s="491">
        <f>' D2. NTT Pool'!G158+' D2. NTT Pool'!G159</f>
        <v>10181809626.060064</v>
      </c>
      <c r="D193" s="173">
        <f>' D2. NTT Pool'!C158+' D2. NTT Pool'!C159</f>
        <v>29475</v>
      </c>
      <c r="E193" s="137"/>
      <c r="F193" s="169">
        <f t="shared" si="4"/>
        <v>0.17806664173263559</v>
      </c>
      <c r="G193" s="169">
        <f t="shared" si="5"/>
        <v>0.12883556254917389</v>
      </c>
    </row>
    <row r="194" spans="1:7" x14ac:dyDescent="0.35">
      <c r="A194" s="110" t="s">
        <v>685</v>
      </c>
      <c r="B194" s="131" t="s">
        <v>1982</v>
      </c>
      <c r="C194" s="491">
        <f>' D2. NTT Pool'!G160+' D2. NTT Pool'!G161</f>
        <v>7009926195.0800095</v>
      </c>
      <c r="D194" s="173">
        <f>' D2. NTT Pool'!C160+' D2. NTT Pool'!C161</f>
        <v>15709</v>
      </c>
      <c r="E194" s="137"/>
      <c r="F194" s="169">
        <f t="shared" si="4"/>
        <v>0.12259451533612538</v>
      </c>
      <c r="G194" s="169">
        <f t="shared" si="5"/>
        <v>6.8664218900253524E-2</v>
      </c>
    </row>
    <row r="195" spans="1:7" x14ac:dyDescent="0.35">
      <c r="A195" s="110" t="s">
        <v>686</v>
      </c>
      <c r="B195" s="131" t="s">
        <v>1983</v>
      </c>
      <c r="C195" s="491">
        <f>' D2. NTT Pool'!G162+' D2. NTT Pool'!G163</f>
        <v>5204426959.8900089</v>
      </c>
      <c r="D195" s="173">
        <f>' D2. NTT Pool'!C162+' D2. NTT Pool'!C163</f>
        <v>9521</v>
      </c>
      <c r="E195" s="137"/>
      <c r="F195" s="169">
        <f t="shared" si="4"/>
        <v>9.1018675945231928E-2</v>
      </c>
      <c r="G195" s="169">
        <f t="shared" si="5"/>
        <v>4.1616400034968089E-2</v>
      </c>
    </row>
    <row r="196" spans="1:7" x14ac:dyDescent="0.35">
      <c r="A196" s="110" t="s">
        <v>687</v>
      </c>
      <c r="B196" s="131" t="s">
        <v>1984</v>
      </c>
      <c r="C196" s="491">
        <f>' D2. NTT Pool'!G164+' D2. NTT Pool'!G165</f>
        <v>3458511160.4799948</v>
      </c>
      <c r="D196" s="173">
        <f>' D2. NTT Pool'!C164+' D2. NTT Pool'!C165</f>
        <v>5357</v>
      </c>
      <c r="E196" s="137"/>
      <c r="F196" s="169">
        <f t="shared" si="4"/>
        <v>6.0484873549911333E-2</v>
      </c>
      <c r="G196" s="169">
        <f t="shared" si="5"/>
        <v>2.3415508348631875E-2</v>
      </c>
    </row>
    <row r="197" spans="1:7" x14ac:dyDescent="0.35">
      <c r="A197" s="110" t="s">
        <v>688</v>
      </c>
      <c r="B197" s="131" t="s">
        <v>1985</v>
      </c>
      <c r="C197" s="491">
        <f>' D2. NTT Pool'!G166+' D2. NTT Pool'!G167</f>
        <v>2306634125.889997</v>
      </c>
      <c r="D197" s="173">
        <f>' D2. NTT Pool'!C166+' D2. NTT Pool'!C167</f>
        <v>3086</v>
      </c>
      <c r="E197" s="137"/>
      <c r="F197" s="169">
        <f t="shared" si="4"/>
        <v>4.0340038518483119E-2</v>
      </c>
      <c r="G197" s="169">
        <f t="shared" si="5"/>
        <v>1.3488941341026314E-2</v>
      </c>
    </row>
    <row r="198" spans="1:7" x14ac:dyDescent="0.35">
      <c r="A198" s="110" t="s">
        <v>689</v>
      </c>
      <c r="B198" s="131" t="s">
        <v>1986</v>
      </c>
      <c r="C198" s="491">
        <f>' D2. NTT Pool'!G168+' D2. NTT Pool'!G169</f>
        <v>1719887302.5100007</v>
      </c>
      <c r="D198" s="173">
        <f>' D2. NTT Pool'!C168+' D2. NTT Pool'!C169</f>
        <v>2029</v>
      </c>
      <c r="E198" s="137"/>
      <c r="F198" s="169">
        <f t="shared" si="4"/>
        <v>3.0078597750708987E-2</v>
      </c>
      <c r="G198" s="169">
        <f t="shared" si="5"/>
        <v>8.8687822362094586E-3</v>
      </c>
    </row>
    <row r="199" spans="1:7" x14ac:dyDescent="0.35">
      <c r="A199" s="110" t="s">
        <v>690</v>
      </c>
      <c r="B199" s="131" t="s">
        <v>1987</v>
      </c>
      <c r="C199" s="491">
        <f>' D2. NTT Pool'!G170+' D2. NTT Pool'!G171</f>
        <v>1066333098.2899997</v>
      </c>
      <c r="D199" s="173">
        <f>' D2. NTT Pool'!C170+' D2. NTT Pool'!C171</f>
        <v>1128</v>
      </c>
      <c r="E199" s="131"/>
      <c r="F199" s="169">
        <f t="shared" si="4"/>
        <v>1.8648782559719856E-2</v>
      </c>
      <c r="G199" s="169">
        <f t="shared" si="5"/>
        <v>4.9305009179124049E-3</v>
      </c>
    </row>
    <row r="200" spans="1:7" x14ac:dyDescent="0.35">
      <c r="A200" s="110" t="s">
        <v>691</v>
      </c>
      <c r="B200" s="131" t="s">
        <v>1988</v>
      </c>
      <c r="C200" s="491">
        <f>' D2. NTT Pool'!G172</f>
        <v>2416893723.6700006</v>
      </c>
      <c r="D200" s="173">
        <f>' D2. NTT Pool'!C172</f>
        <v>1949</v>
      </c>
      <c r="E200" s="131"/>
      <c r="F200" s="169">
        <f t="shared" si="4"/>
        <v>4.2268335846418308E-2</v>
      </c>
      <c r="G200" s="169">
        <f t="shared" si="5"/>
        <v>8.5191013200454583E-3</v>
      </c>
    </row>
    <row r="201" spans="1:7" x14ac:dyDescent="0.35">
      <c r="A201" s="110" t="s">
        <v>692</v>
      </c>
      <c r="B201" s="131"/>
      <c r="C201" s="170"/>
      <c r="D201" s="173"/>
      <c r="E201" s="131"/>
      <c r="F201" s="169" t="str">
        <f t="shared" si="4"/>
        <v/>
      </c>
      <c r="G201" s="169" t="str">
        <f t="shared" si="5"/>
        <v/>
      </c>
    </row>
    <row r="202" spans="1:7" x14ac:dyDescent="0.35">
      <c r="A202" s="110" t="s">
        <v>693</v>
      </c>
      <c r="B202" s="131"/>
      <c r="C202" s="170"/>
      <c r="D202" s="173"/>
      <c r="E202" s="131"/>
      <c r="F202" s="169" t="str">
        <f t="shared" si="4"/>
        <v/>
      </c>
      <c r="G202" s="169" t="str">
        <f t="shared" si="5"/>
        <v/>
      </c>
    </row>
    <row r="203" spans="1:7" x14ac:dyDescent="0.35">
      <c r="A203" s="110" t="s">
        <v>694</v>
      </c>
      <c r="B203" s="131"/>
      <c r="C203" s="170"/>
      <c r="D203" s="173"/>
      <c r="E203" s="131"/>
      <c r="F203" s="169" t="str">
        <f t="shared" si="4"/>
        <v/>
      </c>
      <c r="G203" s="169" t="str">
        <f t="shared" si="5"/>
        <v/>
      </c>
    </row>
    <row r="204" spans="1:7" x14ac:dyDescent="0.35">
      <c r="A204" s="110" t="s">
        <v>695</v>
      </c>
      <c r="B204" s="131"/>
      <c r="C204" s="170"/>
      <c r="D204" s="173"/>
      <c r="E204" s="131"/>
      <c r="F204" s="169" t="str">
        <f t="shared" si="4"/>
        <v/>
      </c>
      <c r="G204" s="169" t="str">
        <f t="shared" si="5"/>
        <v/>
      </c>
    </row>
    <row r="205" spans="1:7" x14ac:dyDescent="0.35">
      <c r="A205" s="110" t="s">
        <v>696</v>
      </c>
      <c r="B205" s="131"/>
      <c r="C205" s="170"/>
      <c r="D205" s="173"/>
      <c r="F205" s="169" t="str">
        <f t="shared" si="4"/>
        <v/>
      </c>
      <c r="G205" s="169" t="str">
        <f t="shared" si="5"/>
        <v/>
      </c>
    </row>
    <row r="206" spans="1:7" x14ac:dyDescent="0.35">
      <c r="A206" s="110" t="s">
        <v>697</v>
      </c>
      <c r="B206" s="131"/>
      <c r="C206" s="170"/>
      <c r="D206" s="173"/>
      <c r="E206" s="126"/>
      <c r="F206" s="169" t="str">
        <f t="shared" si="4"/>
        <v/>
      </c>
      <c r="G206" s="169" t="str">
        <f t="shared" si="5"/>
        <v/>
      </c>
    </row>
    <row r="207" spans="1:7" x14ac:dyDescent="0.35">
      <c r="A207" s="110" t="s">
        <v>698</v>
      </c>
      <c r="B207" s="131"/>
      <c r="C207" s="170"/>
      <c r="D207" s="173"/>
      <c r="E207" s="126"/>
      <c r="F207" s="169" t="str">
        <f t="shared" si="4"/>
        <v/>
      </c>
      <c r="G207" s="169" t="str">
        <f t="shared" si="5"/>
        <v/>
      </c>
    </row>
    <row r="208" spans="1:7" x14ac:dyDescent="0.35">
      <c r="A208" s="110" t="s">
        <v>699</v>
      </c>
      <c r="B208" s="131"/>
      <c r="C208" s="170"/>
      <c r="D208" s="173"/>
      <c r="E208" s="126"/>
      <c r="F208" s="169" t="str">
        <f t="shared" si="4"/>
        <v/>
      </c>
      <c r="G208" s="169" t="str">
        <f t="shared" si="5"/>
        <v/>
      </c>
    </row>
    <row r="209" spans="1:7" x14ac:dyDescent="0.35">
      <c r="A209" s="110" t="s">
        <v>700</v>
      </c>
      <c r="B209" s="131"/>
      <c r="C209" s="170"/>
      <c r="D209" s="173"/>
      <c r="E209" s="126"/>
      <c r="F209" s="169" t="str">
        <f t="shared" si="4"/>
        <v/>
      </c>
      <c r="G209" s="169" t="str">
        <f t="shared" si="5"/>
        <v/>
      </c>
    </row>
    <row r="210" spans="1:7" x14ac:dyDescent="0.35">
      <c r="A210" s="110" t="s">
        <v>701</v>
      </c>
      <c r="B210" s="131"/>
      <c r="C210" s="170"/>
      <c r="D210" s="173"/>
      <c r="E210" s="126"/>
      <c r="F210" s="169" t="str">
        <f t="shared" si="4"/>
        <v/>
      </c>
      <c r="G210" s="169" t="str">
        <f t="shared" si="5"/>
        <v/>
      </c>
    </row>
    <row r="211" spans="1:7" x14ac:dyDescent="0.35">
      <c r="A211" s="110" t="s">
        <v>702</v>
      </c>
      <c r="B211" s="131"/>
      <c r="C211" s="170"/>
      <c r="D211" s="173"/>
      <c r="E211" s="126"/>
      <c r="F211" s="169" t="str">
        <f t="shared" si="4"/>
        <v/>
      </c>
      <c r="G211" s="169" t="str">
        <f t="shared" si="5"/>
        <v/>
      </c>
    </row>
    <row r="212" spans="1:7" x14ac:dyDescent="0.35">
      <c r="A212" s="110" t="s">
        <v>703</v>
      </c>
      <c r="B212" s="131"/>
      <c r="C212" s="170"/>
      <c r="D212" s="173"/>
      <c r="E212" s="126"/>
      <c r="F212" s="169" t="str">
        <f t="shared" si="4"/>
        <v/>
      </c>
      <c r="G212" s="169" t="str">
        <f t="shared" si="5"/>
        <v/>
      </c>
    </row>
    <row r="213" spans="1:7" x14ac:dyDescent="0.35">
      <c r="A213" s="110" t="s">
        <v>704</v>
      </c>
      <c r="B213" s="131"/>
      <c r="C213" s="170"/>
      <c r="D213" s="173"/>
      <c r="E213" s="126"/>
      <c r="F213" s="169" t="str">
        <f t="shared" si="4"/>
        <v/>
      </c>
      <c r="G213" s="169" t="str">
        <f t="shared" si="5"/>
        <v/>
      </c>
    </row>
    <row r="214" spans="1:7" x14ac:dyDescent="0.35">
      <c r="A214" s="110" t="s">
        <v>705</v>
      </c>
      <c r="B214" s="140" t="s">
        <v>96</v>
      </c>
      <c r="C214" s="491">
        <f>SUM(C190:C213)</f>
        <v>57179770039.960091</v>
      </c>
      <c r="D214" s="174">
        <f>SUM(D190:D213)</f>
        <v>228780</v>
      </c>
      <c r="E214" s="126"/>
      <c r="F214" s="175">
        <f>SUM(F190:F213)</f>
        <v>1</v>
      </c>
      <c r="G214" s="175">
        <f>SUM(G190:G213)</f>
        <v>0.99999999999999989</v>
      </c>
    </row>
    <row r="215" spans="1:7" ht="15" customHeight="1" x14ac:dyDescent="0.35">
      <c r="A215" s="121"/>
      <c r="B215" s="122" t="s">
        <v>706</v>
      </c>
      <c r="C215" s="121" t="s">
        <v>675</v>
      </c>
      <c r="D215" s="121" t="s">
        <v>676</v>
      </c>
      <c r="E215" s="128"/>
      <c r="F215" s="121" t="s">
        <v>503</v>
      </c>
      <c r="G215" s="121" t="s">
        <v>677</v>
      </c>
    </row>
    <row r="216" spans="1:7" x14ac:dyDescent="0.35">
      <c r="A216" s="110" t="s">
        <v>707</v>
      </c>
      <c r="B216" s="110" t="s">
        <v>708</v>
      </c>
      <c r="C216" s="144" t="s">
        <v>1311</v>
      </c>
      <c r="D216" s="144" t="s">
        <v>1311</v>
      </c>
      <c r="F216" s="172"/>
      <c r="G216" s="172"/>
    </row>
    <row r="217" spans="1:7" x14ac:dyDescent="0.35">
      <c r="F217" s="172"/>
      <c r="G217" s="172"/>
    </row>
    <row r="218" spans="1:7" x14ac:dyDescent="0.35">
      <c r="B218" s="131" t="s">
        <v>709</v>
      </c>
      <c r="F218" s="172"/>
      <c r="G218" s="172"/>
    </row>
    <row r="219" spans="1:7" x14ac:dyDescent="0.35">
      <c r="A219" s="110" t="s">
        <v>710</v>
      </c>
      <c r="B219" s="110" t="s">
        <v>711</v>
      </c>
      <c r="C219" s="144" t="s">
        <v>1311</v>
      </c>
      <c r="D219" s="144" t="s">
        <v>1311</v>
      </c>
      <c r="F219" s="169" t="str">
        <f t="shared" ref="F219:F233" si="6">IF($C$227=0,"",IF(C219="[for completion]","",C219/$C$227))</f>
        <v/>
      </c>
      <c r="G219" s="169" t="str">
        <f t="shared" ref="G219:G233" si="7">IF($D$227=0,"",IF(D219="[for completion]","",D219/$D$227))</f>
        <v/>
      </c>
    </row>
    <row r="220" spans="1:7" x14ac:dyDescent="0.35">
      <c r="A220" s="110" t="s">
        <v>712</v>
      </c>
      <c r="B220" s="110" t="s">
        <v>713</v>
      </c>
      <c r="C220" s="144" t="s">
        <v>1311</v>
      </c>
      <c r="D220" s="144" t="s">
        <v>1311</v>
      </c>
      <c r="F220" s="169" t="str">
        <f t="shared" si="6"/>
        <v/>
      </c>
      <c r="G220" s="169" t="str">
        <f t="shared" si="7"/>
        <v/>
      </c>
    </row>
    <row r="221" spans="1:7" x14ac:dyDescent="0.35">
      <c r="A221" s="110" t="s">
        <v>714</v>
      </c>
      <c r="B221" s="110" t="s">
        <v>715</v>
      </c>
      <c r="C221" s="144" t="s">
        <v>1311</v>
      </c>
      <c r="D221" s="144" t="s">
        <v>1311</v>
      </c>
      <c r="F221" s="169" t="str">
        <f t="shared" si="6"/>
        <v/>
      </c>
      <c r="G221" s="169" t="str">
        <f t="shared" si="7"/>
        <v/>
      </c>
    </row>
    <row r="222" spans="1:7" x14ac:dyDescent="0.35">
      <c r="A222" s="110" t="s">
        <v>716</v>
      </c>
      <c r="B222" s="110" t="s">
        <v>717</v>
      </c>
      <c r="C222" s="144" t="s">
        <v>1311</v>
      </c>
      <c r="D222" s="144" t="s">
        <v>1311</v>
      </c>
      <c r="F222" s="169" t="str">
        <f t="shared" si="6"/>
        <v/>
      </c>
      <c r="G222" s="169" t="str">
        <f t="shared" si="7"/>
        <v/>
      </c>
    </row>
    <row r="223" spans="1:7" x14ac:dyDescent="0.35">
      <c r="A223" s="110" t="s">
        <v>718</v>
      </c>
      <c r="B223" s="110" t="s">
        <v>719</v>
      </c>
      <c r="C223" s="144" t="s">
        <v>1311</v>
      </c>
      <c r="D223" s="144" t="s">
        <v>1311</v>
      </c>
      <c r="F223" s="169" t="str">
        <f t="shared" si="6"/>
        <v/>
      </c>
      <c r="G223" s="169" t="str">
        <f t="shared" si="7"/>
        <v/>
      </c>
    </row>
    <row r="224" spans="1:7" x14ac:dyDescent="0.35">
      <c r="A224" s="110" t="s">
        <v>720</v>
      </c>
      <c r="B224" s="110" t="s">
        <v>721</v>
      </c>
      <c r="C224" s="144" t="s">
        <v>1311</v>
      </c>
      <c r="D224" s="144" t="s">
        <v>1311</v>
      </c>
      <c r="F224" s="169" t="str">
        <f t="shared" si="6"/>
        <v/>
      </c>
      <c r="G224" s="169" t="str">
        <f t="shared" si="7"/>
        <v/>
      </c>
    </row>
    <row r="225" spans="1:7" x14ac:dyDescent="0.35">
      <c r="A225" s="110" t="s">
        <v>722</v>
      </c>
      <c r="B225" s="110" t="s">
        <v>723</v>
      </c>
      <c r="C225" s="144" t="s">
        <v>1311</v>
      </c>
      <c r="D225" s="144" t="s">
        <v>1311</v>
      </c>
      <c r="F225" s="169" t="str">
        <f t="shared" si="6"/>
        <v/>
      </c>
      <c r="G225" s="169" t="str">
        <f t="shared" si="7"/>
        <v/>
      </c>
    </row>
    <row r="226" spans="1:7" x14ac:dyDescent="0.35">
      <c r="A226" s="110" t="s">
        <v>724</v>
      </c>
      <c r="B226" s="110" t="s">
        <v>725</v>
      </c>
      <c r="C226" s="144" t="s">
        <v>1311</v>
      </c>
      <c r="D226" s="144" t="s">
        <v>1311</v>
      </c>
      <c r="F226" s="169" t="str">
        <f t="shared" si="6"/>
        <v/>
      </c>
      <c r="G226" s="169" t="str">
        <f t="shared" si="7"/>
        <v/>
      </c>
    </row>
    <row r="227" spans="1:7" x14ac:dyDescent="0.35">
      <c r="A227" s="110" t="s">
        <v>726</v>
      </c>
      <c r="B227" s="140" t="s">
        <v>96</v>
      </c>
      <c r="C227" s="170">
        <f>SUM(C219:C226)</f>
        <v>0</v>
      </c>
      <c r="D227" s="173">
        <f>SUM(D219:D226)</f>
        <v>0</v>
      </c>
      <c r="F227" s="144">
        <f>SUM(F219:F226)</f>
        <v>0</v>
      </c>
      <c r="G227" s="144">
        <f>SUM(G219:G226)</f>
        <v>0</v>
      </c>
    </row>
    <row r="228" spans="1:7" outlineLevel="1" x14ac:dyDescent="0.35">
      <c r="A228" s="110" t="s">
        <v>727</v>
      </c>
      <c r="B228" s="127"/>
      <c r="C228" s="170"/>
      <c r="D228" s="173"/>
      <c r="F228" s="169" t="str">
        <f t="shared" si="6"/>
        <v/>
      </c>
      <c r="G228" s="169" t="str">
        <f t="shared" si="7"/>
        <v/>
      </c>
    </row>
    <row r="229" spans="1:7" outlineLevel="1" x14ac:dyDescent="0.35">
      <c r="A229" s="110" t="s">
        <v>728</v>
      </c>
      <c r="B229" s="127"/>
      <c r="C229" s="170"/>
      <c r="D229" s="173"/>
      <c r="F229" s="169" t="str">
        <f t="shared" si="6"/>
        <v/>
      </c>
      <c r="G229" s="169" t="str">
        <f t="shared" si="7"/>
        <v/>
      </c>
    </row>
    <row r="230" spans="1:7" outlineLevel="1" x14ac:dyDescent="0.35">
      <c r="A230" s="110" t="s">
        <v>729</v>
      </c>
      <c r="B230" s="127"/>
      <c r="C230" s="170"/>
      <c r="D230" s="173"/>
      <c r="F230" s="169" t="str">
        <f t="shared" si="6"/>
        <v/>
      </c>
      <c r="G230" s="169" t="str">
        <f t="shared" si="7"/>
        <v/>
      </c>
    </row>
    <row r="231" spans="1:7" outlineLevel="1" x14ac:dyDescent="0.35">
      <c r="A231" s="110" t="s">
        <v>730</v>
      </c>
      <c r="B231" s="127"/>
      <c r="C231" s="170"/>
      <c r="D231" s="173"/>
      <c r="F231" s="169" t="str">
        <f t="shared" si="6"/>
        <v/>
      </c>
      <c r="G231" s="169" t="str">
        <f t="shared" si="7"/>
        <v/>
      </c>
    </row>
    <row r="232" spans="1:7" outlineLevel="1" x14ac:dyDescent="0.35">
      <c r="A232" s="110" t="s">
        <v>731</v>
      </c>
      <c r="B232" s="127"/>
      <c r="C232" s="170"/>
      <c r="D232" s="173"/>
      <c r="F232" s="169" t="str">
        <f t="shared" si="6"/>
        <v/>
      </c>
      <c r="G232" s="169" t="str">
        <f t="shared" si="7"/>
        <v/>
      </c>
    </row>
    <row r="233" spans="1:7" outlineLevel="1" x14ac:dyDescent="0.35">
      <c r="A233" s="110" t="s">
        <v>732</v>
      </c>
      <c r="B233" s="127"/>
      <c r="C233" s="170"/>
      <c r="D233" s="173"/>
      <c r="F233" s="169" t="str">
        <f t="shared" si="6"/>
        <v/>
      </c>
      <c r="G233" s="169" t="str">
        <f t="shared" si="7"/>
        <v/>
      </c>
    </row>
    <row r="234" spans="1:7" outlineLevel="1" x14ac:dyDescent="0.35">
      <c r="A234" s="110" t="s">
        <v>733</v>
      </c>
      <c r="B234" s="127"/>
      <c r="F234" s="169"/>
      <c r="G234" s="169"/>
    </row>
    <row r="235" spans="1:7" outlineLevel="1" x14ac:dyDescent="0.35">
      <c r="A235" s="110" t="s">
        <v>734</v>
      </c>
      <c r="B235" s="127"/>
      <c r="F235" s="169"/>
      <c r="G235" s="169"/>
    </row>
    <row r="236" spans="1:7" outlineLevel="1" x14ac:dyDescent="0.35">
      <c r="A236" s="110" t="s">
        <v>735</v>
      </c>
      <c r="B236" s="127"/>
      <c r="F236" s="169"/>
      <c r="G236" s="169"/>
    </row>
    <row r="237" spans="1:7" ht="15" customHeight="1" x14ac:dyDescent="0.35">
      <c r="A237" s="121"/>
      <c r="B237" s="122" t="s">
        <v>736</v>
      </c>
      <c r="C237" s="121" t="s">
        <v>675</v>
      </c>
      <c r="D237" s="121" t="s">
        <v>676</v>
      </c>
      <c r="E237" s="128"/>
      <c r="F237" s="121" t="s">
        <v>503</v>
      </c>
      <c r="G237" s="121" t="s">
        <v>677</v>
      </c>
    </row>
    <row r="238" spans="1:7" x14ac:dyDescent="0.35">
      <c r="A238" s="110" t="s">
        <v>737</v>
      </c>
      <c r="B238" s="110" t="s">
        <v>708</v>
      </c>
      <c r="C238" s="144">
        <f>' D2. NTT Pool'!C14</f>
        <v>0.55474000000000001</v>
      </c>
      <c r="F238" s="172"/>
      <c r="G238" s="172"/>
    </row>
    <row r="239" spans="1:7" x14ac:dyDescent="0.35">
      <c r="F239" s="172"/>
      <c r="G239" s="172"/>
    </row>
    <row r="240" spans="1:7" x14ac:dyDescent="0.35">
      <c r="B240" s="131" t="s">
        <v>709</v>
      </c>
      <c r="F240" s="172"/>
      <c r="G240" s="172"/>
    </row>
    <row r="241" spans="1:7" x14ac:dyDescent="0.35">
      <c r="A241" s="110" t="s">
        <v>738</v>
      </c>
      <c r="B241" s="110" t="s">
        <v>711</v>
      </c>
      <c r="C241" s="491">
        <f>SUM(' D2. NTT Pool'!G111:G115)</f>
        <v>10920251802.730007</v>
      </c>
      <c r="D241" s="173">
        <f>SUM(' D2. NTT Pool'!C111:C115)</f>
        <v>71463</v>
      </c>
      <c r="F241" s="169">
        <f>IF($C$249=0,"",IF(C241="[Mark as ND1 if not relevant]","",C241/$C$249))</f>
        <v>0.19098103743856221</v>
      </c>
      <c r="G241" s="169">
        <f>IF($D$249=0,"",IF(D241="[Mark as ND1 if not relevant]","",D241/$D$249))</f>
        <v>0.31236559139784947</v>
      </c>
    </row>
    <row r="242" spans="1:7" x14ac:dyDescent="0.35">
      <c r="A242" s="110" t="s">
        <v>739</v>
      </c>
      <c r="B242" s="110" t="s">
        <v>713</v>
      </c>
      <c r="C242" s="491">
        <f>SUM(' D2. NTT Pool'!G116:G117)</f>
        <v>9583314702.8800049</v>
      </c>
      <c r="D242" s="173">
        <f>SUM(' D2. NTT Pool'!C116:C117)</f>
        <v>38870</v>
      </c>
      <c r="F242" s="169">
        <f t="shared" ref="F242:F248" si="8">IF($C$249=0,"",IF(C242="[Mark as ND1 if not relevant]","",C242/$C$249))</f>
        <v>0.16759974193989752</v>
      </c>
      <c r="G242" s="169">
        <f t="shared" ref="G242:G248" si="9">IF($D$249=0,"",IF(D242="[Mark as ND1 if not relevant]","",D242/$D$249))</f>
        <v>0.16990121514118367</v>
      </c>
    </row>
    <row r="243" spans="1:7" x14ac:dyDescent="0.35">
      <c r="A243" s="110" t="s">
        <v>740</v>
      </c>
      <c r="B243" s="110" t="s">
        <v>715</v>
      </c>
      <c r="C243" s="491">
        <f>SUM(' D2. NTT Pool'!G118:G119)</f>
        <v>11450704314.760056</v>
      </c>
      <c r="D243" s="173">
        <f>SUM(' D2. NTT Pool'!C118:C119)</f>
        <v>41341</v>
      </c>
      <c r="F243" s="169">
        <f t="shared" si="8"/>
        <v>0.20025796373013946</v>
      </c>
      <c r="G243" s="169">
        <f t="shared" si="9"/>
        <v>0.18070198443919924</v>
      </c>
    </row>
    <row r="244" spans="1:7" x14ac:dyDescent="0.35">
      <c r="A244" s="110" t="s">
        <v>741</v>
      </c>
      <c r="B244" s="110" t="s">
        <v>717</v>
      </c>
      <c r="C244" s="491">
        <f>SUM(' D2. NTT Pool'!G120:G121)</f>
        <v>11461140238.330048</v>
      </c>
      <c r="D244" s="173">
        <f>SUM(' D2. NTT Pool'!C120:C121)</f>
        <v>37255</v>
      </c>
      <c r="F244" s="169">
        <f t="shared" si="8"/>
        <v>0.20044047449509531</v>
      </c>
      <c r="G244" s="169">
        <f t="shared" si="9"/>
        <v>0.1628420316461229</v>
      </c>
    </row>
    <row r="245" spans="1:7" x14ac:dyDescent="0.35">
      <c r="A245" s="110" t="s">
        <v>742</v>
      </c>
      <c r="B245" s="110" t="s">
        <v>719</v>
      </c>
      <c r="C245" s="491">
        <f>SUM(' D2. NTT Pool'!G122:G123)</f>
        <v>12395923141.780027</v>
      </c>
      <c r="D245" s="173">
        <f>SUM(' D2. NTT Pool'!C122:C123)</f>
        <v>35977</v>
      </c>
      <c r="F245" s="169">
        <f t="shared" si="8"/>
        <v>0.21678861480410155</v>
      </c>
      <c r="G245" s="169">
        <f t="shared" si="9"/>
        <v>0.157255879010403</v>
      </c>
    </row>
    <row r="246" spans="1:7" x14ac:dyDescent="0.35">
      <c r="A246" s="110" t="s">
        <v>743</v>
      </c>
      <c r="B246" s="110" t="s">
        <v>721</v>
      </c>
      <c r="C246" s="491">
        <f>' D2. NTT Pool'!G124</f>
        <v>1274849932.0700021</v>
      </c>
      <c r="D246" s="173">
        <f>SUM(' D2. NTT Pool'!C124)</f>
        <v>3589</v>
      </c>
      <c r="F246" s="169">
        <f t="shared" si="8"/>
        <v>2.2295471478445465E-2</v>
      </c>
      <c r="G246" s="169">
        <f t="shared" si="9"/>
        <v>1.5687560101407465E-2</v>
      </c>
    </row>
    <row r="247" spans="1:7" x14ac:dyDescent="0.35">
      <c r="A247" s="110" t="s">
        <v>744</v>
      </c>
      <c r="B247" s="110" t="s">
        <v>723</v>
      </c>
      <c r="C247" s="491">
        <f>' D2. NTT Pool'!G125</f>
        <v>70106165.939999998</v>
      </c>
      <c r="D247" s="173">
        <f>SUM(' D2. NTT Pool'!C125)</f>
        <v>197</v>
      </c>
      <c r="F247" s="169">
        <f t="shared" si="8"/>
        <v>1.2260658951759726E-3</v>
      </c>
      <c r="G247" s="169">
        <f t="shared" si="9"/>
        <v>8.6108925605385086E-4</v>
      </c>
    </row>
    <row r="248" spans="1:7" x14ac:dyDescent="0.35">
      <c r="A248" s="110" t="s">
        <v>745</v>
      </c>
      <c r="B248" s="110" t="s">
        <v>725</v>
      </c>
      <c r="C248" s="491">
        <f>' D2. NTT Pool'!G126</f>
        <v>23479741.469999999</v>
      </c>
      <c r="D248" s="173">
        <f>SUM(' D2. NTT Pool'!C126)</f>
        <v>88</v>
      </c>
      <c r="F248" s="169">
        <f t="shared" si="8"/>
        <v>4.1063021858239642E-4</v>
      </c>
      <c r="G248" s="169">
        <f t="shared" si="9"/>
        <v>3.8464900778040038E-4</v>
      </c>
    </row>
    <row r="249" spans="1:7" x14ac:dyDescent="0.35">
      <c r="A249" s="110" t="s">
        <v>746</v>
      </c>
      <c r="B249" s="140" t="s">
        <v>96</v>
      </c>
      <c r="C249" s="491">
        <f>SUM(C241:C248)</f>
        <v>57179770039.960152</v>
      </c>
      <c r="D249" s="173">
        <f>SUM(D241:D248)</f>
        <v>228780</v>
      </c>
      <c r="F249" s="144">
        <f>SUM(F241:F248)</f>
        <v>0.99999999999999978</v>
      </c>
      <c r="G249" s="144">
        <f>SUM(G241:G248)</f>
        <v>1</v>
      </c>
    </row>
    <row r="250" spans="1:7" outlineLevel="1" x14ac:dyDescent="0.35">
      <c r="A250" s="110" t="s">
        <v>747</v>
      </c>
      <c r="B250" s="127"/>
      <c r="C250" s="170"/>
      <c r="D250" s="173"/>
      <c r="F250" s="169"/>
      <c r="G250" s="169"/>
    </row>
    <row r="251" spans="1:7" outlineLevel="1" x14ac:dyDescent="0.35">
      <c r="A251" s="110" t="s">
        <v>748</v>
      </c>
      <c r="B251" s="127"/>
      <c r="C251" s="170"/>
      <c r="D251" s="173"/>
      <c r="F251" s="169"/>
      <c r="G251" s="169"/>
    </row>
    <row r="252" spans="1:7" outlineLevel="1" x14ac:dyDescent="0.35">
      <c r="A252" s="110" t="s">
        <v>749</v>
      </c>
      <c r="B252" s="127"/>
      <c r="C252" s="170"/>
      <c r="D252" s="173"/>
      <c r="F252" s="169"/>
      <c r="G252" s="169"/>
    </row>
    <row r="253" spans="1:7" outlineLevel="1" x14ac:dyDescent="0.35">
      <c r="A253" s="110" t="s">
        <v>750</v>
      </c>
      <c r="B253" s="127"/>
      <c r="C253" s="170"/>
      <c r="D253" s="173"/>
      <c r="F253" s="169"/>
      <c r="G253" s="169"/>
    </row>
    <row r="254" spans="1:7" outlineLevel="1" x14ac:dyDescent="0.35">
      <c r="A254" s="110" t="s">
        <v>751</v>
      </c>
      <c r="B254" s="127"/>
      <c r="C254" s="170"/>
      <c r="D254" s="173"/>
      <c r="F254" s="169"/>
      <c r="G254" s="169"/>
    </row>
    <row r="255" spans="1:7" outlineLevel="1" x14ac:dyDescent="0.35">
      <c r="A255" s="110" t="s">
        <v>752</v>
      </c>
      <c r="B255" s="127"/>
      <c r="C255" s="170"/>
      <c r="D255" s="173"/>
      <c r="F255" s="169"/>
      <c r="G255" s="169"/>
    </row>
    <row r="256" spans="1:7" outlineLevel="1" x14ac:dyDescent="0.35">
      <c r="A256" s="110" t="s">
        <v>753</v>
      </c>
      <c r="B256" s="127"/>
      <c r="F256" s="124"/>
      <c r="G256" s="124"/>
    </row>
    <row r="257" spans="1:14" outlineLevel="1" x14ac:dyDescent="0.35">
      <c r="A257" s="110" t="s">
        <v>754</v>
      </c>
      <c r="B257" s="127"/>
      <c r="F257" s="124"/>
      <c r="G257" s="124"/>
    </row>
    <row r="258" spans="1:14" outlineLevel="1" x14ac:dyDescent="0.35">
      <c r="A258" s="110" t="s">
        <v>755</v>
      </c>
      <c r="B258" s="127"/>
      <c r="F258" s="124"/>
      <c r="G258" s="124"/>
    </row>
    <row r="259" spans="1:14" ht="15" customHeight="1" x14ac:dyDescent="0.35">
      <c r="A259" s="121"/>
      <c r="B259" s="122" t="s">
        <v>756</v>
      </c>
      <c r="C259" s="121" t="s">
        <v>503</v>
      </c>
      <c r="D259" s="121"/>
      <c r="E259" s="128"/>
      <c r="F259" s="121"/>
      <c r="G259" s="121"/>
    </row>
    <row r="260" spans="1:14" x14ac:dyDescent="0.35">
      <c r="A260" s="110" t="s">
        <v>757</v>
      </c>
      <c r="B260" s="110" t="s">
        <v>758</v>
      </c>
      <c r="C260" s="144">
        <f>' D2. NTT Pool'!I92</f>
        <v>0.94083567061872087</v>
      </c>
      <c r="E260" s="126"/>
      <c r="F260" s="126"/>
      <c r="G260" s="126"/>
    </row>
    <row r="261" spans="1:14" x14ac:dyDescent="0.35">
      <c r="A261" s="110" t="s">
        <v>759</v>
      </c>
      <c r="B261" s="110" t="s">
        <v>760</v>
      </c>
      <c r="C261" s="144" t="s">
        <v>1311</v>
      </c>
      <c r="E261" s="126"/>
      <c r="F261" s="126"/>
    </row>
    <row r="262" spans="1:14" x14ac:dyDescent="0.35">
      <c r="A262" s="110" t="s">
        <v>761</v>
      </c>
      <c r="B262" s="110" t="s">
        <v>762</v>
      </c>
      <c r="C262" s="144">
        <f>' D2. NTT Pool'!I91</f>
        <v>5.9164329381279045E-2</v>
      </c>
      <c r="E262" s="126"/>
      <c r="F262" s="126"/>
    </row>
    <row r="263" spans="1:14" x14ac:dyDescent="0.35">
      <c r="A263" s="110" t="s">
        <v>763</v>
      </c>
      <c r="B263" s="131" t="s">
        <v>1489</v>
      </c>
      <c r="C263" s="144" t="s">
        <v>1311</v>
      </c>
      <c r="D263" s="137"/>
      <c r="E263" s="137"/>
      <c r="F263" s="138"/>
      <c r="G263" s="138"/>
      <c r="H263" s="105"/>
      <c r="I263" s="110"/>
      <c r="J263" s="110"/>
      <c r="K263" s="110"/>
      <c r="L263" s="105"/>
      <c r="M263" s="105"/>
      <c r="N263" s="105"/>
    </row>
    <row r="264" spans="1:14" x14ac:dyDescent="0.35">
      <c r="A264" s="110" t="s">
        <v>1496</v>
      </c>
      <c r="B264" s="110" t="s">
        <v>94</v>
      </c>
      <c r="C264" s="144" t="s">
        <v>1311</v>
      </c>
      <c r="E264" s="126"/>
      <c r="F264" s="126"/>
    </row>
    <row r="265" spans="1:14" outlineLevel="1" x14ac:dyDescent="0.35">
      <c r="A265" s="110" t="s">
        <v>764</v>
      </c>
      <c r="B265" s="127"/>
      <c r="C265" s="144"/>
      <c r="E265" s="126"/>
      <c r="F265" s="126"/>
    </row>
    <row r="266" spans="1:14" outlineLevel="1" x14ac:dyDescent="0.35">
      <c r="A266" s="110" t="s">
        <v>765</v>
      </c>
      <c r="B266" s="127"/>
      <c r="C266" s="177"/>
      <c r="E266" s="126"/>
      <c r="F266" s="126"/>
    </row>
    <row r="267" spans="1:14" outlineLevel="1" x14ac:dyDescent="0.35">
      <c r="A267" s="110" t="s">
        <v>766</v>
      </c>
      <c r="B267" s="127"/>
      <c r="C267" s="144"/>
      <c r="E267" s="126"/>
      <c r="F267" s="126"/>
    </row>
    <row r="268" spans="1:14" outlineLevel="1" x14ac:dyDescent="0.35">
      <c r="A268" s="110" t="s">
        <v>767</v>
      </c>
      <c r="B268" s="127"/>
      <c r="C268" s="144"/>
      <c r="E268" s="126"/>
      <c r="F268" s="126"/>
    </row>
    <row r="269" spans="1:14" outlineLevel="1" x14ac:dyDescent="0.35">
      <c r="A269" s="110" t="s">
        <v>768</v>
      </c>
      <c r="B269" s="127"/>
      <c r="C269" s="144"/>
      <c r="E269" s="126"/>
      <c r="F269" s="126"/>
    </row>
    <row r="270" spans="1:14" outlineLevel="1" x14ac:dyDescent="0.35">
      <c r="A270" s="110" t="s">
        <v>769</v>
      </c>
      <c r="B270" s="127"/>
      <c r="C270" s="144"/>
      <c r="E270" s="126"/>
      <c r="F270" s="126"/>
    </row>
    <row r="271" spans="1:14" outlineLevel="1" x14ac:dyDescent="0.35">
      <c r="A271" s="110" t="s">
        <v>770</v>
      </c>
      <c r="B271" s="127"/>
      <c r="C271" s="144"/>
      <c r="E271" s="126"/>
      <c r="F271" s="126"/>
    </row>
    <row r="272" spans="1:14" outlineLevel="1" x14ac:dyDescent="0.35">
      <c r="A272" s="110" t="s">
        <v>771</v>
      </c>
      <c r="B272" s="127"/>
      <c r="C272" s="144"/>
      <c r="E272" s="126"/>
      <c r="F272" s="126"/>
    </row>
    <row r="273" spans="1:7" outlineLevel="1" x14ac:dyDescent="0.35">
      <c r="A273" s="110" t="s">
        <v>772</v>
      </c>
      <c r="B273" s="127"/>
      <c r="C273" s="144"/>
      <c r="E273" s="126"/>
      <c r="F273" s="126"/>
    </row>
    <row r="274" spans="1:7" outlineLevel="1" x14ac:dyDescent="0.35">
      <c r="A274" s="110" t="s">
        <v>773</v>
      </c>
      <c r="B274" s="127"/>
      <c r="C274" s="144"/>
      <c r="E274" s="126"/>
      <c r="F274" s="126"/>
    </row>
    <row r="275" spans="1:7" outlineLevel="1" x14ac:dyDescent="0.35">
      <c r="A275" s="110" t="s">
        <v>774</v>
      </c>
      <c r="B275" s="127"/>
      <c r="C275" s="144"/>
      <c r="E275" s="126"/>
      <c r="F275" s="126"/>
    </row>
    <row r="276" spans="1:7" ht="15" customHeight="1" x14ac:dyDescent="0.35">
      <c r="A276" s="121"/>
      <c r="B276" s="122" t="s">
        <v>775</v>
      </c>
      <c r="C276" s="121" t="s">
        <v>503</v>
      </c>
      <c r="D276" s="121"/>
      <c r="E276" s="128"/>
      <c r="F276" s="121"/>
      <c r="G276" s="123"/>
    </row>
    <row r="277" spans="1:7" x14ac:dyDescent="0.35">
      <c r="A277" s="110" t="s">
        <v>7</v>
      </c>
      <c r="B277" s="110" t="s">
        <v>1490</v>
      </c>
      <c r="C277" s="144">
        <f>[2]HTT!$C$14</f>
        <v>1</v>
      </c>
      <c r="E277" s="105"/>
      <c r="F277" s="105"/>
    </row>
    <row r="278" spans="1:7" x14ac:dyDescent="0.35">
      <c r="A278" s="110" t="s">
        <v>776</v>
      </c>
      <c r="B278" s="110" t="s">
        <v>777</v>
      </c>
      <c r="C278" s="144">
        <v>0</v>
      </c>
      <c r="E278" s="105"/>
      <c r="F278" s="105"/>
    </row>
    <row r="279" spans="1:7" x14ac:dyDescent="0.35">
      <c r="A279" s="110" t="s">
        <v>778</v>
      </c>
      <c r="B279" s="110" t="s">
        <v>94</v>
      </c>
      <c r="C279" s="144">
        <v>0</v>
      </c>
      <c r="E279" s="105"/>
      <c r="F279" s="105"/>
    </row>
    <row r="280" spans="1:7" outlineLevel="1" x14ac:dyDescent="0.35">
      <c r="A280" s="110" t="s">
        <v>779</v>
      </c>
      <c r="C280" s="144"/>
      <c r="E280" s="105"/>
      <c r="F280" s="105"/>
    </row>
    <row r="281" spans="1:7" outlineLevel="1" x14ac:dyDescent="0.35">
      <c r="A281" s="110" t="s">
        <v>780</v>
      </c>
      <c r="C281" s="144"/>
      <c r="E281" s="105"/>
      <c r="F281" s="105"/>
    </row>
    <row r="282" spans="1:7" outlineLevel="1" x14ac:dyDescent="0.35">
      <c r="A282" s="110" t="s">
        <v>781</v>
      </c>
      <c r="C282" s="144"/>
      <c r="E282" s="105"/>
      <c r="F282" s="105"/>
    </row>
    <row r="283" spans="1:7" outlineLevel="1" x14ac:dyDescent="0.35">
      <c r="A283" s="110" t="s">
        <v>782</v>
      </c>
      <c r="C283" s="144"/>
      <c r="E283" s="105"/>
      <c r="F283" s="105"/>
    </row>
    <row r="284" spans="1:7" outlineLevel="1" x14ac:dyDescent="0.35">
      <c r="A284" s="110" t="s">
        <v>783</v>
      </c>
      <c r="C284" s="144"/>
      <c r="E284" s="105"/>
      <c r="F284" s="105"/>
    </row>
    <row r="285" spans="1:7" outlineLevel="1" x14ac:dyDescent="0.35">
      <c r="A285" s="110" t="s">
        <v>784</v>
      </c>
      <c r="C285" s="144"/>
      <c r="E285" s="105"/>
      <c r="F285" s="105"/>
    </row>
    <row r="286" spans="1:7" ht="18.5" x14ac:dyDescent="0.35">
      <c r="A286" s="134"/>
      <c r="B286" s="135" t="s">
        <v>785</v>
      </c>
      <c r="C286" s="134"/>
      <c r="D286" s="134"/>
      <c r="E286" s="134"/>
      <c r="F286" s="136"/>
      <c r="G286" s="136"/>
    </row>
    <row r="287" spans="1:7" ht="15" customHeight="1" x14ac:dyDescent="0.35">
      <c r="A287" s="121"/>
      <c r="B287" s="122" t="s">
        <v>786</v>
      </c>
      <c r="C287" s="121" t="s">
        <v>675</v>
      </c>
      <c r="D287" s="121" t="s">
        <v>676</v>
      </c>
      <c r="E287" s="121"/>
      <c r="F287" s="121" t="s">
        <v>504</v>
      </c>
      <c r="G287" s="121" t="s">
        <v>677</v>
      </c>
    </row>
    <row r="288" spans="1:7" x14ac:dyDescent="0.35">
      <c r="A288" s="110" t="s">
        <v>787</v>
      </c>
      <c r="B288" s="110" t="s">
        <v>679</v>
      </c>
      <c r="C288" s="110" t="s">
        <v>1311</v>
      </c>
      <c r="D288" s="137"/>
      <c r="E288" s="137"/>
      <c r="F288" s="138"/>
      <c r="G288" s="138"/>
    </row>
    <row r="289" spans="1:7" x14ac:dyDescent="0.35">
      <c r="A289" s="137"/>
      <c r="D289" s="137"/>
      <c r="E289" s="137"/>
      <c r="F289" s="138"/>
      <c r="G289" s="138"/>
    </row>
    <row r="290" spans="1:7" x14ac:dyDescent="0.35">
      <c r="B290" s="110" t="s">
        <v>680</v>
      </c>
      <c r="D290" s="137"/>
      <c r="E290" s="137"/>
      <c r="F290" s="138"/>
      <c r="G290" s="138"/>
    </row>
    <row r="291" spans="1:7" x14ac:dyDescent="0.35">
      <c r="A291" s="110" t="s">
        <v>788</v>
      </c>
      <c r="B291" s="131"/>
      <c r="E291" s="137"/>
      <c r="F291" s="169" t="str">
        <f t="shared" ref="F291:F314" si="10">IF($C$315=0,"",IF(C291="[for completion]","",C291/$C$315))</f>
        <v/>
      </c>
      <c r="G291" s="169" t="str">
        <f t="shared" ref="G291:G314" si="11">IF($D$315=0,"",IF(D291="[for completion]","",D291/$D$315))</f>
        <v/>
      </c>
    </row>
    <row r="292" spans="1:7" x14ac:dyDescent="0.35">
      <c r="A292" s="110" t="s">
        <v>789</v>
      </c>
      <c r="B292" s="131"/>
      <c r="E292" s="137"/>
      <c r="F292" s="169" t="str">
        <f t="shared" si="10"/>
        <v/>
      </c>
      <c r="G292" s="169" t="str">
        <f t="shared" si="11"/>
        <v/>
      </c>
    </row>
    <row r="293" spans="1:7" x14ac:dyDescent="0.35">
      <c r="A293" s="110" t="s">
        <v>790</v>
      </c>
      <c r="B293" s="131"/>
      <c r="E293" s="137"/>
      <c r="F293" s="169" t="str">
        <f t="shared" si="10"/>
        <v/>
      </c>
      <c r="G293" s="169" t="str">
        <f t="shared" si="11"/>
        <v/>
      </c>
    </row>
    <row r="294" spans="1:7" x14ac:dyDescent="0.35">
      <c r="A294" s="110" t="s">
        <v>791</v>
      </c>
      <c r="B294" s="131"/>
      <c r="E294" s="137"/>
      <c r="F294" s="169" t="str">
        <f t="shared" si="10"/>
        <v/>
      </c>
      <c r="G294" s="169" t="str">
        <f t="shared" si="11"/>
        <v/>
      </c>
    </row>
    <row r="295" spans="1:7" x14ac:dyDescent="0.35">
      <c r="A295" s="110" t="s">
        <v>792</v>
      </c>
      <c r="B295" s="131"/>
      <c r="E295" s="137"/>
      <c r="F295" s="169" t="str">
        <f t="shared" si="10"/>
        <v/>
      </c>
      <c r="G295" s="169" t="str">
        <f t="shared" si="11"/>
        <v/>
      </c>
    </row>
    <row r="296" spans="1:7" x14ac:dyDescent="0.35">
      <c r="A296" s="110" t="s">
        <v>793</v>
      </c>
      <c r="B296" s="131"/>
      <c r="E296" s="137"/>
      <c r="F296" s="169" t="str">
        <f t="shared" si="10"/>
        <v/>
      </c>
      <c r="G296" s="169" t="str">
        <f t="shared" si="11"/>
        <v/>
      </c>
    </row>
    <row r="297" spans="1:7" x14ac:dyDescent="0.35">
      <c r="A297" s="110" t="s">
        <v>794</v>
      </c>
      <c r="B297" s="131"/>
      <c r="E297" s="137"/>
      <c r="F297" s="169" t="str">
        <f t="shared" si="10"/>
        <v/>
      </c>
      <c r="G297" s="169" t="str">
        <f t="shared" si="11"/>
        <v/>
      </c>
    </row>
    <row r="298" spans="1:7" x14ac:dyDescent="0.35">
      <c r="A298" s="110" t="s">
        <v>795</v>
      </c>
      <c r="B298" s="131"/>
      <c r="E298" s="137"/>
      <c r="F298" s="169" t="str">
        <f t="shared" si="10"/>
        <v/>
      </c>
      <c r="G298" s="169" t="str">
        <f t="shared" si="11"/>
        <v/>
      </c>
    </row>
    <row r="299" spans="1:7" x14ac:dyDescent="0.35">
      <c r="A299" s="110" t="s">
        <v>796</v>
      </c>
      <c r="B299" s="131"/>
      <c r="E299" s="137"/>
      <c r="F299" s="169" t="str">
        <f t="shared" si="10"/>
        <v/>
      </c>
      <c r="G299" s="169" t="str">
        <f t="shared" si="11"/>
        <v/>
      </c>
    </row>
    <row r="300" spans="1:7" x14ac:dyDescent="0.35">
      <c r="A300" s="110" t="s">
        <v>797</v>
      </c>
      <c r="B300" s="131"/>
      <c r="E300" s="131"/>
      <c r="F300" s="169" t="str">
        <f t="shared" si="10"/>
        <v/>
      </c>
      <c r="G300" s="169" t="str">
        <f t="shared" si="11"/>
        <v/>
      </c>
    </row>
    <row r="301" spans="1:7" x14ac:dyDescent="0.35">
      <c r="A301" s="110" t="s">
        <v>798</v>
      </c>
      <c r="B301" s="131"/>
      <c r="E301" s="131"/>
      <c r="F301" s="169" t="str">
        <f t="shared" si="10"/>
        <v/>
      </c>
      <c r="G301" s="169" t="str">
        <f t="shared" si="11"/>
        <v/>
      </c>
    </row>
    <row r="302" spans="1:7" x14ac:dyDescent="0.35">
      <c r="A302" s="110" t="s">
        <v>799</v>
      </c>
      <c r="B302" s="131"/>
      <c r="E302" s="131"/>
      <c r="F302" s="169" t="str">
        <f t="shared" si="10"/>
        <v/>
      </c>
      <c r="G302" s="169" t="str">
        <f t="shared" si="11"/>
        <v/>
      </c>
    </row>
    <row r="303" spans="1:7" x14ac:dyDescent="0.35">
      <c r="A303" s="110" t="s">
        <v>800</v>
      </c>
      <c r="B303" s="131"/>
      <c r="E303" s="131"/>
      <c r="F303" s="169" t="str">
        <f t="shared" si="10"/>
        <v/>
      </c>
      <c r="G303" s="169" t="str">
        <f t="shared" si="11"/>
        <v/>
      </c>
    </row>
    <row r="304" spans="1:7" x14ac:dyDescent="0.35">
      <c r="A304" s="110" t="s">
        <v>801</v>
      </c>
      <c r="B304" s="131"/>
      <c r="E304" s="131"/>
      <c r="F304" s="169" t="str">
        <f t="shared" si="10"/>
        <v/>
      </c>
      <c r="G304" s="169" t="str">
        <f t="shared" si="11"/>
        <v/>
      </c>
    </row>
    <row r="305" spans="1:7" x14ac:dyDescent="0.35">
      <c r="A305" s="110" t="s">
        <v>802</v>
      </c>
      <c r="B305" s="131"/>
      <c r="E305" s="131"/>
      <c r="F305" s="169" t="str">
        <f t="shared" si="10"/>
        <v/>
      </c>
      <c r="G305" s="169" t="str">
        <f t="shared" si="11"/>
        <v/>
      </c>
    </row>
    <row r="306" spans="1:7" x14ac:dyDescent="0.35">
      <c r="A306" s="110" t="s">
        <v>803</v>
      </c>
      <c r="B306" s="131"/>
      <c r="F306" s="169" t="str">
        <f t="shared" si="10"/>
        <v/>
      </c>
      <c r="G306" s="169" t="str">
        <f t="shared" si="11"/>
        <v/>
      </c>
    </row>
    <row r="307" spans="1:7" x14ac:dyDescent="0.35">
      <c r="A307" s="110" t="s">
        <v>804</v>
      </c>
      <c r="B307" s="131"/>
      <c r="E307" s="126"/>
      <c r="F307" s="169" t="str">
        <f t="shared" si="10"/>
        <v/>
      </c>
      <c r="G307" s="169" t="str">
        <f t="shared" si="11"/>
        <v/>
      </c>
    </row>
    <row r="308" spans="1:7" x14ac:dyDescent="0.35">
      <c r="A308" s="110" t="s">
        <v>805</v>
      </c>
      <c r="B308" s="131"/>
      <c r="E308" s="126"/>
      <c r="F308" s="169" t="str">
        <f t="shared" si="10"/>
        <v/>
      </c>
      <c r="G308" s="169" t="str">
        <f t="shared" si="11"/>
        <v/>
      </c>
    </row>
    <row r="309" spans="1:7" x14ac:dyDescent="0.35">
      <c r="A309" s="110" t="s">
        <v>806</v>
      </c>
      <c r="B309" s="131"/>
      <c r="E309" s="126"/>
      <c r="F309" s="169" t="str">
        <f t="shared" si="10"/>
        <v/>
      </c>
      <c r="G309" s="169" t="str">
        <f t="shared" si="11"/>
        <v/>
      </c>
    </row>
    <row r="310" spans="1:7" x14ac:dyDescent="0.35">
      <c r="A310" s="110" t="s">
        <v>807</v>
      </c>
      <c r="B310" s="131"/>
      <c r="E310" s="126"/>
      <c r="F310" s="169" t="str">
        <f t="shared" si="10"/>
        <v/>
      </c>
      <c r="G310" s="169" t="str">
        <f t="shared" si="11"/>
        <v/>
      </c>
    </row>
    <row r="311" spans="1:7" x14ac:dyDescent="0.35">
      <c r="A311" s="110" t="s">
        <v>808</v>
      </c>
      <c r="B311" s="131"/>
      <c r="E311" s="126"/>
      <c r="F311" s="169" t="str">
        <f t="shared" si="10"/>
        <v/>
      </c>
      <c r="G311" s="169" t="str">
        <f t="shared" si="11"/>
        <v/>
      </c>
    </row>
    <row r="312" spans="1:7" x14ac:dyDescent="0.35">
      <c r="A312" s="110" t="s">
        <v>809</v>
      </c>
      <c r="B312" s="131"/>
      <c r="E312" s="126"/>
      <c r="F312" s="169" t="str">
        <f t="shared" si="10"/>
        <v/>
      </c>
      <c r="G312" s="169" t="str">
        <f t="shared" si="11"/>
        <v/>
      </c>
    </row>
    <row r="313" spans="1:7" x14ac:dyDescent="0.35">
      <c r="A313" s="110" t="s">
        <v>810</v>
      </c>
      <c r="B313" s="131"/>
      <c r="E313" s="126"/>
      <c r="F313" s="169" t="str">
        <f t="shared" si="10"/>
        <v/>
      </c>
      <c r="G313" s="169" t="str">
        <f t="shared" si="11"/>
        <v/>
      </c>
    </row>
    <row r="314" spans="1:7" x14ac:dyDescent="0.35">
      <c r="A314" s="110" t="s">
        <v>811</v>
      </c>
      <c r="B314" s="131"/>
      <c r="E314" s="126"/>
      <c r="F314" s="169" t="str">
        <f t="shared" si="10"/>
        <v/>
      </c>
      <c r="G314" s="169" t="str">
        <f t="shared" si="11"/>
        <v/>
      </c>
    </row>
    <row r="315" spans="1:7" x14ac:dyDescent="0.35">
      <c r="A315" s="110" t="s">
        <v>812</v>
      </c>
      <c r="B315" s="140" t="s">
        <v>96</v>
      </c>
      <c r="C315" s="176">
        <f>SUM(C291:C314)</f>
        <v>0</v>
      </c>
      <c r="D315" s="174">
        <f>SUM(D291:D314)</f>
        <v>0</v>
      </c>
      <c r="E315" s="126"/>
      <c r="F315" s="175">
        <f>SUM(F291:F314)</f>
        <v>0</v>
      </c>
      <c r="G315" s="175">
        <f>SUM(G291:G314)</f>
        <v>0</v>
      </c>
    </row>
    <row r="316" spans="1:7" ht="15" customHeight="1" x14ac:dyDescent="0.35">
      <c r="A316" s="121"/>
      <c r="B316" s="122" t="s">
        <v>813</v>
      </c>
      <c r="C316" s="121" t="s">
        <v>675</v>
      </c>
      <c r="D316" s="121" t="s">
        <v>676</v>
      </c>
      <c r="E316" s="121"/>
      <c r="F316" s="121" t="s">
        <v>504</v>
      </c>
      <c r="G316" s="121" t="s">
        <v>677</v>
      </c>
    </row>
    <row r="317" spans="1:7" x14ac:dyDescent="0.35">
      <c r="A317" s="110" t="s">
        <v>814</v>
      </c>
      <c r="B317" s="110" t="s">
        <v>708</v>
      </c>
      <c r="C317" s="110" t="s">
        <v>1311</v>
      </c>
      <c r="D317" s="110" t="s">
        <v>1311</v>
      </c>
      <c r="F317" s="110" t="s">
        <v>1311</v>
      </c>
      <c r="G317" s="110" t="s">
        <v>1311</v>
      </c>
    </row>
    <row r="318" spans="1:7" x14ac:dyDescent="0.35">
      <c r="G318" s="110"/>
    </row>
    <row r="319" spans="1:7" x14ac:dyDescent="0.35">
      <c r="B319" s="131" t="s">
        <v>709</v>
      </c>
      <c r="G319" s="110"/>
    </row>
    <row r="320" spans="1:7" x14ac:dyDescent="0.35">
      <c r="A320" s="110" t="s">
        <v>815</v>
      </c>
      <c r="B320" s="110" t="s">
        <v>711</v>
      </c>
      <c r="C320" s="110" t="s">
        <v>1311</v>
      </c>
      <c r="D320" s="110" t="s">
        <v>1311</v>
      </c>
      <c r="F320" s="169" t="str">
        <f>IF($C$328=0,"",IF(C320="[for completion]","",C320/$C$328))</f>
        <v/>
      </c>
      <c r="G320" s="169" t="str">
        <f>IF($D$328=0,"",IF(D320="[for completion]","",D320/$D$328))</f>
        <v/>
      </c>
    </row>
    <row r="321" spans="1:7" x14ac:dyDescent="0.35">
      <c r="A321" s="110" t="s">
        <v>816</v>
      </c>
      <c r="B321" s="110" t="s">
        <v>713</v>
      </c>
      <c r="C321" s="110" t="s">
        <v>1311</v>
      </c>
      <c r="D321" s="110" t="s">
        <v>1311</v>
      </c>
      <c r="F321" s="169" t="str">
        <f t="shared" ref="F321:F334" si="12">IF($C$328=0,"",IF(C321="[for completion]","",C321/$C$328))</f>
        <v/>
      </c>
      <c r="G321" s="169" t="str">
        <f t="shared" ref="G321:G334" si="13">IF($D$328=0,"",IF(D321="[for completion]","",D321/$D$328))</f>
        <v/>
      </c>
    </row>
    <row r="322" spans="1:7" x14ac:dyDescent="0.35">
      <c r="A322" s="110" t="s">
        <v>817</v>
      </c>
      <c r="B322" s="110" t="s">
        <v>715</v>
      </c>
      <c r="C322" s="110" t="s">
        <v>1311</v>
      </c>
      <c r="D322" s="110" t="s">
        <v>1311</v>
      </c>
      <c r="F322" s="169" t="str">
        <f t="shared" si="12"/>
        <v/>
      </c>
      <c r="G322" s="169" t="str">
        <f t="shared" si="13"/>
        <v/>
      </c>
    </row>
    <row r="323" spans="1:7" x14ac:dyDescent="0.35">
      <c r="A323" s="110" t="s">
        <v>818</v>
      </c>
      <c r="B323" s="110" t="s">
        <v>717</v>
      </c>
      <c r="C323" s="110" t="s">
        <v>1311</v>
      </c>
      <c r="D323" s="110" t="s">
        <v>1311</v>
      </c>
      <c r="F323" s="169" t="str">
        <f t="shared" si="12"/>
        <v/>
      </c>
      <c r="G323" s="169" t="str">
        <f t="shared" si="13"/>
        <v/>
      </c>
    </row>
    <row r="324" spans="1:7" x14ac:dyDescent="0.35">
      <c r="A324" s="110" t="s">
        <v>819</v>
      </c>
      <c r="B324" s="110" t="s">
        <v>719</v>
      </c>
      <c r="C324" s="110" t="s">
        <v>1311</v>
      </c>
      <c r="D324" s="110" t="s">
        <v>1311</v>
      </c>
      <c r="F324" s="169" t="str">
        <f t="shared" si="12"/>
        <v/>
      </c>
      <c r="G324" s="169" t="str">
        <f t="shared" si="13"/>
        <v/>
      </c>
    </row>
    <row r="325" spans="1:7" x14ac:dyDescent="0.35">
      <c r="A325" s="110" t="s">
        <v>820</v>
      </c>
      <c r="B325" s="110" t="s">
        <v>721</v>
      </c>
      <c r="C325" s="110" t="s">
        <v>1311</v>
      </c>
      <c r="D325" s="110" t="s">
        <v>1311</v>
      </c>
      <c r="F325" s="169" t="str">
        <f t="shared" si="12"/>
        <v/>
      </c>
      <c r="G325" s="169" t="str">
        <f t="shared" si="13"/>
        <v/>
      </c>
    </row>
    <row r="326" spans="1:7" x14ac:dyDescent="0.35">
      <c r="A326" s="110" t="s">
        <v>821</v>
      </c>
      <c r="B326" s="110" t="s">
        <v>723</v>
      </c>
      <c r="C326" s="110" t="s">
        <v>1311</v>
      </c>
      <c r="D326" s="110" t="s">
        <v>1311</v>
      </c>
      <c r="F326" s="169" t="str">
        <f t="shared" si="12"/>
        <v/>
      </c>
      <c r="G326" s="169" t="str">
        <f t="shared" si="13"/>
        <v/>
      </c>
    </row>
    <row r="327" spans="1:7" x14ac:dyDescent="0.35">
      <c r="A327" s="110" t="s">
        <v>822</v>
      </c>
      <c r="B327" s="110" t="s">
        <v>725</v>
      </c>
      <c r="C327" s="110" t="s">
        <v>1311</v>
      </c>
      <c r="D327" s="110" t="s">
        <v>1311</v>
      </c>
      <c r="F327" s="169" t="str">
        <f t="shared" si="12"/>
        <v/>
      </c>
      <c r="G327" s="169" t="str">
        <f t="shared" si="13"/>
        <v/>
      </c>
    </row>
    <row r="328" spans="1:7" x14ac:dyDescent="0.35">
      <c r="A328" s="110" t="s">
        <v>823</v>
      </c>
      <c r="B328" s="140" t="s">
        <v>96</v>
      </c>
      <c r="C328" s="170">
        <f>SUM(C320:C327)</f>
        <v>0</v>
      </c>
      <c r="D328" s="173">
        <f>SUM(D320:D327)</f>
        <v>0</v>
      </c>
      <c r="F328" s="144">
        <f>SUM(F320:F327)</f>
        <v>0</v>
      </c>
      <c r="G328" s="144">
        <f>SUM(G320:G327)</f>
        <v>0</v>
      </c>
    </row>
    <row r="329" spans="1:7" outlineLevel="1" x14ac:dyDescent="0.35">
      <c r="A329" s="110" t="s">
        <v>824</v>
      </c>
      <c r="B329" s="127"/>
      <c r="C329" s="170"/>
      <c r="D329" s="173"/>
      <c r="F329" s="169" t="str">
        <f t="shared" si="12"/>
        <v/>
      </c>
      <c r="G329" s="169" t="str">
        <f t="shared" si="13"/>
        <v/>
      </c>
    </row>
    <row r="330" spans="1:7" outlineLevel="1" x14ac:dyDescent="0.35">
      <c r="A330" s="110" t="s">
        <v>825</v>
      </c>
      <c r="B330" s="127"/>
      <c r="C330" s="170"/>
      <c r="D330" s="173"/>
      <c r="F330" s="169" t="str">
        <f t="shared" si="12"/>
        <v/>
      </c>
      <c r="G330" s="169" t="str">
        <f t="shared" si="13"/>
        <v/>
      </c>
    </row>
    <row r="331" spans="1:7" outlineLevel="1" x14ac:dyDescent="0.35">
      <c r="A331" s="110" t="s">
        <v>826</v>
      </c>
      <c r="B331" s="127"/>
      <c r="C331" s="170"/>
      <c r="D331" s="173"/>
      <c r="F331" s="169" t="str">
        <f t="shared" si="12"/>
        <v/>
      </c>
      <c r="G331" s="169" t="str">
        <f t="shared" si="13"/>
        <v/>
      </c>
    </row>
    <row r="332" spans="1:7" outlineLevel="1" x14ac:dyDescent="0.35">
      <c r="A332" s="110" t="s">
        <v>827</v>
      </c>
      <c r="B332" s="127"/>
      <c r="C332" s="170"/>
      <c r="D332" s="173"/>
      <c r="F332" s="169" t="str">
        <f t="shared" si="12"/>
        <v/>
      </c>
      <c r="G332" s="169" t="str">
        <f t="shared" si="13"/>
        <v/>
      </c>
    </row>
    <row r="333" spans="1:7" outlineLevel="1" x14ac:dyDescent="0.35">
      <c r="A333" s="110" t="s">
        <v>828</v>
      </c>
      <c r="B333" s="127"/>
      <c r="C333" s="170"/>
      <c r="D333" s="173"/>
      <c r="F333" s="169" t="str">
        <f t="shared" si="12"/>
        <v/>
      </c>
      <c r="G333" s="169" t="str">
        <f t="shared" si="13"/>
        <v/>
      </c>
    </row>
    <row r="334" spans="1:7" outlineLevel="1" x14ac:dyDescent="0.35">
      <c r="A334" s="110" t="s">
        <v>829</v>
      </c>
      <c r="B334" s="127"/>
      <c r="C334" s="170"/>
      <c r="D334" s="173"/>
      <c r="F334" s="169" t="str">
        <f t="shared" si="12"/>
        <v/>
      </c>
      <c r="G334" s="169" t="str">
        <f t="shared" si="13"/>
        <v/>
      </c>
    </row>
    <row r="335" spans="1:7" outlineLevel="1" x14ac:dyDescent="0.35">
      <c r="A335" s="110" t="s">
        <v>830</v>
      </c>
      <c r="B335" s="127"/>
      <c r="F335" s="124"/>
      <c r="G335" s="124"/>
    </row>
    <row r="336" spans="1:7" outlineLevel="1" x14ac:dyDescent="0.35">
      <c r="A336" s="110" t="s">
        <v>831</v>
      </c>
      <c r="B336" s="127"/>
      <c r="F336" s="124"/>
      <c r="G336" s="124"/>
    </row>
    <row r="337" spans="1:7" outlineLevel="1" x14ac:dyDescent="0.35">
      <c r="A337" s="110" t="s">
        <v>832</v>
      </c>
      <c r="B337" s="127"/>
      <c r="F337" s="126"/>
      <c r="G337" s="126"/>
    </row>
    <row r="338" spans="1:7" ht="15" customHeight="1" x14ac:dyDescent="0.35">
      <c r="A338" s="121"/>
      <c r="B338" s="122" t="s">
        <v>833</v>
      </c>
      <c r="C338" s="121" t="s">
        <v>675</v>
      </c>
      <c r="D338" s="121" t="s">
        <v>676</v>
      </c>
      <c r="E338" s="121"/>
      <c r="F338" s="121" t="s">
        <v>504</v>
      </c>
      <c r="G338" s="121" t="s">
        <v>677</v>
      </c>
    </row>
    <row r="339" spans="1:7" x14ac:dyDescent="0.35">
      <c r="A339" s="110" t="s">
        <v>834</v>
      </c>
      <c r="B339" s="110" t="s">
        <v>708</v>
      </c>
      <c r="C339" s="110" t="s">
        <v>1311</v>
      </c>
      <c r="D339" s="110" t="s">
        <v>1311</v>
      </c>
      <c r="F339" s="110" t="s">
        <v>1311</v>
      </c>
      <c r="G339" s="110" t="s">
        <v>1311</v>
      </c>
    </row>
    <row r="340" spans="1:7" x14ac:dyDescent="0.35">
      <c r="G340" s="110"/>
    </row>
    <row r="341" spans="1:7" x14ac:dyDescent="0.35">
      <c r="B341" s="131" t="s">
        <v>709</v>
      </c>
      <c r="G341" s="110"/>
    </row>
    <row r="342" spans="1:7" x14ac:dyDescent="0.35">
      <c r="A342" s="110" t="s">
        <v>835</v>
      </c>
      <c r="B342" s="110" t="s">
        <v>711</v>
      </c>
      <c r="C342" s="110" t="s">
        <v>1311</v>
      </c>
      <c r="D342" s="110" t="s">
        <v>1311</v>
      </c>
      <c r="F342" s="169" t="str">
        <f>IF($C$350=0,"",IF(C342="[Mark as ND1 if not relevant]","",C342/$C$350))</f>
        <v/>
      </c>
      <c r="G342" s="169" t="str">
        <f>IF($D$350=0,"",IF(D342="[Mark as ND1 if not relevant]","",D342/$D$350))</f>
        <v/>
      </c>
    </row>
    <row r="343" spans="1:7" x14ac:dyDescent="0.35">
      <c r="A343" s="110" t="s">
        <v>836</v>
      </c>
      <c r="B343" s="110" t="s">
        <v>713</v>
      </c>
      <c r="C343" s="110" t="s">
        <v>1311</v>
      </c>
      <c r="D343" s="110" t="s">
        <v>1311</v>
      </c>
      <c r="F343" s="169" t="str">
        <f t="shared" ref="F343:F349" si="14">IF($C$350=0,"",IF(C343="[Mark as ND1 if not relevant]","",C343/$C$350))</f>
        <v/>
      </c>
      <c r="G343" s="169" t="str">
        <f t="shared" ref="G343:G349" si="15">IF($D$350=0,"",IF(D343="[Mark as ND1 if not relevant]","",D343/$D$350))</f>
        <v/>
      </c>
    </row>
    <row r="344" spans="1:7" x14ac:dyDescent="0.35">
      <c r="A344" s="110" t="s">
        <v>837</v>
      </c>
      <c r="B344" s="110" t="s">
        <v>715</v>
      </c>
      <c r="C344" s="110" t="s">
        <v>1311</v>
      </c>
      <c r="D344" s="110" t="s">
        <v>1311</v>
      </c>
      <c r="F344" s="169" t="str">
        <f t="shared" si="14"/>
        <v/>
      </c>
      <c r="G344" s="169" t="str">
        <f t="shared" si="15"/>
        <v/>
      </c>
    </row>
    <row r="345" spans="1:7" x14ac:dyDescent="0.35">
      <c r="A345" s="110" t="s">
        <v>838</v>
      </c>
      <c r="B345" s="110" t="s">
        <v>717</v>
      </c>
      <c r="C345" s="110" t="s">
        <v>1311</v>
      </c>
      <c r="D345" s="110" t="s">
        <v>1311</v>
      </c>
      <c r="F345" s="169" t="str">
        <f t="shared" si="14"/>
        <v/>
      </c>
      <c r="G345" s="169" t="str">
        <f t="shared" si="15"/>
        <v/>
      </c>
    </row>
    <row r="346" spans="1:7" x14ac:dyDescent="0.35">
      <c r="A346" s="110" t="s">
        <v>839</v>
      </c>
      <c r="B346" s="110" t="s">
        <v>719</v>
      </c>
      <c r="C346" s="110" t="s">
        <v>1311</v>
      </c>
      <c r="D346" s="110" t="s">
        <v>1311</v>
      </c>
      <c r="F346" s="169" t="str">
        <f t="shared" si="14"/>
        <v/>
      </c>
      <c r="G346" s="169" t="str">
        <f t="shared" si="15"/>
        <v/>
      </c>
    </row>
    <row r="347" spans="1:7" x14ac:dyDescent="0.35">
      <c r="A347" s="110" t="s">
        <v>840</v>
      </c>
      <c r="B347" s="110" t="s">
        <v>721</v>
      </c>
      <c r="C347" s="110" t="s">
        <v>1311</v>
      </c>
      <c r="D347" s="110" t="s">
        <v>1311</v>
      </c>
      <c r="F347" s="169" t="str">
        <f t="shared" si="14"/>
        <v/>
      </c>
      <c r="G347" s="169" t="str">
        <f t="shared" si="15"/>
        <v/>
      </c>
    </row>
    <row r="348" spans="1:7" x14ac:dyDescent="0.35">
      <c r="A348" s="110" t="s">
        <v>841</v>
      </c>
      <c r="B348" s="110" t="s">
        <v>723</v>
      </c>
      <c r="C348" s="110" t="s">
        <v>1311</v>
      </c>
      <c r="D348" s="110" t="s">
        <v>1311</v>
      </c>
      <c r="F348" s="169" t="str">
        <f t="shared" si="14"/>
        <v/>
      </c>
      <c r="G348" s="169" t="str">
        <f t="shared" si="15"/>
        <v/>
      </c>
    </row>
    <row r="349" spans="1:7" x14ac:dyDescent="0.35">
      <c r="A349" s="110" t="s">
        <v>842</v>
      </c>
      <c r="B349" s="110" t="s">
        <v>725</v>
      </c>
      <c r="C349" s="110" t="s">
        <v>1311</v>
      </c>
      <c r="D349" s="110" t="s">
        <v>1311</v>
      </c>
      <c r="F349" s="169" t="str">
        <f t="shared" si="14"/>
        <v/>
      </c>
      <c r="G349" s="169" t="str">
        <f t="shared" si="15"/>
        <v/>
      </c>
    </row>
    <row r="350" spans="1:7" x14ac:dyDescent="0.35">
      <c r="A350" s="110" t="s">
        <v>843</v>
      </c>
      <c r="B350" s="140" t="s">
        <v>96</v>
      </c>
      <c r="C350" s="170">
        <f>SUM(C342:C349)</f>
        <v>0</v>
      </c>
      <c r="D350" s="173">
        <f>SUM(D342:D349)</f>
        <v>0</v>
      </c>
      <c r="F350" s="144">
        <f>SUM(F342:F349)</f>
        <v>0</v>
      </c>
      <c r="G350" s="144">
        <f>SUM(G342:G349)</f>
        <v>0</v>
      </c>
    </row>
    <row r="351" spans="1:7" outlineLevel="1" x14ac:dyDescent="0.35">
      <c r="A351" s="110" t="s">
        <v>844</v>
      </c>
      <c r="B351" s="127"/>
      <c r="C351" s="170"/>
      <c r="D351" s="173"/>
      <c r="F351" s="169" t="str">
        <f t="shared" ref="F351:F356" si="16">IF($C$350=0,"",IF(C351="[for completion]","",C351/$C$350))</f>
        <v/>
      </c>
      <c r="G351" s="169" t="str">
        <f t="shared" ref="G351:G356" si="17">IF($D$350=0,"",IF(D351="[for completion]","",D351/$D$350))</f>
        <v/>
      </c>
    </row>
    <row r="352" spans="1:7" outlineLevel="1" x14ac:dyDescent="0.35">
      <c r="A352" s="110" t="s">
        <v>845</v>
      </c>
      <c r="B352" s="127"/>
      <c r="C352" s="170"/>
      <c r="D352" s="173"/>
      <c r="F352" s="169" t="str">
        <f t="shared" si="16"/>
        <v/>
      </c>
      <c r="G352" s="169" t="str">
        <f t="shared" si="17"/>
        <v/>
      </c>
    </row>
    <row r="353" spans="1:7" outlineLevel="1" x14ac:dyDescent="0.35">
      <c r="A353" s="110" t="s">
        <v>846</v>
      </c>
      <c r="B353" s="127"/>
      <c r="C353" s="170"/>
      <c r="D353" s="173"/>
      <c r="F353" s="169" t="str">
        <f t="shared" si="16"/>
        <v/>
      </c>
      <c r="G353" s="169" t="str">
        <f t="shared" si="17"/>
        <v/>
      </c>
    </row>
    <row r="354" spans="1:7" outlineLevel="1" x14ac:dyDescent="0.35">
      <c r="A354" s="110" t="s">
        <v>847</v>
      </c>
      <c r="B354" s="127"/>
      <c r="C354" s="170"/>
      <c r="D354" s="173"/>
      <c r="F354" s="169" t="str">
        <f t="shared" si="16"/>
        <v/>
      </c>
      <c r="G354" s="169" t="str">
        <f t="shared" si="17"/>
        <v/>
      </c>
    </row>
    <row r="355" spans="1:7" outlineLevel="1" x14ac:dyDescent="0.35">
      <c r="A355" s="110" t="s">
        <v>848</v>
      </c>
      <c r="B355" s="127"/>
      <c r="C355" s="170"/>
      <c r="D355" s="173"/>
      <c r="F355" s="169" t="str">
        <f t="shared" si="16"/>
        <v/>
      </c>
      <c r="G355" s="169" t="str">
        <f t="shared" si="17"/>
        <v/>
      </c>
    </row>
    <row r="356" spans="1:7" outlineLevel="1" x14ac:dyDescent="0.35">
      <c r="A356" s="110" t="s">
        <v>849</v>
      </c>
      <c r="B356" s="127"/>
      <c r="C356" s="170"/>
      <c r="D356" s="173"/>
      <c r="F356" s="169" t="str">
        <f t="shared" si="16"/>
        <v/>
      </c>
      <c r="G356" s="169" t="str">
        <f t="shared" si="17"/>
        <v/>
      </c>
    </row>
    <row r="357" spans="1:7" outlineLevel="1" x14ac:dyDescent="0.35">
      <c r="A357" s="110" t="s">
        <v>850</v>
      </c>
      <c r="B357" s="127"/>
      <c r="F357" s="169"/>
      <c r="G357" s="169"/>
    </row>
    <row r="358" spans="1:7" outlineLevel="1" x14ac:dyDescent="0.35">
      <c r="A358" s="110" t="s">
        <v>851</v>
      </c>
      <c r="B358" s="127"/>
      <c r="F358" s="169"/>
      <c r="G358" s="169"/>
    </row>
    <row r="359" spans="1:7" outlineLevel="1" x14ac:dyDescent="0.35">
      <c r="A359" s="110" t="s">
        <v>852</v>
      </c>
      <c r="B359" s="127"/>
      <c r="F359" s="169"/>
      <c r="G359" s="144"/>
    </row>
    <row r="360" spans="1:7" ht="15" customHeight="1" x14ac:dyDescent="0.35">
      <c r="A360" s="121"/>
      <c r="B360" s="122" t="s">
        <v>853</v>
      </c>
      <c r="C360" s="121" t="s">
        <v>854</v>
      </c>
      <c r="D360" s="121"/>
      <c r="E360" s="121"/>
      <c r="F360" s="121"/>
      <c r="G360" s="123"/>
    </row>
    <row r="361" spans="1:7" x14ac:dyDescent="0.35">
      <c r="A361" s="110" t="s">
        <v>855</v>
      </c>
      <c r="B361" s="131" t="s">
        <v>856</v>
      </c>
      <c r="C361" s="110" t="s">
        <v>1311</v>
      </c>
      <c r="G361" s="110"/>
    </row>
    <row r="362" spans="1:7" x14ac:dyDescent="0.35">
      <c r="A362" s="110" t="s">
        <v>857</v>
      </c>
      <c r="B362" s="131" t="s">
        <v>858</v>
      </c>
      <c r="C362" s="110" t="s">
        <v>1311</v>
      </c>
      <c r="G362" s="110"/>
    </row>
    <row r="363" spans="1:7" x14ac:dyDescent="0.35">
      <c r="A363" s="110" t="s">
        <v>859</v>
      </c>
      <c r="B363" s="131" t="s">
        <v>860</v>
      </c>
      <c r="C363" s="110" t="s">
        <v>1311</v>
      </c>
      <c r="G363" s="110"/>
    </row>
    <row r="364" spans="1:7" x14ac:dyDescent="0.35">
      <c r="A364" s="110" t="s">
        <v>861</v>
      </c>
      <c r="B364" s="131" t="s">
        <v>862</v>
      </c>
      <c r="C364" s="110" t="s">
        <v>1311</v>
      </c>
      <c r="G364" s="110"/>
    </row>
    <row r="365" spans="1:7" x14ac:dyDescent="0.35">
      <c r="A365" s="110" t="s">
        <v>863</v>
      </c>
      <c r="B365" s="131" t="s">
        <v>864</v>
      </c>
      <c r="C365" s="110" t="s">
        <v>1311</v>
      </c>
      <c r="G365" s="110"/>
    </row>
    <row r="366" spans="1:7" x14ac:dyDescent="0.35">
      <c r="A366" s="110" t="s">
        <v>865</v>
      </c>
      <c r="B366" s="131" t="s">
        <v>866</v>
      </c>
      <c r="C366" s="110" t="s">
        <v>1311</v>
      </c>
      <c r="G366" s="110"/>
    </row>
    <row r="367" spans="1:7" x14ac:dyDescent="0.35">
      <c r="A367" s="110" t="s">
        <v>867</v>
      </c>
      <c r="B367" s="131" t="s">
        <v>868</v>
      </c>
      <c r="C367" s="110" t="s">
        <v>1311</v>
      </c>
      <c r="G367" s="110"/>
    </row>
    <row r="368" spans="1:7" x14ac:dyDescent="0.35">
      <c r="A368" s="110" t="s">
        <v>869</v>
      </c>
      <c r="B368" s="131" t="s">
        <v>870</v>
      </c>
      <c r="C368" s="110" t="s">
        <v>1311</v>
      </c>
      <c r="G368" s="110"/>
    </row>
    <row r="369" spans="1:7" x14ac:dyDescent="0.35">
      <c r="A369" s="110" t="s">
        <v>871</v>
      </c>
      <c r="B369" s="131" t="s">
        <v>872</v>
      </c>
      <c r="C369" s="110" t="s">
        <v>1311</v>
      </c>
      <c r="G369" s="110"/>
    </row>
    <row r="370" spans="1:7" x14ac:dyDescent="0.35">
      <c r="A370" s="110" t="s">
        <v>873</v>
      </c>
      <c r="B370" s="131" t="s">
        <v>94</v>
      </c>
      <c r="C370" s="110" t="s">
        <v>1311</v>
      </c>
      <c r="G370" s="110"/>
    </row>
    <row r="371" spans="1:7" outlineLevel="1" x14ac:dyDescent="0.35">
      <c r="A371" s="110" t="s">
        <v>874</v>
      </c>
      <c r="B371" s="127"/>
      <c r="C371" s="144"/>
      <c r="G371" s="110"/>
    </row>
    <row r="372" spans="1:7" outlineLevel="1" x14ac:dyDescent="0.35">
      <c r="A372" s="110" t="s">
        <v>875</v>
      </c>
      <c r="B372" s="127"/>
      <c r="C372" s="144"/>
      <c r="G372" s="110"/>
    </row>
    <row r="373" spans="1:7" outlineLevel="1" x14ac:dyDescent="0.35">
      <c r="A373" s="110" t="s">
        <v>876</v>
      </c>
      <c r="B373" s="127"/>
      <c r="C373" s="144"/>
      <c r="G373" s="110"/>
    </row>
    <row r="374" spans="1:7" outlineLevel="1" x14ac:dyDescent="0.35">
      <c r="A374" s="110" t="s">
        <v>877</v>
      </c>
      <c r="B374" s="127"/>
      <c r="C374" s="144"/>
      <c r="G374" s="110"/>
    </row>
    <row r="375" spans="1:7" outlineLevel="1" x14ac:dyDescent="0.35">
      <c r="A375" s="110" t="s">
        <v>878</v>
      </c>
      <c r="B375" s="127"/>
      <c r="C375" s="144"/>
      <c r="G375" s="110"/>
    </row>
    <row r="376" spans="1:7" outlineLevel="1" x14ac:dyDescent="0.35">
      <c r="A376" s="110" t="s">
        <v>879</v>
      </c>
      <c r="B376" s="127"/>
      <c r="C376" s="144"/>
      <c r="G376" s="110"/>
    </row>
    <row r="377" spans="1:7" outlineLevel="1" x14ac:dyDescent="0.35">
      <c r="A377" s="110" t="s">
        <v>880</v>
      </c>
      <c r="B377" s="127"/>
      <c r="C377" s="144"/>
      <c r="G377" s="110"/>
    </row>
    <row r="378" spans="1:7" outlineLevel="1" x14ac:dyDescent="0.35">
      <c r="A378" s="110" t="s">
        <v>881</v>
      </c>
      <c r="B378" s="127"/>
      <c r="C378" s="144"/>
      <c r="G378" s="110"/>
    </row>
    <row r="379" spans="1:7" outlineLevel="1" x14ac:dyDescent="0.35">
      <c r="A379" s="110" t="s">
        <v>882</v>
      </c>
      <c r="B379" s="127"/>
      <c r="C379" s="144"/>
      <c r="G379" s="110"/>
    </row>
    <row r="380" spans="1:7" outlineLevel="1" x14ac:dyDescent="0.35">
      <c r="A380" s="110" t="s">
        <v>883</v>
      </c>
      <c r="B380" s="127"/>
      <c r="C380" s="144"/>
      <c r="G380" s="110"/>
    </row>
    <row r="381" spans="1:7" outlineLevel="1" x14ac:dyDescent="0.35">
      <c r="A381" s="110" t="s">
        <v>884</v>
      </c>
      <c r="B381" s="127"/>
      <c r="C381" s="144"/>
      <c r="G381" s="110"/>
    </row>
    <row r="382" spans="1:7" outlineLevel="1" x14ac:dyDescent="0.35">
      <c r="A382" s="110" t="s">
        <v>885</v>
      </c>
      <c r="B382" s="127"/>
      <c r="C382" s="144"/>
    </row>
    <row r="383" spans="1:7" outlineLevel="1" x14ac:dyDescent="0.35">
      <c r="A383" s="110" t="s">
        <v>886</v>
      </c>
      <c r="B383" s="127"/>
      <c r="C383" s="144"/>
    </row>
    <row r="384" spans="1:7" outlineLevel="1" x14ac:dyDescent="0.35">
      <c r="A384" s="110" t="s">
        <v>887</v>
      </c>
      <c r="B384" s="127"/>
      <c r="C384" s="144"/>
    </row>
    <row r="385" spans="1:7" outlineLevel="1" x14ac:dyDescent="0.35">
      <c r="A385" s="110" t="s">
        <v>888</v>
      </c>
      <c r="B385" s="127"/>
      <c r="C385" s="144"/>
      <c r="D385" s="106"/>
      <c r="E385" s="106"/>
      <c r="F385" s="106"/>
      <c r="G385" s="106"/>
    </row>
    <row r="386" spans="1:7" outlineLevel="1" x14ac:dyDescent="0.35">
      <c r="A386" s="110" t="s">
        <v>889</v>
      </c>
      <c r="B386" s="127"/>
      <c r="C386" s="144"/>
      <c r="D386" s="106"/>
      <c r="E386" s="106"/>
      <c r="F386" s="106"/>
      <c r="G386" s="106"/>
    </row>
    <row r="387" spans="1:7" outlineLevel="1" x14ac:dyDescent="0.35">
      <c r="A387" s="110" t="s">
        <v>890</v>
      </c>
      <c r="B387" s="127"/>
      <c r="C387" s="144"/>
      <c r="D387" s="106"/>
      <c r="E387" s="106"/>
      <c r="F387" s="106"/>
      <c r="G387" s="106"/>
    </row>
    <row r="388" spans="1:7" x14ac:dyDescent="0.35">
      <c r="C388" s="144"/>
      <c r="D388" s="106"/>
      <c r="E388" s="106"/>
      <c r="F388" s="106"/>
      <c r="G388" s="106"/>
    </row>
    <row r="389" spans="1:7" x14ac:dyDescent="0.35">
      <c r="C389" s="144"/>
      <c r="D389" s="106"/>
      <c r="E389" s="106"/>
      <c r="F389" s="106"/>
      <c r="G389" s="106"/>
    </row>
    <row r="390" spans="1:7" x14ac:dyDescent="0.35">
      <c r="C390" s="144"/>
      <c r="D390" s="106"/>
      <c r="E390" s="106"/>
      <c r="F390" s="106"/>
      <c r="G390" s="106"/>
    </row>
    <row r="391" spans="1:7" x14ac:dyDescent="0.35">
      <c r="C391" s="144"/>
      <c r="D391" s="106"/>
      <c r="E391" s="106"/>
      <c r="F391" s="106"/>
      <c r="G391" s="106"/>
    </row>
    <row r="392" spans="1:7" x14ac:dyDescent="0.35">
      <c r="C392" s="144"/>
      <c r="D392" s="106"/>
      <c r="E392" s="106"/>
      <c r="F392" s="106"/>
      <c r="G392" s="106"/>
    </row>
    <row r="393" spans="1:7" x14ac:dyDescent="0.35">
      <c r="C393" s="144"/>
      <c r="D393" s="106"/>
      <c r="E393" s="106"/>
      <c r="F393" s="106"/>
      <c r="G393" s="10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5" zoomScaleNormal="85" workbookViewId="0">
      <selection activeCell="A165" sqref="A165"/>
    </sheetView>
  </sheetViews>
  <sheetFormatPr defaultColWidth="8.81640625" defaultRowHeight="14.5" outlineLevelRow="1" x14ac:dyDescent="0.35"/>
  <cols>
    <col min="1" max="1" width="12.1796875" style="27" customWidth="1"/>
    <col min="2" max="2" width="60.7265625" style="27" customWidth="1"/>
    <col min="3" max="4" width="40.7265625" style="27" customWidth="1"/>
    <col min="5" max="5" width="7.26953125" style="27" customWidth="1"/>
    <col min="6" max="6" width="40.7265625" style="27" customWidth="1"/>
    <col min="7" max="7" width="40.7265625" style="25" customWidth="1"/>
    <col min="8" max="8" width="7.26953125" style="27" customWidth="1"/>
    <col min="9" max="9" width="71.81640625" style="27" customWidth="1"/>
    <col min="10" max="11" width="47.7265625" style="27" customWidth="1"/>
    <col min="12" max="12" width="7.26953125" style="27" customWidth="1"/>
    <col min="13" max="13" width="25.7265625" style="27" customWidth="1"/>
    <col min="14" max="14" width="25.7265625" style="25" customWidth="1"/>
    <col min="15" max="16384" width="8.81640625" style="57"/>
  </cols>
  <sheetData>
    <row r="1" spans="1:14" ht="31" x14ac:dyDescent="0.35">
      <c r="A1" s="149" t="s">
        <v>891</v>
      </c>
      <c r="B1" s="149"/>
      <c r="C1" s="25"/>
      <c r="D1" s="25"/>
      <c r="E1" s="25"/>
      <c r="F1" s="157" t="s">
        <v>1656</v>
      </c>
      <c r="H1" s="25"/>
      <c r="I1" s="24"/>
      <c r="J1" s="25"/>
      <c r="K1" s="25"/>
      <c r="L1" s="25"/>
      <c r="M1" s="25"/>
    </row>
    <row r="2" spans="1:14" ht="15" thickBot="1" x14ac:dyDescent="0.4">
      <c r="A2" s="25"/>
      <c r="B2" s="25"/>
      <c r="C2" s="25"/>
      <c r="D2" s="25"/>
      <c r="E2" s="25"/>
      <c r="F2" s="25"/>
      <c r="H2"/>
      <c r="L2" s="25"/>
      <c r="M2" s="25"/>
    </row>
    <row r="3" spans="1:14" ht="19" thickBot="1" x14ac:dyDescent="0.4">
      <c r="A3" s="28"/>
      <c r="B3" s="29" t="s">
        <v>22</v>
      </c>
      <c r="C3" s="30" t="s">
        <v>1644</v>
      </c>
      <c r="D3" s="28"/>
      <c r="E3" s="28"/>
      <c r="F3" s="28"/>
      <c r="G3" s="28"/>
      <c r="H3"/>
      <c r="L3" s="25"/>
      <c r="M3" s="25"/>
    </row>
    <row r="4" spans="1:14" ht="15" thickBot="1" x14ac:dyDescent="0.4">
      <c r="H4"/>
      <c r="L4" s="25"/>
      <c r="M4" s="25"/>
    </row>
    <row r="5" spans="1:14" ht="18.5" x14ac:dyDescent="0.35">
      <c r="B5" s="32" t="s">
        <v>892</v>
      </c>
      <c r="C5" s="31"/>
      <c r="E5" s="33"/>
      <c r="F5" s="33"/>
      <c r="H5"/>
      <c r="L5" s="25"/>
      <c r="M5" s="25"/>
    </row>
    <row r="6" spans="1:14" ht="15" thickBot="1" x14ac:dyDescent="0.4">
      <c r="B6" s="36" t="s">
        <v>893</v>
      </c>
      <c r="H6"/>
      <c r="L6" s="25"/>
      <c r="M6" s="25"/>
    </row>
    <row r="7" spans="1:14" s="78" customFormat="1" x14ac:dyDescent="0.35">
      <c r="A7" s="27"/>
      <c r="B7" s="51"/>
      <c r="C7" s="27"/>
      <c r="D7" s="27"/>
      <c r="E7" s="27"/>
      <c r="F7" s="27"/>
      <c r="G7" s="25"/>
      <c r="H7"/>
      <c r="I7" s="27"/>
      <c r="J7" s="27"/>
      <c r="K7" s="27"/>
      <c r="L7" s="25"/>
      <c r="M7" s="25"/>
      <c r="N7" s="25"/>
    </row>
    <row r="8" spans="1:14" ht="37" x14ac:dyDescent="0.35">
      <c r="A8" s="38" t="s">
        <v>31</v>
      </c>
      <c r="B8" s="38" t="s">
        <v>893</v>
      </c>
      <c r="C8" s="39"/>
      <c r="D8" s="39"/>
      <c r="E8" s="39"/>
      <c r="F8" s="39"/>
      <c r="G8" s="40"/>
      <c r="H8"/>
      <c r="I8" s="44"/>
      <c r="J8" s="33"/>
      <c r="K8" s="33"/>
      <c r="L8" s="33"/>
      <c r="M8" s="33"/>
    </row>
    <row r="9" spans="1:14" ht="15" customHeight="1" x14ac:dyDescent="0.35">
      <c r="A9" s="46"/>
      <c r="B9" s="47" t="s">
        <v>894</v>
      </c>
      <c r="C9" s="46"/>
      <c r="D9" s="46"/>
      <c r="E9" s="46"/>
      <c r="F9" s="49"/>
      <c r="G9" s="49"/>
      <c r="H9"/>
      <c r="I9" s="44"/>
      <c r="J9" s="41"/>
      <c r="K9" s="41"/>
      <c r="L9" s="41"/>
      <c r="M9" s="60"/>
      <c r="N9" s="60"/>
    </row>
    <row r="10" spans="1:14" x14ac:dyDescent="0.35">
      <c r="A10" s="27" t="s">
        <v>895</v>
      </c>
      <c r="B10" s="27" t="s">
        <v>896</v>
      </c>
      <c r="C10" s="170" t="s">
        <v>1314</v>
      </c>
      <c r="E10" s="44"/>
      <c r="F10" s="44"/>
      <c r="H10"/>
      <c r="I10" s="44"/>
      <c r="L10" s="44"/>
      <c r="M10" s="44"/>
    </row>
    <row r="11" spans="1:14" outlineLevel="1" x14ac:dyDescent="0.35">
      <c r="A11" s="27" t="s">
        <v>897</v>
      </c>
      <c r="B11" s="56"/>
      <c r="C11" s="153"/>
      <c r="E11" s="44"/>
      <c r="F11" s="44"/>
      <c r="H11"/>
      <c r="I11" s="44"/>
      <c r="L11" s="44"/>
      <c r="M11" s="44"/>
    </row>
    <row r="12" spans="1:14" outlineLevel="1" x14ac:dyDescent="0.35">
      <c r="A12" s="27" t="s">
        <v>898</v>
      </c>
      <c r="B12" s="56"/>
      <c r="C12" s="153"/>
      <c r="E12" s="44"/>
      <c r="F12" s="44"/>
      <c r="H12"/>
      <c r="I12" s="44"/>
      <c r="L12" s="44"/>
      <c r="M12" s="44"/>
    </row>
    <row r="13" spans="1:14" outlineLevel="1" x14ac:dyDescent="0.35">
      <c r="A13" s="27" t="s">
        <v>899</v>
      </c>
      <c r="E13" s="44"/>
      <c r="F13" s="44"/>
      <c r="H13"/>
      <c r="I13" s="44"/>
      <c r="L13" s="44"/>
      <c r="M13" s="44"/>
    </row>
    <row r="14" spans="1:14" outlineLevel="1" x14ac:dyDescent="0.35">
      <c r="A14" s="27" t="s">
        <v>900</v>
      </c>
      <c r="E14" s="44"/>
      <c r="F14" s="44"/>
      <c r="H14"/>
      <c r="I14" s="44"/>
      <c r="L14" s="44"/>
      <c r="M14" s="44"/>
    </row>
    <row r="15" spans="1:14" outlineLevel="1" x14ac:dyDescent="0.35">
      <c r="A15" s="27" t="s">
        <v>901</v>
      </c>
      <c r="E15" s="44"/>
      <c r="F15" s="44"/>
      <c r="H15"/>
      <c r="I15" s="44"/>
      <c r="L15" s="44"/>
      <c r="M15" s="44"/>
    </row>
    <row r="16" spans="1:14" outlineLevel="1" x14ac:dyDescent="0.35">
      <c r="A16" s="27" t="s">
        <v>902</v>
      </c>
      <c r="E16" s="44"/>
      <c r="F16" s="44"/>
      <c r="H16"/>
      <c r="I16" s="44"/>
      <c r="L16" s="44"/>
      <c r="M16" s="44"/>
    </row>
    <row r="17" spans="1:14" outlineLevel="1" x14ac:dyDescent="0.35">
      <c r="A17" s="27" t="s">
        <v>903</v>
      </c>
      <c r="E17" s="44"/>
      <c r="F17" s="44"/>
      <c r="H17"/>
      <c r="I17" s="44"/>
      <c r="L17" s="44"/>
      <c r="M17" s="44"/>
    </row>
    <row r="18" spans="1:14" x14ac:dyDescent="0.35">
      <c r="A18" s="46"/>
      <c r="B18" s="46" t="s">
        <v>904</v>
      </c>
      <c r="C18" s="46" t="s">
        <v>675</v>
      </c>
      <c r="D18" s="46" t="s">
        <v>905</v>
      </c>
      <c r="E18" s="46"/>
      <c r="F18" s="46" t="s">
        <v>906</v>
      </c>
      <c r="G18" s="46" t="s">
        <v>907</v>
      </c>
      <c r="H18"/>
      <c r="I18" s="77"/>
      <c r="J18" s="41"/>
      <c r="K18" s="41"/>
      <c r="L18" s="33"/>
      <c r="M18" s="41"/>
      <c r="N18" s="41"/>
    </row>
    <row r="19" spans="1:14" x14ac:dyDescent="0.35">
      <c r="A19" s="27" t="s">
        <v>908</v>
      </c>
      <c r="B19" s="27" t="s">
        <v>909</v>
      </c>
      <c r="C19" s="152" t="s">
        <v>1314</v>
      </c>
      <c r="D19" s="41"/>
      <c r="E19" s="41"/>
      <c r="F19" s="60"/>
      <c r="G19" s="60"/>
      <c r="H19"/>
      <c r="I19" s="44"/>
      <c r="L19" s="41"/>
      <c r="M19" s="60"/>
      <c r="N19" s="60"/>
    </row>
    <row r="20" spans="1:14" x14ac:dyDescent="0.35">
      <c r="A20" s="41"/>
      <c r="B20" s="77"/>
      <c r="C20" s="41"/>
      <c r="D20" s="41"/>
      <c r="E20" s="41"/>
      <c r="F20" s="60"/>
      <c r="G20" s="60"/>
      <c r="H20"/>
      <c r="I20" s="77"/>
      <c r="J20" s="41"/>
      <c r="K20" s="41"/>
      <c r="L20" s="41"/>
      <c r="M20" s="60"/>
      <c r="N20" s="60"/>
    </row>
    <row r="21" spans="1:14" x14ac:dyDescent="0.35">
      <c r="B21" s="27" t="s">
        <v>680</v>
      </c>
      <c r="C21" s="41"/>
      <c r="D21" s="41"/>
      <c r="E21" s="41"/>
      <c r="F21" s="60"/>
      <c r="G21" s="60"/>
      <c r="H21"/>
      <c r="I21" s="44"/>
      <c r="J21" s="41"/>
      <c r="K21" s="41"/>
      <c r="L21" s="41"/>
      <c r="M21" s="60"/>
      <c r="N21" s="60"/>
    </row>
    <row r="22" spans="1:14" x14ac:dyDescent="0.35">
      <c r="A22" s="27" t="s">
        <v>910</v>
      </c>
      <c r="B22" s="44" t="s">
        <v>597</v>
      </c>
      <c r="C22" s="170" t="s">
        <v>1314</v>
      </c>
      <c r="D22" s="170" t="s">
        <v>1314</v>
      </c>
      <c r="E22" s="44"/>
      <c r="F22" s="161" t="str">
        <f>IF($C$37=0,"",IF(C22="[for completion]","",C22/$C$37))</f>
        <v/>
      </c>
      <c r="G22" s="161" t="str">
        <f>IF($D$37=0,"",IF(D22="[for completion]","",D22/$D$37))</f>
        <v/>
      </c>
      <c r="H22"/>
      <c r="I22" s="44"/>
      <c r="L22" s="44"/>
      <c r="M22" s="53"/>
      <c r="N22" s="53"/>
    </row>
    <row r="23" spans="1:14" x14ac:dyDescent="0.35">
      <c r="A23" s="27" t="s">
        <v>911</v>
      </c>
      <c r="B23" s="44" t="s">
        <v>597</v>
      </c>
      <c r="C23" s="170" t="s">
        <v>1314</v>
      </c>
      <c r="D23" s="170" t="s">
        <v>1314</v>
      </c>
      <c r="E23" s="44"/>
      <c r="F23" s="161" t="str">
        <f t="shared" ref="F23:F36" si="0">IF($C$37=0,"",IF(C23="[for completion]","",C23/$C$37))</f>
        <v/>
      </c>
      <c r="G23" s="161" t="str">
        <f t="shared" ref="G23:G36" si="1">IF($D$37=0,"",IF(D23="[for completion]","",D23/$D$37))</f>
        <v/>
      </c>
      <c r="H23"/>
      <c r="I23" s="44"/>
      <c r="L23" s="44"/>
      <c r="M23" s="53"/>
      <c r="N23" s="53"/>
    </row>
    <row r="24" spans="1:14" x14ac:dyDescent="0.35">
      <c r="A24" s="27" t="s">
        <v>912</v>
      </c>
      <c r="B24" s="44" t="s">
        <v>597</v>
      </c>
      <c r="C24" s="170" t="s">
        <v>1314</v>
      </c>
      <c r="D24" s="170" t="s">
        <v>1314</v>
      </c>
      <c r="F24" s="161" t="str">
        <f t="shared" si="0"/>
        <v/>
      </c>
      <c r="G24" s="161" t="str">
        <f t="shared" si="1"/>
        <v/>
      </c>
      <c r="H24"/>
      <c r="I24" s="44"/>
      <c r="M24" s="53"/>
      <c r="N24" s="53"/>
    </row>
    <row r="25" spans="1:14" x14ac:dyDescent="0.35">
      <c r="A25" s="27" t="s">
        <v>913</v>
      </c>
      <c r="B25" s="44" t="s">
        <v>597</v>
      </c>
      <c r="C25" s="170" t="s">
        <v>1314</v>
      </c>
      <c r="D25" s="170" t="s">
        <v>1314</v>
      </c>
      <c r="E25" s="64"/>
      <c r="F25" s="161" t="str">
        <f t="shared" si="0"/>
        <v/>
      </c>
      <c r="G25" s="161" t="str">
        <f t="shared" si="1"/>
        <v/>
      </c>
      <c r="H25"/>
      <c r="I25" s="44"/>
      <c r="L25" s="64"/>
      <c r="M25" s="53"/>
      <c r="N25" s="53"/>
    </row>
    <row r="26" spans="1:14" x14ac:dyDescent="0.35">
      <c r="A26" s="27" t="s">
        <v>914</v>
      </c>
      <c r="B26" s="44" t="s">
        <v>597</v>
      </c>
      <c r="C26" s="170" t="s">
        <v>1314</v>
      </c>
      <c r="D26" s="170" t="s">
        <v>1314</v>
      </c>
      <c r="E26" s="64"/>
      <c r="F26" s="161" t="str">
        <f t="shared" si="0"/>
        <v/>
      </c>
      <c r="G26" s="161" t="str">
        <f t="shared" si="1"/>
        <v/>
      </c>
      <c r="H26"/>
      <c r="I26" s="44"/>
      <c r="L26" s="64"/>
      <c r="M26" s="53"/>
      <c r="N26" s="53"/>
    </row>
    <row r="27" spans="1:14" x14ac:dyDescent="0.35">
      <c r="A27" s="27" t="s">
        <v>915</v>
      </c>
      <c r="B27" s="44" t="s">
        <v>597</v>
      </c>
      <c r="C27" s="170" t="s">
        <v>1314</v>
      </c>
      <c r="D27" s="170" t="s">
        <v>1314</v>
      </c>
      <c r="E27" s="64"/>
      <c r="F27" s="161" t="str">
        <f t="shared" si="0"/>
        <v/>
      </c>
      <c r="G27" s="161" t="str">
        <f t="shared" si="1"/>
        <v/>
      </c>
      <c r="H27"/>
      <c r="I27" s="44"/>
      <c r="L27" s="64"/>
      <c r="M27" s="53"/>
      <c r="N27" s="53"/>
    </row>
    <row r="28" spans="1:14" x14ac:dyDescent="0.35">
      <c r="A28" s="27" t="s">
        <v>916</v>
      </c>
      <c r="B28" s="44" t="s">
        <v>597</v>
      </c>
      <c r="C28" s="170" t="s">
        <v>1314</v>
      </c>
      <c r="D28" s="170" t="s">
        <v>1314</v>
      </c>
      <c r="E28" s="64"/>
      <c r="F28" s="161" t="str">
        <f t="shared" si="0"/>
        <v/>
      </c>
      <c r="G28" s="161" t="str">
        <f t="shared" si="1"/>
        <v/>
      </c>
      <c r="H28"/>
      <c r="I28" s="44"/>
      <c r="L28" s="64"/>
      <c r="M28" s="53"/>
      <c r="N28" s="53"/>
    </row>
    <row r="29" spans="1:14" x14ac:dyDescent="0.35">
      <c r="A29" s="27" t="s">
        <v>917</v>
      </c>
      <c r="B29" s="44" t="s">
        <v>597</v>
      </c>
      <c r="C29" s="170" t="s">
        <v>1314</v>
      </c>
      <c r="D29" s="170" t="s">
        <v>1314</v>
      </c>
      <c r="E29" s="64"/>
      <c r="F29" s="161" t="str">
        <f t="shared" si="0"/>
        <v/>
      </c>
      <c r="G29" s="161" t="str">
        <f t="shared" si="1"/>
        <v/>
      </c>
      <c r="H29"/>
      <c r="I29" s="44"/>
      <c r="L29" s="64"/>
      <c r="M29" s="53"/>
      <c r="N29" s="53"/>
    </row>
    <row r="30" spans="1:14" x14ac:dyDescent="0.35">
      <c r="A30" s="27" t="s">
        <v>918</v>
      </c>
      <c r="B30" s="44" t="s">
        <v>597</v>
      </c>
      <c r="C30" s="170" t="s">
        <v>1314</v>
      </c>
      <c r="D30" s="170" t="s">
        <v>1314</v>
      </c>
      <c r="E30" s="64"/>
      <c r="F30" s="161" t="str">
        <f t="shared" si="0"/>
        <v/>
      </c>
      <c r="G30" s="161" t="str">
        <f t="shared" si="1"/>
        <v/>
      </c>
      <c r="H30"/>
      <c r="I30" s="44"/>
      <c r="L30" s="64"/>
      <c r="M30" s="53"/>
      <c r="N30" s="53"/>
    </row>
    <row r="31" spans="1:14" x14ac:dyDescent="0.35">
      <c r="A31" s="27" t="s">
        <v>919</v>
      </c>
      <c r="B31" s="44" t="s">
        <v>597</v>
      </c>
      <c r="C31" s="170" t="s">
        <v>1314</v>
      </c>
      <c r="D31" s="170" t="s">
        <v>1314</v>
      </c>
      <c r="E31" s="64"/>
      <c r="F31" s="161" t="str">
        <f t="shared" si="0"/>
        <v/>
      </c>
      <c r="G31" s="161" t="str">
        <f t="shared" si="1"/>
        <v/>
      </c>
      <c r="H31"/>
      <c r="I31" s="44"/>
      <c r="L31" s="64"/>
      <c r="M31" s="53"/>
      <c r="N31" s="53"/>
    </row>
    <row r="32" spans="1:14" x14ac:dyDescent="0.35">
      <c r="A32" s="27" t="s">
        <v>920</v>
      </c>
      <c r="B32" s="44" t="s">
        <v>597</v>
      </c>
      <c r="C32" s="170" t="s">
        <v>1314</v>
      </c>
      <c r="D32" s="170" t="s">
        <v>1314</v>
      </c>
      <c r="E32" s="64"/>
      <c r="F32" s="161" t="str">
        <f t="shared" si="0"/>
        <v/>
      </c>
      <c r="G32" s="161" t="str">
        <f t="shared" si="1"/>
        <v/>
      </c>
      <c r="H32"/>
      <c r="I32" s="44"/>
      <c r="L32" s="64"/>
      <c r="M32" s="53"/>
      <c r="N32" s="53"/>
    </row>
    <row r="33" spans="1:14" x14ac:dyDescent="0.35">
      <c r="A33" s="27" t="s">
        <v>921</v>
      </c>
      <c r="B33" s="44" t="s">
        <v>597</v>
      </c>
      <c r="C33" s="170" t="s">
        <v>1314</v>
      </c>
      <c r="D33" s="170" t="s">
        <v>1314</v>
      </c>
      <c r="E33" s="64"/>
      <c r="F33" s="161" t="str">
        <f t="shared" si="0"/>
        <v/>
      </c>
      <c r="G33" s="161" t="str">
        <f t="shared" si="1"/>
        <v/>
      </c>
      <c r="H33"/>
      <c r="I33" s="44"/>
      <c r="L33" s="64"/>
      <c r="M33" s="53"/>
      <c r="N33" s="53"/>
    </row>
    <row r="34" spans="1:14" x14ac:dyDescent="0.35">
      <c r="A34" s="27" t="s">
        <v>922</v>
      </c>
      <c r="B34" s="44" t="s">
        <v>597</v>
      </c>
      <c r="C34" s="170" t="s">
        <v>1314</v>
      </c>
      <c r="D34" s="170" t="s">
        <v>1314</v>
      </c>
      <c r="E34" s="64"/>
      <c r="F34" s="161" t="str">
        <f t="shared" si="0"/>
        <v/>
      </c>
      <c r="G34" s="161" t="str">
        <f t="shared" si="1"/>
        <v/>
      </c>
      <c r="H34"/>
      <c r="I34" s="44"/>
      <c r="L34" s="64"/>
      <c r="M34" s="53"/>
      <c r="N34" s="53"/>
    </row>
    <row r="35" spans="1:14" x14ac:dyDescent="0.35">
      <c r="A35" s="27" t="s">
        <v>923</v>
      </c>
      <c r="B35" s="44" t="s">
        <v>597</v>
      </c>
      <c r="C35" s="170" t="s">
        <v>1314</v>
      </c>
      <c r="D35" s="170" t="s">
        <v>1314</v>
      </c>
      <c r="E35" s="64"/>
      <c r="F35" s="161" t="str">
        <f t="shared" si="0"/>
        <v/>
      </c>
      <c r="G35" s="161" t="str">
        <f t="shared" si="1"/>
        <v/>
      </c>
      <c r="H35"/>
      <c r="I35" s="44"/>
      <c r="L35" s="64"/>
      <c r="M35" s="53"/>
      <c r="N35" s="53"/>
    </row>
    <row r="36" spans="1:14" x14ac:dyDescent="0.35">
      <c r="A36" s="27" t="s">
        <v>924</v>
      </c>
      <c r="B36" s="44" t="s">
        <v>597</v>
      </c>
      <c r="C36" s="170" t="s">
        <v>1314</v>
      </c>
      <c r="D36" s="170" t="s">
        <v>1314</v>
      </c>
      <c r="E36" s="64"/>
      <c r="F36" s="161" t="str">
        <f t="shared" si="0"/>
        <v/>
      </c>
      <c r="G36" s="161" t="str">
        <f t="shared" si="1"/>
        <v/>
      </c>
      <c r="H36"/>
      <c r="I36" s="44"/>
      <c r="L36" s="64"/>
      <c r="M36" s="53"/>
      <c r="N36" s="53"/>
    </row>
    <row r="37" spans="1:14" x14ac:dyDescent="0.35">
      <c r="A37" s="27" t="s">
        <v>925</v>
      </c>
      <c r="B37" s="54" t="s">
        <v>96</v>
      </c>
      <c r="C37" s="154">
        <f>SUM(C22:C36)</f>
        <v>0</v>
      </c>
      <c r="D37" s="52">
        <f>SUM(D22:D36)</f>
        <v>0</v>
      </c>
      <c r="E37" s="64"/>
      <c r="F37" s="162">
        <f>SUM(F22:F36)</f>
        <v>0</v>
      </c>
      <c r="G37" s="162">
        <f>SUM(G22:G36)</f>
        <v>0</v>
      </c>
      <c r="H37"/>
      <c r="I37" s="54"/>
      <c r="J37" s="44"/>
      <c r="K37" s="44"/>
      <c r="L37" s="64"/>
      <c r="M37" s="55"/>
      <c r="N37" s="55"/>
    </row>
    <row r="38" spans="1:14" x14ac:dyDescent="0.35">
      <c r="A38" s="46"/>
      <c r="B38" s="47" t="s">
        <v>926</v>
      </c>
      <c r="C38" s="46" t="s">
        <v>62</v>
      </c>
      <c r="D38" s="46"/>
      <c r="E38" s="48"/>
      <c r="F38" s="46" t="s">
        <v>906</v>
      </c>
      <c r="G38" s="46"/>
      <c r="H38"/>
      <c r="I38" s="77"/>
      <c r="J38" s="41"/>
      <c r="K38" s="41"/>
      <c r="L38" s="33"/>
      <c r="M38" s="41"/>
      <c r="N38" s="41"/>
    </row>
    <row r="39" spans="1:14" x14ac:dyDescent="0.35">
      <c r="A39" s="27" t="s">
        <v>927</v>
      </c>
      <c r="B39" s="44" t="s">
        <v>928</v>
      </c>
      <c r="C39" s="152" t="s">
        <v>1314</v>
      </c>
      <c r="E39" s="79"/>
      <c r="F39" s="161" t="str">
        <f>IF($C$42=0,"",IF(C39="[for completion]","",C39/$C$42))</f>
        <v/>
      </c>
      <c r="G39" s="52"/>
      <c r="H39"/>
      <c r="I39" s="44"/>
      <c r="L39" s="79"/>
      <c r="M39" s="53"/>
      <c r="N39" s="52"/>
    </row>
    <row r="40" spans="1:14" x14ac:dyDescent="0.35">
      <c r="A40" s="27" t="s">
        <v>929</v>
      </c>
      <c r="B40" s="44" t="s">
        <v>930</v>
      </c>
      <c r="C40" s="170" t="s">
        <v>1314</v>
      </c>
      <c r="E40" s="79"/>
      <c r="F40" s="161" t="str">
        <f>IF($C$42=0,"",IF(C40="[for completion]","",C40/$C$42))</f>
        <v/>
      </c>
      <c r="G40" s="52"/>
      <c r="H40"/>
      <c r="I40" s="44"/>
      <c r="L40" s="79"/>
      <c r="M40" s="53"/>
      <c r="N40" s="52"/>
    </row>
    <row r="41" spans="1:14" x14ac:dyDescent="0.35">
      <c r="A41" s="27" t="s">
        <v>931</v>
      </c>
      <c r="B41" s="44" t="s">
        <v>94</v>
      </c>
      <c r="C41" s="170" t="s">
        <v>1314</v>
      </c>
      <c r="E41" s="64"/>
      <c r="F41" s="161" t="str">
        <f>IF($C$42=0,"",IF(C41="[for completion]","",C41/$C$42))</f>
        <v/>
      </c>
      <c r="G41" s="52"/>
      <c r="H41"/>
      <c r="I41" s="44"/>
      <c r="L41" s="64"/>
      <c r="M41" s="53"/>
      <c r="N41" s="52"/>
    </row>
    <row r="42" spans="1:14" x14ac:dyDescent="0.35">
      <c r="A42" s="27" t="s">
        <v>932</v>
      </c>
      <c r="B42" s="54" t="s">
        <v>96</v>
      </c>
      <c r="C42" s="154">
        <f>SUM(C39:C41)</f>
        <v>0</v>
      </c>
      <c r="D42" s="44"/>
      <c r="E42" s="64"/>
      <c r="F42" s="162">
        <f>SUM(F39:F41)</f>
        <v>0</v>
      </c>
      <c r="G42" s="52"/>
      <c r="H42"/>
      <c r="I42" s="44"/>
      <c r="L42" s="64"/>
      <c r="M42" s="53"/>
      <c r="N42" s="52"/>
    </row>
    <row r="43" spans="1:14" outlineLevel="1" x14ac:dyDescent="0.35">
      <c r="A43" s="27" t="s">
        <v>933</v>
      </c>
      <c r="B43" s="54"/>
      <c r="C43" s="44"/>
      <c r="D43" s="44"/>
      <c r="E43" s="64"/>
      <c r="F43" s="55"/>
      <c r="G43" s="52"/>
      <c r="H43"/>
      <c r="I43" s="44"/>
      <c r="L43" s="64"/>
      <c r="M43" s="53"/>
      <c r="N43" s="52"/>
    </row>
    <row r="44" spans="1:14" outlineLevel="1" x14ac:dyDescent="0.35">
      <c r="A44" s="27" t="s">
        <v>934</v>
      </c>
      <c r="B44" s="54"/>
      <c r="C44" s="44"/>
      <c r="D44" s="44"/>
      <c r="E44" s="64"/>
      <c r="F44" s="55"/>
      <c r="G44" s="52"/>
      <c r="H44"/>
      <c r="I44" s="44"/>
      <c r="L44" s="64"/>
      <c r="M44" s="53"/>
      <c r="N44" s="52"/>
    </row>
    <row r="45" spans="1:14" outlineLevel="1" x14ac:dyDescent="0.35">
      <c r="A45" s="27" t="s">
        <v>935</v>
      </c>
      <c r="B45" s="44"/>
      <c r="E45" s="64"/>
      <c r="F45" s="53"/>
      <c r="G45" s="52"/>
      <c r="H45"/>
      <c r="I45" s="44"/>
      <c r="L45" s="64"/>
      <c r="M45" s="53"/>
      <c r="N45" s="52"/>
    </row>
    <row r="46" spans="1:14" outlineLevel="1" x14ac:dyDescent="0.35">
      <c r="A46" s="27" t="s">
        <v>936</v>
      </c>
      <c r="B46" s="44"/>
      <c r="E46" s="64"/>
      <c r="F46" s="53"/>
      <c r="G46" s="52"/>
      <c r="H46"/>
      <c r="I46" s="44"/>
      <c r="L46" s="64"/>
      <c r="M46" s="53"/>
      <c r="N46" s="52"/>
    </row>
    <row r="47" spans="1:14" outlineLevel="1" x14ac:dyDescent="0.35">
      <c r="A47" s="27" t="s">
        <v>937</v>
      </c>
      <c r="B47" s="44"/>
      <c r="E47" s="64"/>
      <c r="F47" s="53"/>
      <c r="G47" s="52"/>
      <c r="H47"/>
      <c r="I47" s="44"/>
      <c r="L47" s="64"/>
      <c r="M47" s="53"/>
      <c r="N47" s="52"/>
    </row>
    <row r="48" spans="1:14" ht="15" customHeight="1" x14ac:dyDescent="0.35">
      <c r="A48" s="46"/>
      <c r="B48" s="47" t="s">
        <v>513</v>
      </c>
      <c r="C48" s="46" t="s">
        <v>906</v>
      </c>
      <c r="D48" s="46"/>
      <c r="E48" s="48"/>
      <c r="F48" s="49"/>
      <c r="G48" s="49"/>
      <c r="H48"/>
      <c r="I48" s="77"/>
      <c r="J48" s="41"/>
      <c r="K48" s="41"/>
      <c r="L48" s="33"/>
      <c r="M48" s="60"/>
      <c r="N48" s="60"/>
    </row>
    <row r="49" spans="1:14" x14ac:dyDescent="0.35">
      <c r="A49" s="27" t="s">
        <v>938</v>
      </c>
      <c r="B49" s="76" t="s">
        <v>515</v>
      </c>
      <c r="C49" s="146">
        <f>SUM(C50:C77)</f>
        <v>0</v>
      </c>
      <c r="G49" s="27"/>
      <c r="H49"/>
      <c r="I49" s="33"/>
      <c r="N49" s="27"/>
    </row>
    <row r="50" spans="1:14" x14ac:dyDescent="0.35">
      <c r="A50" s="27" t="s">
        <v>939</v>
      </c>
      <c r="B50" s="27" t="s">
        <v>517</v>
      </c>
      <c r="C50" s="170" t="s">
        <v>1314</v>
      </c>
      <c r="G50" s="27"/>
      <c r="H50"/>
      <c r="N50" s="27"/>
    </row>
    <row r="51" spans="1:14" x14ac:dyDescent="0.35">
      <c r="A51" s="27" t="s">
        <v>940</v>
      </c>
      <c r="B51" s="27" t="s">
        <v>519</v>
      </c>
      <c r="C51" s="170" t="s">
        <v>1314</v>
      </c>
      <c r="G51" s="27"/>
      <c r="H51"/>
      <c r="N51" s="27"/>
    </row>
    <row r="52" spans="1:14" x14ac:dyDescent="0.35">
      <c r="A52" s="27" t="s">
        <v>941</v>
      </c>
      <c r="B52" s="27" t="s">
        <v>521</v>
      </c>
      <c r="C52" s="170" t="s">
        <v>1314</v>
      </c>
      <c r="G52" s="27"/>
      <c r="H52"/>
      <c r="N52" s="27"/>
    </row>
    <row r="53" spans="1:14" x14ac:dyDescent="0.35">
      <c r="A53" s="27" t="s">
        <v>942</v>
      </c>
      <c r="B53" s="27" t="s">
        <v>523</v>
      </c>
      <c r="C53" s="170" t="s">
        <v>1314</v>
      </c>
      <c r="G53" s="27"/>
      <c r="H53"/>
      <c r="N53" s="27"/>
    </row>
    <row r="54" spans="1:14" x14ac:dyDescent="0.35">
      <c r="A54" s="27" t="s">
        <v>943</v>
      </c>
      <c r="B54" s="27" t="s">
        <v>525</v>
      </c>
      <c r="C54" s="170" t="s">
        <v>1314</v>
      </c>
      <c r="G54" s="27"/>
      <c r="H54"/>
      <c r="N54" s="27"/>
    </row>
    <row r="55" spans="1:14" x14ac:dyDescent="0.35">
      <c r="A55" s="27" t="s">
        <v>944</v>
      </c>
      <c r="B55" s="27" t="s">
        <v>527</v>
      </c>
      <c r="C55" s="170" t="s">
        <v>1314</v>
      </c>
      <c r="G55" s="27"/>
      <c r="H55"/>
      <c r="N55" s="27"/>
    </row>
    <row r="56" spans="1:14" x14ac:dyDescent="0.35">
      <c r="A56" s="27" t="s">
        <v>945</v>
      </c>
      <c r="B56" s="27" t="s">
        <v>529</v>
      </c>
      <c r="C56" s="170" t="s">
        <v>1314</v>
      </c>
      <c r="G56" s="27"/>
      <c r="H56"/>
      <c r="N56" s="27"/>
    </row>
    <row r="57" spans="1:14" x14ac:dyDescent="0.35">
      <c r="A57" s="27" t="s">
        <v>946</v>
      </c>
      <c r="B57" s="27" t="s">
        <v>531</v>
      </c>
      <c r="C57" s="170" t="s">
        <v>1314</v>
      </c>
      <c r="G57" s="27"/>
      <c r="H57"/>
      <c r="N57" s="27"/>
    </row>
    <row r="58" spans="1:14" x14ac:dyDescent="0.35">
      <c r="A58" s="27" t="s">
        <v>947</v>
      </c>
      <c r="B58" s="27" t="s">
        <v>533</v>
      </c>
      <c r="C58" s="170" t="s">
        <v>1314</v>
      </c>
      <c r="G58" s="27"/>
      <c r="H58"/>
      <c r="N58" s="27"/>
    </row>
    <row r="59" spans="1:14" x14ac:dyDescent="0.35">
      <c r="A59" s="27" t="s">
        <v>948</v>
      </c>
      <c r="B59" s="27" t="s">
        <v>535</v>
      </c>
      <c r="C59" s="170" t="s">
        <v>1314</v>
      </c>
      <c r="G59" s="27"/>
      <c r="H59"/>
      <c r="N59" s="27"/>
    </row>
    <row r="60" spans="1:14" x14ac:dyDescent="0.35">
      <c r="A60" s="27" t="s">
        <v>949</v>
      </c>
      <c r="B60" s="27" t="s">
        <v>537</v>
      </c>
      <c r="C60" s="170" t="s">
        <v>1314</v>
      </c>
      <c r="G60" s="27"/>
      <c r="H60"/>
      <c r="N60" s="27"/>
    </row>
    <row r="61" spans="1:14" x14ac:dyDescent="0.35">
      <c r="A61" s="27" t="s">
        <v>950</v>
      </c>
      <c r="B61" s="27" t="s">
        <v>539</v>
      </c>
      <c r="C61" s="170" t="s">
        <v>1314</v>
      </c>
      <c r="G61" s="27"/>
      <c r="H61"/>
      <c r="N61" s="27"/>
    </row>
    <row r="62" spans="1:14" x14ac:dyDescent="0.35">
      <c r="A62" s="27" t="s">
        <v>951</v>
      </c>
      <c r="B62" s="27" t="s">
        <v>541</v>
      </c>
      <c r="C62" s="170" t="s">
        <v>1314</v>
      </c>
      <c r="G62" s="27"/>
      <c r="H62"/>
      <c r="N62" s="27"/>
    </row>
    <row r="63" spans="1:14" x14ac:dyDescent="0.35">
      <c r="A63" s="27" t="s">
        <v>952</v>
      </c>
      <c r="B63" s="27" t="s">
        <v>543</v>
      </c>
      <c r="C63" s="170" t="s">
        <v>1314</v>
      </c>
      <c r="G63" s="27"/>
      <c r="H63"/>
      <c r="N63" s="27"/>
    </row>
    <row r="64" spans="1:14" x14ac:dyDescent="0.35">
      <c r="A64" s="27" t="s">
        <v>953</v>
      </c>
      <c r="B64" s="27" t="s">
        <v>545</v>
      </c>
      <c r="C64" s="170" t="s">
        <v>1314</v>
      </c>
      <c r="G64" s="27"/>
      <c r="H64"/>
      <c r="N64" s="27"/>
    </row>
    <row r="65" spans="1:14" x14ac:dyDescent="0.35">
      <c r="A65" s="27" t="s">
        <v>954</v>
      </c>
      <c r="B65" s="27" t="s">
        <v>3</v>
      </c>
      <c r="C65" s="170" t="s">
        <v>1314</v>
      </c>
      <c r="G65" s="27"/>
      <c r="H65"/>
      <c r="N65" s="27"/>
    </row>
    <row r="66" spans="1:14" x14ac:dyDescent="0.35">
      <c r="A66" s="27" t="s">
        <v>955</v>
      </c>
      <c r="B66" s="27" t="s">
        <v>548</v>
      </c>
      <c r="C66" s="170" t="s">
        <v>1314</v>
      </c>
      <c r="G66" s="27"/>
      <c r="H66"/>
      <c r="N66" s="27"/>
    </row>
    <row r="67" spans="1:14" x14ac:dyDescent="0.35">
      <c r="A67" s="27" t="s">
        <v>956</v>
      </c>
      <c r="B67" s="27" t="s">
        <v>550</v>
      </c>
      <c r="C67" s="170" t="s">
        <v>1314</v>
      </c>
      <c r="G67" s="27"/>
      <c r="H67"/>
      <c r="N67" s="27"/>
    </row>
    <row r="68" spans="1:14" x14ac:dyDescent="0.35">
      <c r="A68" s="27" t="s">
        <v>957</v>
      </c>
      <c r="B68" s="27" t="s">
        <v>552</v>
      </c>
      <c r="C68" s="170" t="s">
        <v>1314</v>
      </c>
      <c r="G68" s="27"/>
      <c r="H68"/>
      <c r="N68" s="27"/>
    </row>
    <row r="69" spans="1:14" x14ac:dyDescent="0.35">
      <c r="A69" s="27" t="s">
        <v>958</v>
      </c>
      <c r="B69" s="27" t="s">
        <v>554</v>
      </c>
      <c r="C69" s="170" t="s">
        <v>1314</v>
      </c>
      <c r="G69" s="27"/>
      <c r="H69"/>
      <c r="N69" s="27"/>
    </row>
    <row r="70" spans="1:14" x14ac:dyDescent="0.35">
      <c r="A70" s="27" t="s">
        <v>959</v>
      </c>
      <c r="B70" s="27" t="s">
        <v>556</v>
      </c>
      <c r="C70" s="170" t="s">
        <v>1314</v>
      </c>
      <c r="G70" s="27"/>
      <c r="H70"/>
      <c r="N70" s="27"/>
    </row>
    <row r="71" spans="1:14" x14ac:dyDescent="0.35">
      <c r="A71" s="27" t="s">
        <v>960</v>
      </c>
      <c r="B71" s="27" t="s">
        <v>558</v>
      </c>
      <c r="C71" s="170" t="s">
        <v>1314</v>
      </c>
      <c r="G71" s="27"/>
      <c r="H71"/>
      <c r="N71" s="27"/>
    </row>
    <row r="72" spans="1:14" x14ac:dyDescent="0.35">
      <c r="A72" s="27" t="s">
        <v>961</v>
      </c>
      <c r="B72" s="27" t="s">
        <v>560</v>
      </c>
      <c r="C72" s="170" t="s">
        <v>1314</v>
      </c>
      <c r="G72" s="27"/>
      <c r="H72"/>
      <c r="N72" s="27"/>
    </row>
    <row r="73" spans="1:14" x14ac:dyDescent="0.35">
      <c r="A73" s="27" t="s">
        <v>962</v>
      </c>
      <c r="B73" s="27" t="s">
        <v>562</v>
      </c>
      <c r="C73" s="170" t="s">
        <v>1314</v>
      </c>
      <c r="G73" s="27"/>
      <c r="H73"/>
      <c r="N73" s="27"/>
    </row>
    <row r="74" spans="1:14" x14ac:dyDescent="0.35">
      <c r="A74" s="27" t="s">
        <v>963</v>
      </c>
      <c r="B74" s="27" t="s">
        <v>564</v>
      </c>
      <c r="C74" s="170" t="s">
        <v>1314</v>
      </c>
      <c r="G74" s="27"/>
      <c r="H74"/>
      <c r="N74" s="27"/>
    </row>
    <row r="75" spans="1:14" x14ac:dyDescent="0.35">
      <c r="A75" s="27" t="s">
        <v>964</v>
      </c>
      <c r="B75" s="27" t="s">
        <v>566</v>
      </c>
      <c r="C75" s="170" t="s">
        <v>1314</v>
      </c>
      <c r="G75" s="27"/>
      <c r="H75"/>
      <c r="N75" s="27"/>
    </row>
    <row r="76" spans="1:14" x14ac:dyDescent="0.35">
      <c r="A76" s="27" t="s">
        <v>965</v>
      </c>
      <c r="B76" s="27" t="s">
        <v>6</v>
      </c>
      <c r="C76" s="170" t="s">
        <v>1314</v>
      </c>
      <c r="G76" s="27"/>
      <c r="H76"/>
      <c r="N76" s="27"/>
    </row>
    <row r="77" spans="1:14" x14ac:dyDescent="0.35">
      <c r="A77" s="27" t="s">
        <v>966</v>
      </c>
      <c r="B77" s="27" t="s">
        <v>569</v>
      </c>
      <c r="C77" s="170" t="s">
        <v>1314</v>
      </c>
      <c r="G77" s="27"/>
      <c r="H77"/>
      <c r="N77" s="27"/>
    </row>
    <row r="78" spans="1:14" x14ac:dyDescent="0.35">
      <c r="A78" s="27" t="s">
        <v>967</v>
      </c>
      <c r="B78" s="76" t="s">
        <v>261</v>
      </c>
      <c r="C78" s="146">
        <f>SUM(C79:C81)</f>
        <v>0</v>
      </c>
      <c r="G78" s="27"/>
      <c r="H78"/>
      <c r="I78" s="33"/>
      <c r="N78" s="27"/>
    </row>
    <row r="79" spans="1:14" x14ac:dyDescent="0.35">
      <c r="A79" s="27" t="s">
        <v>968</v>
      </c>
      <c r="B79" s="27" t="s">
        <v>572</v>
      </c>
      <c r="C79" s="170" t="s">
        <v>1314</v>
      </c>
      <c r="G79" s="27"/>
      <c r="H79"/>
      <c r="N79" s="27"/>
    </row>
    <row r="80" spans="1:14" x14ac:dyDescent="0.35">
      <c r="A80" s="27" t="s">
        <v>969</v>
      </c>
      <c r="B80" s="27" t="s">
        <v>574</v>
      </c>
      <c r="C80" s="170" t="s">
        <v>1314</v>
      </c>
      <c r="G80" s="27"/>
      <c r="H80"/>
      <c r="N80" s="27"/>
    </row>
    <row r="81" spans="1:14" x14ac:dyDescent="0.35">
      <c r="A81" s="27" t="s">
        <v>970</v>
      </c>
      <c r="B81" s="27" t="s">
        <v>2</v>
      </c>
      <c r="C81" s="170" t="s">
        <v>1314</v>
      </c>
      <c r="G81" s="27"/>
      <c r="H81"/>
      <c r="N81" s="27"/>
    </row>
    <row r="82" spans="1:14" x14ac:dyDescent="0.35">
      <c r="A82" s="27" t="s">
        <v>971</v>
      </c>
      <c r="B82" s="76" t="s">
        <v>94</v>
      </c>
      <c r="C82" s="146">
        <f>SUM(C83:C92)</f>
        <v>0</v>
      </c>
      <c r="G82" s="27"/>
      <c r="H82"/>
      <c r="I82" s="33"/>
      <c r="N82" s="27"/>
    </row>
    <row r="83" spans="1:14" x14ac:dyDescent="0.35">
      <c r="A83" s="27" t="s">
        <v>972</v>
      </c>
      <c r="B83" s="44" t="s">
        <v>263</v>
      </c>
      <c r="C83" s="170" t="s">
        <v>1314</v>
      </c>
      <c r="G83" s="27"/>
      <c r="H83"/>
      <c r="I83" s="44"/>
      <c r="N83" s="27"/>
    </row>
    <row r="84" spans="1:14" x14ac:dyDescent="0.35">
      <c r="A84" s="27" t="s">
        <v>973</v>
      </c>
      <c r="B84" s="44" t="s">
        <v>265</v>
      </c>
      <c r="C84" s="170" t="s">
        <v>1314</v>
      </c>
      <c r="G84" s="27"/>
      <c r="H84"/>
      <c r="I84" s="44"/>
      <c r="N84" s="27"/>
    </row>
    <row r="85" spans="1:14" x14ac:dyDescent="0.35">
      <c r="A85" s="27" t="s">
        <v>974</v>
      </c>
      <c r="B85" s="44" t="s">
        <v>267</v>
      </c>
      <c r="C85" s="170" t="s">
        <v>1314</v>
      </c>
      <c r="G85" s="27"/>
      <c r="H85"/>
      <c r="I85" s="44"/>
      <c r="N85" s="27"/>
    </row>
    <row r="86" spans="1:14" x14ac:dyDescent="0.35">
      <c r="A86" s="27" t="s">
        <v>975</v>
      </c>
      <c r="B86" s="44" t="s">
        <v>12</v>
      </c>
      <c r="C86" s="170" t="s">
        <v>1314</v>
      </c>
      <c r="G86" s="27"/>
      <c r="H86"/>
      <c r="I86" s="44"/>
      <c r="N86" s="27"/>
    </row>
    <row r="87" spans="1:14" x14ac:dyDescent="0.35">
      <c r="A87" s="27" t="s">
        <v>976</v>
      </c>
      <c r="B87" s="44" t="s">
        <v>270</v>
      </c>
      <c r="C87" s="170" t="s">
        <v>1314</v>
      </c>
      <c r="G87" s="27"/>
      <c r="H87"/>
      <c r="I87" s="44"/>
      <c r="N87" s="27"/>
    </row>
    <row r="88" spans="1:14" x14ac:dyDescent="0.35">
      <c r="A88" s="27" t="s">
        <v>977</v>
      </c>
      <c r="B88" s="44" t="s">
        <v>272</v>
      </c>
      <c r="C88" s="170" t="s">
        <v>1314</v>
      </c>
      <c r="G88" s="27"/>
      <c r="H88"/>
      <c r="I88" s="44"/>
      <c r="N88" s="27"/>
    </row>
    <row r="89" spans="1:14" x14ac:dyDescent="0.35">
      <c r="A89" s="27" t="s">
        <v>978</v>
      </c>
      <c r="B89" s="44" t="s">
        <v>274</v>
      </c>
      <c r="C89" s="170" t="s">
        <v>1314</v>
      </c>
      <c r="G89" s="27"/>
      <c r="H89"/>
      <c r="I89" s="44"/>
      <c r="N89" s="27"/>
    </row>
    <row r="90" spans="1:14" x14ac:dyDescent="0.35">
      <c r="A90" s="27" t="s">
        <v>979</v>
      </c>
      <c r="B90" s="44" t="s">
        <v>276</v>
      </c>
      <c r="C90" s="170" t="s">
        <v>1314</v>
      </c>
      <c r="G90" s="27"/>
      <c r="H90"/>
      <c r="I90" s="44"/>
      <c r="N90" s="27"/>
    </row>
    <row r="91" spans="1:14" x14ac:dyDescent="0.35">
      <c r="A91" s="27" t="s">
        <v>980</v>
      </c>
      <c r="B91" s="44" t="s">
        <v>278</v>
      </c>
      <c r="C91" s="170" t="s">
        <v>1314</v>
      </c>
      <c r="G91" s="27"/>
      <c r="H91"/>
      <c r="I91" s="44"/>
      <c r="N91" s="27"/>
    </row>
    <row r="92" spans="1:14" x14ac:dyDescent="0.35">
      <c r="A92" s="27" t="s">
        <v>981</v>
      </c>
      <c r="B92" s="44" t="s">
        <v>94</v>
      </c>
      <c r="C92" s="170" t="s">
        <v>1314</v>
      </c>
      <c r="G92" s="27"/>
      <c r="H92"/>
      <c r="I92" s="44"/>
      <c r="N92" s="27"/>
    </row>
    <row r="93" spans="1:14" outlineLevel="1" x14ac:dyDescent="0.35">
      <c r="A93" s="27" t="s">
        <v>982</v>
      </c>
      <c r="B93" s="56"/>
      <c r="C93" s="146"/>
      <c r="G93" s="27"/>
      <c r="H93"/>
      <c r="I93" s="44"/>
      <c r="N93" s="27"/>
    </row>
    <row r="94" spans="1:14" outlineLevel="1" x14ac:dyDescent="0.35">
      <c r="A94" s="27" t="s">
        <v>983</v>
      </c>
      <c r="B94" s="56"/>
      <c r="C94" s="146"/>
      <c r="G94" s="27"/>
      <c r="H94"/>
      <c r="I94" s="44"/>
      <c r="N94" s="27"/>
    </row>
    <row r="95" spans="1:14" outlineLevel="1" x14ac:dyDescent="0.35">
      <c r="A95" s="27" t="s">
        <v>984</v>
      </c>
      <c r="B95" s="56"/>
      <c r="C95" s="146"/>
      <c r="G95" s="27"/>
      <c r="H95"/>
      <c r="I95" s="44"/>
      <c r="N95" s="27"/>
    </row>
    <row r="96" spans="1:14" outlineLevel="1" x14ac:dyDescent="0.35">
      <c r="A96" s="27" t="s">
        <v>985</v>
      </c>
      <c r="B96" s="56"/>
      <c r="C96" s="146"/>
      <c r="G96" s="27"/>
      <c r="H96"/>
      <c r="I96" s="44"/>
      <c r="N96" s="27"/>
    </row>
    <row r="97" spans="1:14" outlineLevel="1" x14ac:dyDescent="0.35">
      <c r="A97" s="27" t="s">
        <v>986</v>
      </c>
      <c r="B97" s="56"/>
      <c r="C97" s="146"/>
      <c r="G97" s="27"/>
      <c r="H97"/>
      <c r="I97" s="44"/>
      <c r="N97" s="27"/>
    </row>
    <row r="98" spans="1:14" outlineLevel="1" x14ac:dyDescent="0.35">
      <c r="A98" s="27" t="s">
        <v>987</v>
      </c>
      <c r="B98" s="56"/>
      <c r="C98" s="146"/>
      <c r="G98" s="27"/>
      <c r="H98"/>
      <c r="I98" s="44"/>
      <c r="N98" s="27"/>
    </row>
    <row r="99" spans="1:14" outlineLevel="1" x14ac:dyDescent="0.35">
      <c r="A99" s="27" t="s">
        <v>988</v>
      </c>
      <c r="B99" s="56"/>
      <c r="C99" s="146"/>
      <c r="G99" s="27"/>
      <c r="H99"/>
      <c r="I99" s="44"/>
      <c r="N99" s="27"/>
    </row>
    <row r="100" spans="1:14" outlineLevel="1" x14ac:dyDescent="0.35">
      <c r="A100" s="27" t="s">
        <v>989</v>
      </c>
      <c r="B100" s="56"/>
      <c r="C100" s="146"/>
      <c r="G100" s="27"/>
      <c r="H100"/>
      <c r="I100" s="44"/>
      <c r="N100" s="27"/>
    </row>
    <row r="101" spans="1:14" outlineLevel="1" x14ac:dyDescent="0.35">
      <c r="A101" s="27" t="s">
        <v>990</v>
      </c>
      <c r="B101" s="56"/>
      <c r="C101" s="146"/>
      <c r="G101" s="27"/>
      <c r="H101"/>
      <c r="I101" s="44"/>
      <c r="N101" s="27"/>
    </row>
    <row r="102" spans="1:14" outlineLevel="1" x14ac:dyDescent="0.35">
      <c r="A102" s="27" t="s">
        <v>991</v>
      </c>
      <c r="B102" s="56"/>
      <c r="C102" s="146"/>
      <c r="G102" s="27"/>
      <c r="H102"/>
      <c r="I102" s="44"/>
      <c r="N102" s="27"/>
    </row>
    <row r="103" spans="1:14" ht="15" customHeight="1" x14ac:dyDescent="0.35">
      <c r="A103" s="46"/>
      <c r="B103" s="160" t="s">
        <v>1651</v>
      </c>
      <c r="C103" s="147" t="s">
        <v>906</v>
      </c>
      <c r="D103" s="46"/>
      <c r="E103" s="48"/>
      <c r="F103" s="46"/>
      <c r="G103" s="49"/>
      <c r="H103"/>
      <c r="I103" s="77"/>
      <c r="J103" s="41"/>
      <c r="K103" s="41"/>
      <c r="L103" s="33"/>
      <c r="M103" s="41"/>
      <c r="N103" s="60"/>
    </row>
    <row r="104" spans="1:14" x14ac:dyDescent="0.35">
      <c r="A104" s="27" t="s">
        <v>992</v>
      </c>
      <c r="B104" s="131" t="s">
        <v>1848</v>
      </c>
      <c r="C104" s="170" t="s">
        <v>1314</v>
      </c>
      <c r="G104" s="27"/>
      <c r="H104"/>
      <c r="I104" s="44"/>
      <c r="N104" s="27"/>
    </row>
    <row r="105" spans="1:14" x14ac:dyDescent="0.35">
      <c r="A105" s="27" t="s">
        <v>993</v>
      </c>
      <c r="B105" s="131" t="s">
        <v>1849</v>
      </c>
      <c r="C105" s="170" t="s">
        <v>1314</v>
      </c>
      <c r="G105" s="27"/>
      <c r="H105"/>
      <c r="I105" s="44"/>
      <c r="N105" s="27"/>
    </row>
    <row r="106" spans="1:14" x14ac:dyDescent="0.35">
      <c r="A106" s="27" t="s">
        <v>994</v>
      </c>
      <c r="B106" s="131" t="s">
        <v>1850</v>
      </c>
      <c r="C106" s="170" t="s">
        <v>1314</v>
      </c>
      <c r="G106" s="27"/>
      <c r="H106"/>
      <c r="I106" s="44"/>
      <c r="N106" s="27"/>
    </row>
    <row r="107" spans="1:14" x14ac:dyDescent="0.35">
      <c r="A107" s="27" t="s">
        <v>995</v>
      </c>
      <c r="B107" s="131" t="s">
        <v>1851</v>
      </c>
      <c r="C107" s="170" t="s">
        <v>1314</v>
      </c>
      <c r="G107" s="27"/>
      <c r="H107"/>
      <c r="I107" s="44"/>
      <c r="N107" s="27"/>
    </row>
    <row r="108" spans="1:14" x14ac:dyDescent="0.35">
      <c r="A108" s="27" t="s">
        <v>996</v>
      </c>
      <c r="B108" s="131" t="s">
        <v>1852</v>
      </c>
      <c r="C108" s="170" t="s">
        <v>1314</v>
      </c>
      <c r="G108" s="27"/>
      <c r="H108"/>
      <c r="I108" s="44"/>
      <c r="N108" s="27"/>
    </row>
    <row r="109" spans="1:14" x14ac:dyDescent="0.35">
      <c r="A109" s="27" t="s">
        <v>997</v>
      </c>
      <c r="B109" s="131" t="s">
        <v>1853</v>
      </c>
      <c r="C109" s="170" t="s">
        <v>1314</v>
      </c>
      <c r="G109" s="27"/>
      <c r="H109"/>
      <c r="I109" s="44"/>
      <c r="N109" s="27"/>
    </row>
    <row r="110" spans="1:14" x14ac:dyDescent="0.35">
      <c r="A110" s="27" t="s">
        <v>998</v>
      </c>
      <c r="B110" s="131" t="s">
        <v>1854</v>
      </c>
      <c r="C110" s="170" t="s">
        <v>1314</v>
      </c>
      <c r="G110" s="27"/>
      <c r="H110"/>
      <c r="I110" s="44"/>
      <c r="N110" s="27"/>
    </row>
    <row r="111" spans="1:14" x14ac:dyDescent="0.35">
      <c r="A111" s="27" t="s">
        <v>999</v>
      </c>
      <c r="B111" s="131" t="s">
        <v>1855</v>
      </c>
      <c r="C111" s="170" t="s">
        <v>1314</v>
      </c>
      <c r="G111" s="27"/>
      <c r="H111"/>
      <c r="I111" s="44"/>
      <c r="N111" s="27"/>
    </row>
    <row r="112" spans="1:14" x14ac:dyDescent="0.35">
      <c r="A112" s="27" t="s">
        <v>1000</v>
      </c>
      <c r="B112" s="131" t="s">
        <v>1856</v>
      </c>
      <c r="C112" s="170" t="s">
        <v>1314</v>
      </c>
      <c r="G112" s="27"/>
      <c r="H112"/>
      <c r="I112" s="44"/>
      <c r="N112" s="27"/>
    </row>
    <row r="113" spans="1:14" x14ac:dyDescent="0.35">
      <c r="A113" s="27" t="s">
        <v>1001</v>
      </c>
      <c r="B113" s="131" t="s">
        <v>1857</v>
      </c>
      <c r="C113" s="170" t="s">
        <v>1314</v>
      </c>
      <c r="G113" s="27"/>
      <c r="H113"/>
      <c r="I113" s="44"/>
      <c r="N113" s="27"/>
    </row>
    <row r="114" spans="1:14" x14ac:dyDescent="0.35">
      <c r="A114" s="27" t="s">
        <v>1002</v>
      </c>
      <c r="B114" s="131" t="s">
        <v>1858</v>
      </c>
      <c r="C114" s="170" t="s">
        <v>1314</v>
      </c>
      <c r="G114" s="27"/>
      <c r="H114"/>
      <c r="I114" s="44"/>
      <c r="N114" s="27"/>
    </row>
    <row r="115" spans="1:14" x14ac:dyDescent="0.35">
      <c r="A115" s="27" t="s">
        <v>1003</v>
      </c>
      <c r="B115" s="131" t="s">
        <v>1859</v>
      </c>
      <c r="C115" s="170" t="s">
        <v>1314</v>
      </c>
      <c r="G115" s="27"/>
      <c r="H115"/>
      <c r="I115" s="44"/>
      <c r="N115" s="27"/>
    </row>
    <row r="116" spans="1:14" x14ac:dyDescent="0.35">
      <c r="A116" s="27" t="s">
        <v>1004</v>
      </c>
      <c r="B116" s="131" t="s">
        <v>1860</v>
      </c>
      <c r="C116" s="170" t="s">
        <v>1314</v>
      </c>
      <c r="G116" s="27"/>
      <c r="H116"/>
      <c r="I116" s="44"/>
      <c r="N116" s="27"/>
    </row>
    <row r="117" spans="1:14" x14ac:dyDescent="0.35">
      <c r="A117" s="27" t="s">
        <v>1005</v>
      </c>
      <c r="B117" s="44"/>
      <c r="C117" s="144"/>
      <c r="G117" s="27"/>
      <c r="H117"/>
      <c r="I117" s="44"/>
      <c r="N117" s="27"/>
    </row>
    <row r="118" spans="1:14" x14ac:dyDescent="0.35">
      <c r="A118" s="27" t="s">
        <v>1006</v>
      </c>
      <c r="B118" s="44"/>
      <c r="C118" s="144"/>
      <c r="G118" s="27"/>
      <c r="H118"/>
      <c r="I118" s="44"/>
      <c r="N118" s="27"/>
    </row>
    <row r="119" spans="1:14" x14ac:dyDescent="0.35">
      <c r="A119" s="27" t="s">
        <v>1007</v>
      </c>
      <c r="B119" s="44"/>
      <c r="C119" s="144"/>
      <c r="G119" s="27"/>
      <c r="H119"/>
      <c r="I119" s="44"/>
      <c r="N119" s="27"/>
    </row>
    <row r="120" spans="1:14" x14ac:dyDescent="0.35">
      <c r="A120" s="27" t="s">
        <v>1008</v>
      </c>
      <c r="B120" s="44"/>
      <c r="C120" s="144"/>
      <c r="G120" s="27"/>
      <c r="H120"/>
      <c r="I120" s="44"/>
      <c r="N120" s="27"/>
    </row>
    <row r="121" spans="1:14" x14ac:dyDescent="0.35">
      <c r="A121" s="27" t="s">
        <v>1009</v>
      </c>
      <c r="B121" s="44"/>
      <c r="C121" s="144"/>
      <c r="G121" s="27"/>
      <c r="H121"/>
      <c r="I121" s="44"/>
      <c r="N121" s="27"/>
    </row>
    <row r="122" spans="1:14" x14ac:dyDescent="0.35">
      <c r="A122" s="27" t="s">
        <v>1010</v>
      </c>
      <c r="B122" s="44"/>
      <c r="C122" s="144"/>
      <c r="G122" s="27"/>
      <c r="H122"/>
      <c r="I122" s="44"/>
      <c r="N122" s="27"/>
    </row>
    <row r="123" spans="1:14" x14ac:dyDescent="0.35">
      <c r="A123" s="27" t="s">
        <v>1011</v>
      </c>
      <c r="B123" s="44"/>
      <c r="C123" s="144"/>
      <c r="G123" s="27"/>
      <c r="H123"/>
      <c r="I123" s="44"/>
      <c r="N123" s="27"/>
    </row>
    <row r="124" spans="1:14" x14ac:dyDescent="0.35">
      <c r="A124" s="27" t="s">
        <v>1012</v>
      </c>
      <c r="B124" s="44"/>
      <c r="C124" s="144"/>
      <c r="G124" s="27"/>
      <c r="H124"/>
      <c r="I124" s="44"/>
      <c r="N124" s="27"/>
    </row>
    <row r="125" spans="1:14" x14ac:dyDescent="0.35">
      <c r="A125" s="27" t="s">
        <v>1013</v>
      </c>
      <c r="B125" s="44"/>
      <c r="C125" s="144"/>
      <c r="G125" s="27"/>
      <c r="H125"/>
      <c r="I125" s="44"/>
      <c r="N125" s="27"/>
    </row>
    <row r="126" spans="1:14" x14ac:dyDescent="0.35">
      <c r="A126" s="27" t="s">
        <v>1014</v>
      </c>
      <c r="B126" s="44"/>
      <c r="C126" s="144"/>
      <c r="G126" s="27"/>
      <c r="H126"/>
      <c r="I126" s="44"/>
      <c r="N126" s="27"/>
    </row>
    <row r="127" spans="1:14" x14ac:dyDescent="0.35">
      <c r="A127" s="27" t="s">
        <v>1015</v>
      </c>
      <c r="B127" s="44"/>
      <c r="C127" s="144"/>
      <c r="G127" s="27"/>
      <c r="H127"/>
      <c r="I127" s="44"/>
      <c r="N127" s="27"/>
    </row>
    <row r="128" spans="1:14" x14ac:dyDescent="0.35">
      <c r="A128" s="27" t="s">
        <v>1016</v>
      </c>
      <c r="B128" s="44"/>
      <c r="C128" s="144"/>
      <c r="G128" s="27"/>
      <c r="H128"/>
      <c r="I128" s="44"/>
      <c r="N128" s="27"/>
    </row>
    <row r="129" spans="1:14" x14ac:dyDescent="0.35">
      <c r="A129" s="46"/>
      <c r="B129" s="47" t="s">
        <v>628</v>
      </c>
      <c r="C129" s="46" t="s">
        <v>906</v>
      </c>
      <c r="D129" s="46"/>
      <c r="E129" s="46"/>
      <c r="F129" s="49"/>
      <c r="G129" s="49"/>
      <c r="H129"/>
      <c r="I129" s="77"/>
      <c r="J129" s="41"/>
      <c r="K129" s="41"/>
      <c r="L129" s="41"/>
      <c r="M129" s="60"/>
      <c r="N129" s="60"/>
    </row>
    <row r="130" spans="1:14" x14ac:dyDescent="0.35">
      <c r="A130" s="27" t="s">
        <v>1017</v>
      </c>
      <c r="B130" s="27" t="s">
        <v>630</v>
      </c>
      <c r="C130" s="170" t="s">
        <v>1314</v>
      </c>
      <c r="D130"/>
      <c r="E130"/>
      <c r="F130"/>
      <c r="G130"/>
      <c r="H130"/>
      <c r="K130" s="69"/>
      <c r="L130" s="69"/>
      <c r="M130" s="69"/>
      <c r="N130" s="69"/>
    </row>
    <row r="131" spans="1:14" x14ac:dyDescent="0.35">
      <c r="A131" s="27" t="s">
        <v>1018</v>
      </c>
      <c r="B131" s="27" t="s">
        <v>632</v>
      </c>
      <c r="C131" s="170" t="s">
        <v>1314</v>
      </c>
      <c r="D131"/>
      <c r="E131"/>
      <c r="F131"/>
      <c r="G131"/>
      <c r="H131"/>
      <c r="K131" s="69"/>
      <c r="L131" s="69"/>
      <c r="M131" s="69"/>
      <c r="N131" s="69"/>
    </row>
    <row r="132" spans="1:14" x14ac:dyDescent="0.35">
      <c r="A132" s="27" t="s">
        <v>1019</v>
      </c>
      <c r="B132" s="27" t="s">
        <v>94</v>
      </c>
      <c r="C132" s="170" t="s">
        <v>1314</v>
      </c>
      <c r="D132"/>
      <c r="E132"/>
      <c r="F132"/>
      <c r="G132"/>
      <c r="H132"/>
      <c r="K132" s="69"/>
      <c r="L132" s="69"/>
      <c r="M132" s="69"/>
      <c r="N132" s="69"/>
    </row>
    <row r="133" spans="1:14" outlineLevel="1" x14ac:dyDescent="0.35">
      <c r="A133" s="27" t="s">
        <v>1020</v>
      </c>
      <c r="C133" s="146"/>
      <c r="D133"/>
      <c r="E133"/>
      <c r="F133"/>
      <c r="G133"/>
      <c r="H133"/>
      <c r="K133" s="69"/>
      <c r="L133" s="69"/>
      <c r="M133" s="69"/>
      <c r="N133" s="69"/>
    </row>
    <row r="134" spans="1:14" outlineLevel="1" x14ac:dyDescent="0.35">
      <c r="A134" s="27" t="s">
        <v>1021</v>
      </c>
      <c r="C134" s="146"/>
      <c r="D134"/>
      <c r="E134"/>
      <c r="F134"/>
      <c r="G134"/>
      <c r="H134"/>
      <c r="K134" s="69"/>
      <c r="L134" s="69"/>
      <c r="M134" s="69"/>
      <c r="N134" s="69"/>
    </row>
    <row r="135" spans="1:14" outlineLevel="1" x14ac:dyDescent="0.35">
      <c r="A135" s="27" t="s">
        <v>1022</v>
      </c>
      <c r="C135" s="146"/>
      <c r="D135"/>
      <c r="E135"/>
      <c r="F135"/>
      <c r="G135"/>
      <c r="H135"/>
      <c r="K135" s="69"/>
      <c r="L135" s="69"/>
      <c r="M135" s="69"/>
      <c r="N135" s="69"/>
    </row>
    <row r="136" spans="1:14" outlineLevel="1" x14ac:dyDescent="0.35">
      <c r="A136" s="27" t="s">
        <v>1023</v>
      </c>
      <c r="C136" s="146"/>
      <c r="D136"/>
      <c r="E136"/>
      <c r="F136"/>
      <c r="G136"/>
      <c r="H136"/>
      <c r="K136" s="69"/>
      <c r="L136" s="69"/>
      <c r="M136" s="69"/>
      <c r="N136" s="69"/>
    </row>
    <row r="137" spans="1:14" x14ac:dyDescent="0.35">
      <c r="A137" s="46"/>
      <c r="B137" s="47" t="s">
        <v>640</v>
      </c>
      <c r="C137" s="46" t="s">
        <v>906</v>
      </c>
      <c r="D137" s="46"/>
      <c r="E137" s="46"/>
      <c r="F137" s="49"/>
      <c r="G137" s="49"/>
      <c r="H137"/>
      <c r="I137" s="77"/>
      <c r="J137" s="41"/>
      <c r="K137" s="41"/>
      <c r="L137" s="41"/>
      <c r="M137" s="60"/>
      <c r="N137" s="60"/>
    </row>
    <row r="138" spans="1:14" x14ac:dyDescent="0.35">
      <c r="A138" s="27" t="s">
        <v>1024</v>
      </c>
      <c r="B138" s="27" t="s">
        <v>642</v>
      </c>
      <c r="C138" s="170" t="s">
        <v>1314</v>
      </c>
      <c r="D138" s="79"/>
      <c r="E138" s="79"/>
      <c r="F138" s="64"/>
      <c r="G138" s="52"/>
      <c r="H138"/>
      <c r="K138" s="79"/>
      <c r="L138" s="79"/>
      <c r="M138" s="64"/>
      <c r="N138" s="52"/>
    </row>
    <row r="139" spans="1:14" x14ac:dyDescent="0.35">
      <c r="A139" s="27" t="s">
        <v>1025</v>
      </c>
      <c r="B139" s="27" t="s">
        <v>644</v>
      </c>
      <c r="C139" s="170" t="s">
        <v>1314</v>
      </c>
      <c r="D139" s="79"/>
      <c r="E139" s="79"/>
      <c r="F139" s="64"/>
      <c r="G139" s="52"/>
      <c r="H139"/>
      <c r="K139" s="79"/>
      <c r="L139" s="79"/>
      <c r="M139" s="64"/>
      <c r="N139" s="52"/>
    </row>
    <row r="140" spans="1:14" x14ac:dyDescent="0.35">
      <c r="A140" s="27" t="s">
        <v>1026</v>
      </c>
      <c r="B140" s="27" t="s">
        <v>94</v>
      </c>
      <c r="C140" s="170" t="s">
        <v>1314</v>
      </c>
      <c r="D140" s="79"/>
      <c r="E140" s="79"/>
      <c r="F140" s="64"/>
      <c r="G140" s="52"/>
      <c r="H140"/>
      <c r="K140" s="79"/>
      <c r="L140" s="79"/>
      <c r="M140" s="64"/>
      <c r="N140" s="52"/>
    </row>
    <row r="141" spans="1:14" outlineLevel="1" x14ac:dyDescent="0.35">
      <c r="A141" s="27" t="s">
        <v>1027</v>
      </c>
      <c r="C141" s="146"/>
      <c r="D141" s="79"/>
      <c r="E141" s="79"/>
      <c r="F141" s="64"/>
      <c r="G141" s="52"/>
      <c r="H141"/>
      <c r="K141" s="79"/>
      <c r="L141" s="79"/>
      <c r="M141" s="64"/>
      <c r="N141" s="52"/>
    </row>
    <row r="142" spans="1:14" outlineLevel="1" x14ac:dyDescent="0.35">
      <c r="A142" s="27" t="s">
        <v>1028</v>
      </c>
      <c r="C142" s="146"/>
      <c r="D142" s="79"/>
      <c r="E142" s="79"/>
      <c r="F142" s="64"/>
      <c r="G142" s="52"/>
      <c r="H142"/>
      <c r="K142" s="79"/>
      <c r="L142" s="79"/>
      <c r="M142" s="64"/>
      <c r="N142" s="52"/>
    </row>
    <row r="143" spans="1:14" outlineLevel="1" x14ac:dyDescent="0.35">
      <c r="A143" s="27" t="s">
        <v>1029</v>
      </c>
      <c r="C143" s="146"/>
      <c r="D143" s="79"/>
      <c r="E143" s="79"/>
      <c r="F143" s="64"/>
      <c r="G143" s="52"/>
      <c r="H143"/>
      <c r="K143" s="79"/>
      <c r="L143" s="79"/>
      <c r="M143" s="64"/>
      <c r="N143" s="52"/>
    </row>
    <row r="144" spans="1:14" outlineLevel="1" x14ac:dyDescent="0.35">
      <c r="A144" s="27" t="s">
        <v>1030</v>
      </c>
      <c r="C144" s="146"/>
      <c r="D144" s="79"/>
      <c r="E144" s="79"/>
      <c r="F144" s="64"/>
      <c r="G144" s="52"/>
      <c r="H144"/>
      <c r="K144" s="79"/>
      <c r="L144" s="79"/>
      <c r="M144" s="64"/>
      <c r="N144" s="52"/>
    </row>
    <row r="145" spans="1:14" outlineLevel="1" x14ac:dyDescent="0.35">
      <c r="A145" s="27" t="s">
        <v>1031</v>
      </c>
      <c r="C145" s="146"/>
      <c r="D145" s="79"/>
      <c r="E145" s="79"/>
      <c r="F145" s="64"/>
      <c r="G145" s="52"/>
      <c r="H145"/>
      <c r="K145" s="79"/>
      <c r="L145" s="79"/>
      <c r="M145" s="64"/>
      <c r="N145" s="52"/>
    </row>
    <row r="146" spans="1:14" outlineLevel="1" x14ac:dyDescent="0.35">
      <c r="A146" s="27" t="s">
        <v>1032</v>
      </c>
      <c r="C146" s="146"/>
      <c r="D146" s="79"/>
      <c r="E146" s="79"/>
      <c r="F146" s="64"/>
      <c r="G146" s="52"/>
      <c r="H146"/>
      <c r="K146" s="79"/>
      <c r="L146" s="79"/>
      <c r="M146" s="64"/>
      <c r="N146" s="52"/>
    </row>
    <row r="147" spans="1:14" x14ac:dyDescent="0.35">
      <c r="A147" s="46"/>
      <c r="B147" s="47" t="s">
        <v>1033</v>
      </c>
      <c r="C147" s="46" t="s">
        <v>62</v>
      </c>
      <c r="D147" s="46"/>
      <c r="E147" s="46"/>
      <c r="F147" s="46" t="s">
        <v>906</v>
      </c>
      <c r="G147" s="49"/>
      <c r="H147"/>
      <c r="I147" s="77"/>
      <c r="J147" s="41"/>
      <c r="K147" s="41"/>
      <c r="L147" s="41"/>
      <c r="M147" s="41"/>
      <c r="N147" s="60"/>
    </row>
    <row r="148" spans="1:14" x14ac:dyDescent="0.35">
      <c r="A148" s="27" t="s">
        <v>1034</v>
      </c>
      <c r="B148" s="44" t="s">
        <v>1035</v>
      </c>
      <c r="C148" s="170" t="s">
        <v>1314</v>
      </c>
      <c r="D148" s="79"/>
      <c r="E148" s="79"/>
      <c r="F148" s="161" t="str">
        <f>IF($C$152=0,"",IF(C148="[for completion]","",C148/$C$152))</f>
        <v/>
      </c>
      <c r="G148" s="52"/>
      <c r="H148"/>
      <c r="I148" s="44"/>
      <c r="K148" s="79"/>
      <c r="L148" s="79"/>
      <c r="M148" s="53"/>
      <c r="N148" s="52"/>
    </row>
    <row r="149" spans="1:14" x14ac:dyDescent="0.35">
      <c r="A149" s="27" t="s">
        <v>1036</v>
      </c>
      <c r="B149" s="44" t="s">
        <v>1037</v>
      </c>
      <c r="C149" s="170" t="s">
        <v>1314</v>
      </c>
      <c r="D149" s="79"/>
      <c r="E149" s="79"/>
      <c r="F149" s="161" t="str">
        <f>IF($C$152=0,"",IF(C149="[for completion]","",C149/$C$152))</f>
        <v/>
      </c>
      <c r="G149" s="52"/>
      <c r="H149"/>
      <c r="I149" s="44"/>
      <c r="K149" s="79"/>
      <c r="L149" s="79"/>
      <c r="M149" s="53"/>
      <c r="N149" s="52"/>
    </row>
    <row r="150" spans="1:14" x14ac:dyDescent="0.35">
      <c r="A150" s="27" t="s">
        <v>1038</v>
      </c>
      <c r="B150" s="44" t="s">
        <v>1039</v>
      </c>
      <c r="C150" s="170" t="s">
        <v>1314</v>
      </c>
      <c r="D150" s="79"/>
      <c r="E150" s="79"/>
      <c r="F150" s="161" t="str">
        <f>IF($C$152=0,"",IF(C150="[for completion]","",C150/$C$152))</f>
        <v/>
      </c>
      <c r="G150" s="52"/>
      <c r="H150"/>
      <c r="I150" s="44"/>
      <c r="K150" s="79"/>
      <c r="L150" s="79"/>
      <c r="M150" s="53"/>
      <c r="N150" s="52"/>
    </row>
    <row r="151" spans="1:14" ht="15" customHeight="1" x14ac:dyDescent="0.35">
      <c r="A151" s="27" t="s">
        <v>1040</v>
      </c>
      <c r="B151" s="44" t="s">
        <v>1041</v>
      </c>
      <c r="C151" s="170" t="s">
        <v>1314</v>
      </c>
      <c r="D151" s="79"/>
      <c r="E151" s="79"/>
      <c r="F151" s="161" t="str">
        <f>IF($C$152=0,"",IF(C151="[for completion]","",C151/$C$152))</f>
        <v/>
      </c>
      <c r="G151" s="52"/>
      <c r="H151"/>
      <c r="I151" s="44"/>
      <c r="K151" s="79"/>
      <c r="L151" s="79"/>
      <c r="M151" s="53"/>
      <c r="N151" s="52"/>
    </row>
    <row r="152" spans="1:14" ht="15" customHeight="1" x14ac:dyDescent="0.35">
      <c r="A152" s="27" t="s">
        <v>1042</v>
      </c>
      <c r="B152" s="54" t="s">
        <v>96</v>
      </c>
      <c r="C152" s="154">
        <f>SUM(C148:C151)</f>
        <v>0</v>
      </c>
      <c r="D152" s="79"/>
      <c r="E152" s="79"/>
      <c r="F152" s="146">
        <f>SUM(F148:F151)</f>
        <v>0</v>
      </c>
      <c r="G152" s="52"/>
      <c r="H152"/>
      <c r="I152" s="44"/>
      <c r="K152" s="79"/>
      <c r="L152" s="79"/>
      <c r="M152" s="53"/>
      <c r="N152" s="52"/>
    </row>
    <row r="153" spans="1:14" ht="15" customHeight="1" outlineLevel="1" x14ac:dyDescent="0.35">
      <c r="A153" s="27" t="s">
        <v>1043</v>
      </c>
      <c r="B153" s="56"/>
      <c r="D153" s="79"/>
      <c r="E153" s="79"/>
      <c r="F153" s="161" t="str">
        <f>IF($C$152=0,"",IF(C153="[for completion]","",C153/$C$152))</f>
        <v/>
      </c>
      <c r="G153" s="52"/>
      <c r="H153"/>
      <c r="I153" s="44"/>
      <c r="K153" s="79"/>
      <c r="L153" s="79"/>
      <c r="M153" s="53"/>
      <c r="N153" s="52"/>
    </row>
    <row r="154" spans="1:14" ht="15" customHeight="1" outlineLevel="1" x14ac:dyDescent="0.35">
      <c r="A154" s="27" t="s">
        <v>1044</v>
      </c>
      <c r="B154" s="56"/>
      <c r="D154" s="79"/>
      <c r="E154" s="79"/>
      <c r="F154" s="161" t="str">
        <f t="shared" ref="F154:F159" si="2">IF($C$152=0,"",IF(C154="[for completion]","",C154/$C$152))</f>
        <v/>
      </c>
      <c r="G154" s="52"/>
      <c r="H154"/>
      <c r="I154" s="44"/>
      <c r="K154" s="79"/>
      <c r="L154" s="79"/>
      <c r="M154" s="53"/>
      <c r="N154" s="52"/>
    </row>
    <row r="155" spans="1:14" ht="15" customHeight="1" outlineLevel="1" x14ac:dyDescent="0.35">
      <c r="A155" s="27" t="s">
        <v>1045</v>
      </c>
      <c r="B155" s="56"/>
      <c r="D155" s="79"/>
      <c r="E155" s="79"/>
      <c r="F155" s="161" t="str">
        <f t="shared" si="2"/>
        <v/>
      </c>
      <c r="G155" s="52"/>
      <c r="H155"/>
      <c r="I155" s="44"/>
      <c r="K155" s="79"/>
      <c r="L155" s="79"/>
      <c r="M155" s="53"/>
      <c r="N155" s="52"/>
    </row>
    <row r="156" spans="1:14" ht="15" customHeight="1" outlineLevel="1" x14ac:dyDescent="0.35">
      <c r="A156" s="27" t="s">
        <v>1046</v>
      </c>
      <c r="B156" s="56"/>
      <c r="D156" s="79"/>
      <c r="E156" s="79"/>
      <c r="F156" s="161" t="str">
        <f t="shared" si="2"/>
        <v/>
      </c>
      <c r="G156" s="52"/>
      <c r="H156"/>
      <c r="I156" s="44"/>
      <c r="K156" s="79"/>
      <c r="L156" s="79"/>
      <c r="M156" s="53"/>
      <c r="N156" s="52"/>
    </row>
    <row r="157" spans="1:14" ht="15" customHeight="1" outlineLevel="1" x14ac:dyDescent="0.35">
      <c r="A157" s="27" t="s">
        <v>1047</v>
      </c>
      <c r="B157" s="56"/>
      <c r="D157" s="79"/>
      <c r="E157" s="79"/>
      <c r="F157" s="161" t="str">
        <f t="shared" si="2"/>
        <v/>
      </c>
      <c r="G157" s="52"/>
      <c r="H157"/>
      <c r="I157" s="44"/>
      <c r="K157" s="79"/>
      <c r="L157" s="79"/>
      <c r="M157" s="53"/>
      <c r="N157" s="52"/>
    </row>
    <row r="158" spans="1:14" ht="15" customHeight="1" outlineLevel="1" x14ac:dyDescent="0.35">
      <c r="A158" s="27" t="s">
        <v>1048</v>
      </c>
      <c r="B158" s="56"/>
      <c r="D158" s="79"/>
      <c r="E158" s="79"/>
      <c r="F158" s="161" t="str">
        <f t="shared" si="2"/>
        <v/>
      </c>
      <c r="G158" s="52"/>
      <c r="H158"/>
      <c r="I158" s="44"/>
      <c r="K158" s="79"/>
      <c r="L158" s="79"/>
      <c r="M158" s="53"/>
      <c r="N158" s="52"/>
    </row>
    <row r="159" spans="1:14" ht="15" customHeight="1" outlineLevel="1" x14ac:dyDescent="0.35">
      <c r="A159" s="27" t="s">
        <v>1049</v>
      </c>
      <c r="B159" s="56"/>
      <c r="D159" s="79"/>
      <c r="E159" s="79"/>
      <c r="F159" s="161" t="str">
        <f t="shared" si="2"/>
        <v/>
      </c>
      <c r="G159" s="52"/>
      <c r="H159"/>
      <c r="I159" s="44"/>
      <c r="K159" s="79"/>
      <c r="L159" s="79"/>
      <c r="M159" s="53"/>
      <c r="N159" s="52"/>
    </row>
    <row r="160" spans="1:14" ht="15" customHeight="1" outlineLevel="1" x14ac:dyDescent="0.35">
      <c r="A160" s="27" t="s">
        <v>1050</v>
      </c>
      <c r="B160" s="56"/>
      <c r="D160" s="79"/>
      <c r="E160" s="79"/>
      <c r="F160" s="53"/>
      <c r="G160" s="52"/>
      <c r="H160"/>
      <c r="I160" s="44"/>
      <c r="K160" s="79"/>
      <c r="L160" s="79"/>
      <c r="M160" s="53"/>
      <c r="N160" s="52"/>
    </row>
    <row r="161" spans="1:14" ht="15" customHeight="1" outlineLevel="1" x14ac:dyDescent="0.35">
      <c r="A161" s="27" t="s">
        <v>1051</v>
      </c>
      <c r="B161" s="56"/>
      <c r="D161" s="79"/>
      <c r="E161" s="79"/>
      <c r="F161" s="53"/>
      <c r="G161" s="52"/>
      <c r="H161"/>
      <c r="I161" s="44"/>
      <c r="K161" s="79"/>
      <c r="L161" s="79"/>
      <c r="M161" s="53"/>
      <c r="N161" s="52"/>
    </row>
    <row r="162" spans="1:14" ht="15" customHeight="1" outlineLevel="1" x14ac:dyDescent="0.35">
      <c r="A162" s="27" t="s">
        <v>1052</v>
      </c>
      <c r="B162" s="56"/>
      <c r="D162" s="79"/>
      <c r="E162" s="79"/>
      <c r="F162" s="53"/>
      <c r="G162" s="52"/>
      <c r="H162"/>
      <c r="I162" s="44"/>
      <c r="K162" s="79"/>
      <c r="L162" s="79"/>
      <c r="M162" s="53"/>
      <c r="N162" s="52"/>
    </row>
    <row r="163" spans="1:14" ht="15" customHeight="1" outlineLevel="1" x14ac:dyDescent="0.35">
      <c r="A163" s="27" t="s">
        <v>1053</v>
      </c>
      <c r="B163" s="56"/>
      <c r="D163" s="79"/>
      <c r="E163" s="79"/>
      <c r="F163" s="53"/>
      <c r="G163" s="52"/>
      <c r="H163"/>
      <c r="I163" s="44"/>
      <c r="K163" s="79"/>
      <c r="L163" s="79"/>
      <c r="M163" s="53"/>
      <c r="N163" s="52"/>
    </row>
    <row r="164" spans="1:14" ht="15" customHeight="1" outlineLevel="1" x14ac:dyDescent="0.35">
      <c r="A164" s="27" t="s">
        <v>1054</v>
      </c>
      <c r="B164" s="44"/>
      <c r="D164" s="79"/>
      <c r="E164" s="79"/>
      <c r="F164" s="53"/>
      <c r="G164" s="52"/>
      <c r="H164"/>
      <c r="I164" s="44"/>
      <c r="K164" s="79"/>
      <c r="L164" s="79"/>
      <c r="M164" s="53"/>
      <c r="N164" s="52"/>
    </row>
    <row r="165" spans="1:14" outlineLevel="1" x14ac:dyDescent="0.35">
      <c r="A165" s="27" t="s">
        <v>1055</v>
      </c>
      <c r="B165" s="57"/>
      <c r="C165" s="57"/>
      <c r="D165" s="57"/>
      <c r="E165" s="57"/>
      <c r="F165" s="53"/>
      <c r="G165" s="52"/>
      <c r="H165"/>
      <c r="I165" s="54"/>
      <c r="J165" s="44"/>
      <c r="K165" s="79"/>
      <c r="L165" s="79"/>
      <c r="M165" s="64"/>
      <c r="N165" s="52"/>
    </row>
    <row r="166" spans="1:14" ht="15" customHeight="1" x14ac:dyDescent="0.35">
      <c r="A166" s="46"/>
      <c r="B166" s="47" t="s">
        <v>1056</v>
      </c>
      <c r="C166" s="46"/>
      <c r="D166" s="46"/>
      <c r="E166" s="46"/>
      <c r="F166" s="49"/>
      <c r="G166" s="49"/>
      <c r="H166"/>
      <c r="I166" s="77"/>
      <c r="J166" s="41"/>
      <c r="K166" s="41"/>
      <c r="L166" s="41"/>
      <c r="M166" s="60"/>
      <c r="N166" s="60"/>
    </row>
    <row r="167" spans="1:14" x14ac:dyDescent="0.35">
      <c r="A167" s="27" t="s">
        <v>1057</v>
      </c>
      <c r="B167" s="27" t="s">
        <v>669</v>
      </c>
      <c r="C167" s="170" t="s">
        <v>1314</v>
      </c>
      <c r="D167"/>
      <c r="E167" s="25"/>
      <c r="F167" s="25"/>
      <c r="G167"/>
      <c r="H167"/>
      <c r="K167" s="69"/>
      <c r="L167" s="25"/>
      <c r="M167" s="25"/>
      <c r="N167" s="69"/>
    </row>
    <row r="168" spans="1:14" outlineLevel="1" x14ac:dyDescent="0.35">
      <c r="A168" s="27" t="s">
        <v>1058</v>
      </c>
      <c r="D168"/>
      <c r="E168" s="25"/>
      <c r="F168" s="25"/>
      <c r="G168"/>
      <c r="H168"/>
      <c r="K168" s="69"/>
      <c r="L168" s="25"/>
      <c r="M168" s="25"/>
      <c r="N168" s="69"/>
    </row>
    <row r="169" spans="1:14" outlineLevel="1" x14ac:dyDescent="0.35">
      <c r="A169" s="27" t="s">
        <v>1059</v>
      </c>
      <c r="D169"/>
      <c r="E169" s="25"/>
      <c r="F169" s="25"/>
      <c r="G169"/>
      <c r="H169"/>
      <c r="K169" s="69"/>
      <c r="L169" s="25"/>
      <c r="M169" s="25"/>
      <c r="N169" s="69"/>
    </row>
    <row r="170" spans="1:14" outlineLevel="1" x14ac:dyDescent="0.35">
      <c r="A170" s="27" t="s">
        <v>1060</v>
      </c>
      <c r="D170"/>
      <c r="E170" s="25"/>
      <c r="F170" s="25"/>
      <c r="G170"/>
      <c r="H170"/>
      <c r="K170" s="69"/>
      <c r="L170" s="25"/>
      <c r="M170" s="25"/>
      <c r="N170" s="69"/>
    </row>
    <row r="171" spans="1:14" outlineLevel="1" x14ac:dyDescent="0.35">
      <c r="A171" s="27" t="s">
        <v>1061</v>
      </c>
      <c r="D171"/>
      <c r="E171" s="25"/>
      <c r="F171" s="25"/>
      <c r="G171"/>
      <c r="H171"/>
      <c r="K171" s="69"/>
      <c r="L171" s="25"/>
      <c r="M171" s="25"/>
      <c r="N171" s="69"/>
    </row>
    <row r="172" spans="1:14" x14ac:dyDescent="0.35">
      <c r="A172" s="46"/>
      <c r="B172" s="47" t="s">
        <v>1062</v>
      </c>
      <c r="C172" s="46" t="s">
        <v>906</v>
      </c>
      <c r="D172" s="46"/>
      <c r="E172" s="46"/>
      <c r="F172" s="49"/>
      <c r="G172" s="49"/>
      <c r="H172"/>
      <c r="I172" s="77"/>
      <c r="J172" s="41"/>
      <c r="K172" s="41"/>
      <c r="L172" s="41"/>
      <c r="M172" s="60"/>
      <c r="N172" s="60"/>
    </row>
    <row r="173" spans="1:14" ht="15" customHeight="1" x14ac:dyDescent="0.35">
      <c r="A173" s="27" t="s">
        <v>1063</v>
      </c>
      <c r="B173" s="27" t="s">
        <v>1064</v>
      </c>
      <c r="C173" s="170" t="s">
        <v>1314</v>
      </c>
      <c r="D173"/>
      <c r="E173"/>
      <c r="F173"/>
      <c r="G173"/>
      <c r="H173"/>
      <c r="K173" s="69"/>
      <c r="L173" s="69"/>
      <c r="M173" s="69"/>
      <c r="N173" s="69"/>
    </row>
    <row r="174" spans="1:14" outlineLevel="1" x14ac:dyDescent="0.35">
      <c r="A174" s="27" t="s">
        <v>1065</v>
      </c>
      <c r="D174"/>
      <c r="E174"/>
      <c r="F174"/>
      <c r="G174"/>
      <c r="H174"/>
      <c r="K174" s="69"/>
      <c r="L174" s="69"/>
      <c r="M174" s="69"/>
      <c r="N174" s="69"/>
    </row>
    <row r="175" spans="1:14" outlineLevel="1" x14ac:dyDescent="0.35">
      <c r="A175" s="27" t="s">
        <v>1066</v>
      </c>
      <c r="D175"/>
      <c r="E175"/>
      <c r="F175"/>
      <c r="G175"/>
      <c r="H175"/>
      <c r="K175" s="69"/>
      <c r="L175" s="69"/>
      <c r="M175" s="69"/>
      <c r="N175" s="69"/>
    </row>
    <row r="176" spans="1:14" outlineLevel="1" x14ac:dyDescent="0.35">
      <c r="A176" s="27" t="s">
        <v>1067</v>
      </c>
      <c r="D176"/>
      <c r="E176"/>
      <c r="F176"/>
      <c r="G176"/>
      <c r="H176"/>
      <c r="K176" s="69"/>
      <c r="L176" s="69"/>
      <c r="M176" s="69"/>
      <c r="N176" s="69"/>
    </row>
    <row r="177" spans="1:14" outlineLevel="1" x14ac:dyDescent="0.35">
      <c r="A177" s="27" t="s">
        <v>1068</v>
      </c>
      <c r="D177"/>
      <c r="E177"/>
      <c r="F177"/>
      <c r="G177"/>
      <c r="H177"/>
      <c r="K177" s="69"/>
      <c r="L177" s="69"/>
      <c r="M177" s="69"/>
      <c r="N177" s="69"/>
    </row>
    <row r="178" spans="1:14" outlineLevel="1" x14ac:dyDescent="0.35">
      <c r="A178" s="27" t="s">
        <v>1069</v>
      </c>
    </row>
    <row r="179" spans="1:14" outlineLevel="1" x14ac:dyDescent="0.35">
      <c r="A179" s="27" t="s">
        <v>1070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5" zoomScaleNormal="85" workbookViewId="0"/>
  </sheetViews>
  <sheetFormatPr defaultColWidth="8.81640625" defaultRowHeight="14.5" outlineLevelRow="1" x14ac:dyDescent="0.35"/>
  <cols>
    <col min="1" max="1" width="10.7265625" style="27" customWidth="1"/>
    <col min="2" max="2" width="60.7265625" style="27" customWidth="1"/>
    <col min="3" max="4" width="40.7265625" style="27" customWidth="1"/>
    <col min="5" max="5" width="6.7265625" style="27" customWidth="1"/>
    <col min="6" max="6" width="40.7265625" style="27" customWidth="1"/>
    <col min="7" max="7" width="40.7265625" style="25" customWidth="1"/>
    <col min="8" max="16384" width="8.81640625" style="57"/>
  </cols>
  <sheetData>
    <row r="1" spans="1:7" ht="31" x14ac:dyDescent="0.35">
      <c r="A1" s="149" t="s">
        <v>1071</v>
      </c>
      <c r="B1" s="149"/>
      <c r="C1" s="25"/>
      <c r="D1" s="25"/>
      <c r="E1" s="25"/>
      <c r="F1" s="157" t="s">
        <v>1656</v>
      </c>
    </row>
    <row r="2" spans="1:7" ht="15" thickBot="1" x14ac:dyDescent="0.4">
      <c r="A2" s="25"/>
      <c r="B2" s="25"/>
      <c r="C2" s="25"/>
      <c r="D2" s="25"/>
      <c r="E2" s="25"/>
      <c r="F2" s="25"/>
    </row>
    <row r="3" spans="1:7" ht="19" thickBot="1" x14ac:dyDescent="0.4">
      <c r="A3" s="28"/>
      <c r="B3" s="29" t="s">
        <v>22</v>
      </c>
      <c r="C3" s="30" t="s">
        <v>1644</v>
      </c>
      <c r="D3" s="28"/>
      <c r="E3" s="28"/>
      <c r="F3" s="28"/>
      <c r="G3" s="28"/>
    </row>
    <row r="4" spans="1:7" ht="15" thickBot="1" x14ac:dyDescent="0.4"/>
    <row r="5" spans="1:7" ht="19" thickBot="1" x14ac:dyDescent="0.4">
      <c r="A5" s="31"/>
      <c r="B5" s="80" t="s">
        <v>1072</v>
      </c>
      <c r="C5" s="31"/>
      <c r="E5" s="33"/>
      <c r="F5" s="33"/>
    </row>
    <row r="6" spans="1:7" ht="15" thickBot="1" x14ac:dyDescent="0.4">
      <c r="B6" s="81" t="s">
        <v>1073</v>
      </c>
    </row>
    <row r="7" spans="1:7" x14ac:dyDescent="0.35">
      <c r="B7" s="37"/>
    </row>
    <row r="8" spans="1:7" ht="37" x14ac:dyDescent="0.35">
      <c r="A8" s="38" t="s">
        <v>31</v>
      </c>
      <c r="B8" s="38" t="s">
        <v>1073</v>
      </c>
      <c r="C8" s="39"/>
      <c r="D8" s="39"/>
      <c r="E8" s="39"/>
      <c r="F8" s="39"/>
      <c r="G8" s="40"/>
    </row>
    <row r="9" spans="1:7" ht="15" customHeight="1" x14ac:dyDescent="0.35">
      <c r="A9" s="46"/>
      <c r="B9" s="47" t="s">
        <v>894</v>
      </c>
      <c r="C9" s="46" t="s">
        <v>1074</v>
      </c>
      <c r="D9" s="46"/>
      <c r="E9" s="48"/>
      <c r="F9" s="46"/>
      <c r="G9" s="49"/>
    </row>
    <row r="10" spans="1:7" x14ac:dyDescent="0.35">
      <c r="A10" s="27" t="s">
        <v>1075</v>
      </c>
      <c r="B10" s="27" t="s">
        <v>1076</v>
      </c>
      <c r="C10" s="170" t="s">
        <v>1314</v>
      </c>
    </row>
    <row r="11" spans="1:7" outlineLevel="1" x14ac:dyDescent="0.35">
      <c r="A11" s="27" t="s">
        <v>1077</v>
      </c>
      <c r="B11" s="42"/>
      <c r="C11" s="153"/>
    </row>
    <row r="12" spans="1:7" outlineLevel="1" x14ac:dyDescent="0.35">
      <c r="A12" s="27" t="s">
        <v>1078</v>
      </c>
      <c r="B12" s="42"/>
      <c r="C12" s="153"/>
    </row>
    <row r="13" spans="1:7" outlineLevel="1" x14ac:dyDescent="0.35">
      <c r="A13" s="27" t="s">
        <v>1079</v>
      </c>
      <c r="B13" s="42"/>
    </row>
    <row r="14" spans="1:7" outlineLevel="1" x14ac:dyDescent="0.35">
      <c r="A14" s="27" t="s">
        <v>1080</v>
      </c>
      <c r="B14" s="42"/>
    </row>
    <row r="15" spans="1:7" outlineLevel="1" x14ac:dyDescent="0.35">
      <c r="A15" s="27" t="s">
        <v>1081</v>
      </c>
      <c r="B15" s="42"/>
    </row>
    <row r="16" spans="1:7" outlineLevel="1" x14ac:dyDescent="0.35">
      <c r="A16" s="27" t="s">
        <v>1082</v>
      </c>
      <c r="B16" s="42"/>
    </row>
    <row r="17" spans="1:7" ht="15" customHeight="1" x14ac:dyDescent="0.35">
      <c r="A17" s="46"/>
      <c r="B17" s="47" t="s">
        <v>1083</v>
      </c>
      <c r="C17" s="46" t="s">
        <v>1084</v>
      </c>
      <c r="D17" s="46"/>
      <c r="E17" s="48"/>
      <c r="F17" s="49"/>
      <c r="G17" s="49"/>
    </row>
    <row r="18" spans="1:7" x14ac:dyDescent="0.35">
      <c r="A18" s="27" t="s">
        <v>1085</v>
      </c>
      <c r="B18" s="27" t="s">
        <v>506</v>
      </c>
      <c r="C18" s="170" t="s">
        <v>1314</v>
      </c>
    </row>
    <row r="19" spans="1:7" outlineLevel="1" x14ac:dyDescent="0.35">
      <c r="A19" s="27" t="s">
        <v>1086</v>
      </c>
      <c r="C19" s="146"/>
    </row>
    <row r="20" spans="1:7" outlineLevel="1" x14ac:dyDescent="0.35">
      <c r="A20" s="27" t="s">
        <v>1087</v>
      </c>
      <c r="C20" s="146"/>
    </row>
    <row r="21" spans="1:7" outlineLevel="1" x14ac:dyDescent="0.35">
      <c r="A21" s="27" t="s">
        <v>1088</v>
      </c>
      <c r="C21" s="146"/>
    </row>
    <row r="22" spans="1:7" outlineLevel="1" x14ac:dyDescent="0.35">
      <c r="A22" s="27" t="s">
        <v>1089</v>
      </c>
      <c r="C22" s="146"/>
    </row>
    <row r="23" spans="1:7" outlineLevel="1" x14ac:dyDescent="0.35">
      <c r="A23" s="27" t="s">
        <v>1090</v>
      </c>
      <c r="C23" s="146"/>
    </row>
    <row r="24" spans="1:7" outlineLevel="1" x14ac:dyDescent="0.35">
      <c r="A24" s="27" t="s">
        <v>1091</v>
      </c>
      <c r="C24" s="146"/>
    </row>
    <row r="25" spans="1:7" ht="15" customHeight="1" x14ac:dyDescent="0.35">
      <c r="A25" s="46"/>
      <c r="B25" s="47" t="s">
        <v>1092</v>
      </c>
      <c r="C25" s="46" t="s">
        <v>1084</v>
      </c>
      <c r="D25" s="46"/>
      <c r="E25" s="48"/>
      <c r="F25" s="49"/>
      <c r="G25" s="49"/>
    </row>
    <row r="26" spans="1:7" x14ac:dyDescent="0.35">
      <c r="A26" s="27" t="s">
        <v>1093</v>
      </c>
      <c r="B26" s="76" t="s">
        <v>515</v>
      </c>
      <c r="C26" s="146">
        <f>SUM(C27:C54)</f>
        <v>0</v>
      </c>
      <c r="D26" s="76"/>
      <c r="F26" s="76"/>
      <c r="G26" s="27"/>
    </row>
    <row r="27" spans="1:7" x14ac:dyDescent="0.35">
      <c r="A27" s="27" t="s">
        <v>1094</v>
      </c>
      <c r="B27" s="27" t="s">
        <v>517</v>
      </c>
      <c r="C27" s="170" t="s">
        <v>1314</v>
      </c>
      <c r="D27" s="76"/>
      <c r="F27" s="76"/>
      <c r="G27" s="27"/>
    </row>
    <row r="28" spans="1:7" x14ac:dyDescent="0.35">
      <c r="A28" s="27" t="s">
        <v>1095</v>
      </c>
      <c r="B28" s="27" t="s">
        <v>519</v>
      </c>
      <c r="C28" s="170" t="s">
        <v>1314</v>
      </c>
      <c r="D28" s="76"/>
      <c r="F28" s="76"/>
      <c r="G28" s="27"/>
    </row>
    <row r="29" spans="1:7" x14ac:dyDescent="0.35">
      <c r="A29" s="27" t="s">
        <v>1096</v>
      </c>
      <c r="B29" s="27" t="s">
        <v>521</v>
      </c>
      <c r="C29" s="170" t="s">
        <v>1314</v>
      </c>
      <c r="D29" s="76"/>
      <c r="F29" s="76"/>
      <c r="G29" s="27"/>
    </row>
    <row r="30" spans="1:7" x14ac:dyDescent="0.35">
      <c r="A30" s="27" t="s">
        <v>1097</v>
      </c>
      <c r="B30" s="27" t="s">
        <v>523</v>
      </c>
      <c r="C30" s="170" t="s">
        <v>1314</v>
      </c>
      <c r="D30" s="76"/>
      <c r="F30" s="76"/>
      <c r="G30" s="27"/>
    </row>
    <row r="31" spans="1:7" x14ac:dyDescent="0.35">
      <c r="A31" s="27" t="s">
        <v>1098</v>
      </c>
      <c r="B31" s="27" t="s">
        <v>525</v>
      </c>
      <c r="C31" s="170" t="s">
        <v>1314</v>
      </c>
      <c r="D31" s="76"/>
      <c r="F31" s="76"/>
      <c r="G31" s="27"/>
    </row>
    <row r="32" spans="1:7" x14ac:dyDescent="0.35">
      <c r="A32" s="27" t="s">
        <v>1099</v>
      </c>
      <c r="B32" s="27" t="s">
        <v>527</v>
      </c>
      <c r="C32" s="170" t="s">
        <v>1314</v>
      </c>
      <c r="D32" s="76"/>
      <c r="F32" s="76"/>
      <c r="G32" s="27"/>
    </row>
    <row r="33" spans="1:7" x14ac:dyDescent="0.35">
      <c r="A33" s="27" t="s">
        <v>1100</v>
      </c>
      <c r="B33" s="27" t="s">
        <v>529</v>
      </c>
      <c r="C33" s="170" t="s">
        <v>1314</v>
      </c>
      <c r="D33" s="76"/>
      <c r="F33" s="76"/>
      <c r="G33" s="27"/>
    </row>
    <row r="34" spans="1:7" x14ac:dyDescent="0.35">
      <c r="A34" s="27" t="s">
        <v>1101</v>
      </c>
      <c r="B34" s="27" t="s">
        <v>531</v>
      </c>
      <c r="C34" s="170" t="s">
        <v>1314</v>
      </c>
      <c r="D34" s="76"/>
      <c r="F34" s="76"/>
      <c r="G34" s="27"/>
    </row>
    <row r="35" spans="1:7" x14ac:dyDescent="0.35">
      <c r="A35" s="27" t="s">
        <v>1102</v>
      </c>
      <c r="B35" s="27" t="s">
        <v>533</v>
      </c>
      <c r="C35" s="170" t="s">
        <v>1314</v>
      </c>
      <c r="D35" s="76"/>
      <c r="F35" s="76"/>
      <c r="G35" s="27"/>
    </row>
    <row r="36" spans="1:7" x14ac:dyDescent="0.35">
      <c r="A36" s="27" t="s">
        <v>1103</v>
      </c>
      <c r="B36" s="27" t="s">
        <v>535</v>
      </c>
      <c r="C36" s="170" t="s">
        <v>1314</v>
      </c>
      <c r="D36" s="76"/>
      <c r="F36" s="76"/>
      <c r="G36" s="27"/>
    </row>
    <row r="37" spans="1:7" x14ac:dyDescent="0.35">
      <c r="A37" s="27" t="s">
        <v>1104</v>
      </c>
      <c r="B37" s="27" t="s">
        <v>537</v>
      </c>
      <c r="C37" s="170" t="s">
        <v>1314</v>
      </c>
      <c r="D37" s="76"/>
      <c r="F37" s="76"/>
      <c r="G37" s="27"/>
    </row>
    <row r="38" spans="1:7" x14ac:dyDescent="0.35">
      <c r="A38" s="27" t="s">
        <v>1105</v>
      </c>
      <c r="B38" s="27" t="s">
        <v>539</v>
      </c>
      <c r="C38" s="170" t="s">
        <v>1314</v>
      </c>
      <c r="D38" s="76"/>
      <c r="F38" s="76"/>
      <c r="G38" s="27"/>
    </row>
    <row r="39" spans="1:7" x14ac:dyDescent="0.35">
      <c r="A39" s="27" t="s">
        <v>1106</v>
      </c>
      <c r="B39" s="27" t="s">
        <v>541</v>
      </c>
      <c r="C39" s="170" t="s">
        <v>1314</v>
      </c>
      <c r="D39" s="76"/>
      <c r="F39" s="76"/>
      <c r="G39" s="27"/>
    </row>
    <row r="40" spans="1:7" x14ac:dyDescent="0.35">
      <c r="A40" s="27" t="s">
        <v>1107</v>
      </c>
      <c r="B40" s="27" t="s">
        <v>543</v>
      </c>
      <c r="C40" s="170" t="s">
        <v>1314</v>
      </c>
      <c r="D40" s="76"/>
      <c r="F40" s="76"/>
      <c r="G40" s="27"/>
    </row>
    <row r="41" spans="1:7" x14ac:dyDescent="0.35">
      <c r="A41" s="27" t="s">
        <v>1108</v>
      </c>
      <c r="B41" s="27" t="s">
        <v>545</v>
      </c>
      <c r="C41" s="170" t="s">
        <v>1314</v>
      </c>
      <c r="D41" s="76"/>
      <c r="F41" s="76"/>
      <c r="G41" s="27"/>
    </row>
    <row r="42" spans="1:7" x14ac:dyDescent="0.35">
      <c r="A42" s="27" t="s">
        <v>1109</v>
      </c>
      <c r="B42" s="27" t="s">
        <v>3</v>
      </c>
      <c r="C42" s="170" t="s">
        <v>1314</v>
      </c>
      <c r="D42" s="76"/>
      <c r="F42" s="76"/>
      <c r="G42" s="27"/>
    </row>
    <row r="43" spans="1:7" x14ac:dyDescent="0.35">
      <c r="A43" s="27" t="s">
        <v>1110</v>
      </c>
      <c r="B43" s="27" t="s">
        <v>548</v>
      </c>
      <c r="C43" s="170" t="s">
        <v>1314</v>
      </c>
      <c r="D43" s="76"/>
      <c r="F43" s="76"/>
      <c r="G43" s="27"/>
    </row>
    <row r="44" spans="1:7" x14ac:dyDescent="0.35">
      <c r="A44" s="27" t="s">
        <v>1111</v>
      </c>
      <c r="B44" s="27" t="s">
        <v>550</v>
      </c>
      <c r="C44" s="170" t="s">
        <v>1314</v>
      </c>
      <c r="D44" s="76"/>
      <c r="F44" s="76"/>
      <c r="G44" s="27"/>
    </row>
    <row r="45" spans="1:7" x14ac:dyDescent="0.35">
      <c r="A45" s="27" t="s">
        <v>1112</v>
      </c>
      <c r="B45" s="27" t="s">
        <v>552</v>
      </c>
      <c r="C45" s="170" t="s">
        <v>1314</v>
      </c>
      <c r="D45" s="76"/>
      <c r="F45" s="76"/>
      <c r="G45" s="27"/>
    </row>
    <row r="46" spans="1:7" x14ac:dyDescent="0.35">
      <c r="A46" s="27" t="s">
        <v>1113</v>
      </c>
      <c r="B46" s="27" t="s">
        <v>554</v>
      </c>
      <c r="C46" s="170" t="s">
        <v>1314</v>
      </c>
      <c r="D46" s="76"/>
      <c r="F46" s="76"/>
      <c r="G46" s="27"/>
    </row>
    <row r="47" spans="1:7" x14ac:dyDescent="0.35">
      <c r="A47" s="27" t="s">
        <v>1114</v>
      </c>
      <c r="B47" s="27" t="s">
        <v>556</v>
      </c>
      <c r="C47" s="170" t="s">
        <v>1314</v>
      </c>
      <c r="D47" s="76"/>
      <c r="F47" s="76"/>
      <c r="G47" s="27"/>
    </row>
    <row r="48" spans="1:7" x14ac:dyDescent="0.35">
      <c r="A48" s="27" t="s">
        <v>1115</v>
      </c>
      <c r="B48" s="27" t="s">
        <v>558</v>
      </c>
      <c r="C48" s="170" t="s">
        <v>1314</v>
      </c>
      <c r="D48" s="76"/>
      <c r="F48" s="76"/>
      <c r="G48" s="27"/>
    </row>
    <row r="49" spans="1:7" x14ac:dyDescent="0.35">
      <c r="A49" s="27" t="s">
        <v>1116</v>
      </c>
      <c r="B49" s="27" t="s">
        <v>560</v>
      </c>
      <c r="C49" s="170" t="s">
        <v>1314</v>
      </c>
      <c r="D49" s="76"/>
      <c r="F49" s="76"/>
      <c r="G49" s="27"/>
    </row>
    <row r="50" spans="1:7" x14ac:dyDescent="0.35">
      <c r="A50" s="27" t="s">
        <v>1117</v>
      </c>
      <c r="B50" s="27" t="s">
        <v>562</v>
      </c>
      <c r="C50" s="170" t="s">
        <v>1314</v>
      </c>
      <c r="D50" s="76"/>
      <c r="F50" s="76"/>
      <c r="G50" s="27"/>
    </row>
    <row r="51" spans="1:7" x14ac:dyDescent="0.35">
      <c r="A51" s="27" t="s">
        <v>1118</v>
      </c>
      <c r="B51" s="27" t="s">
        <v>564</v>
      </c>
      <c r="C51" s="170" t="s">
        <v>1314</v>
      </c>
      <c r="D51" s="76"/>
      <c r="F51" s="76"/>
      <c r="G51" s="27"/>
    </row>
    <row r="52" spans="1:7" x14ac:dyDescent="0.35">
      <c r="A52" s="27" t="s">
        <v>1119</v>
      </c>
      <c r="B52" s="27" t="s">
        <v>566</v>
      </c>
      <c r="C52" s="170" t="s">
        <v>1314</v>
      </c>
      <c r="D52" s="76"/>
      <c r="F52" s="76"/>
      <c r="G52" s="27"/>
    </row>
    <row r="53" spans="1:7" x14ac:dyDescent="0.35">
      <c r="A53" s="27" t="s">
        <v>1120</v>
      </c>
      <c r="B53" s="27" t="s">
        <v>6</v>
      </c>
      <c r="C53" s="170" t="s">
        <v>1314</v>
      </c>
      <c r="D53" s="76"/>
      <c r="F53" s="76"/>
      <c r="G53" s="27"/>
    </row>
    <row r="54" spans="1:7" x14ac:dyDescent="0.35">
      <c r="A54" s="27" t="s">
        <v>1121</v>
      </c>
      <c r="B54" s="27" t="s">
        <v>569</v>
      </c>
      <c r="C54" s="170" t="s">
        <v>1314</v>
      </c>
      <c r="D54" s="76"/>
      <c r="F54" s="76"/>
      <c r="G54" s="27"/>
    </row>
    <row r="55" spans="1:7" x14ac:dyDescent="0.35">
      <c r="A55" s="27" t="s">
        <v>1122</v>
      </c>
      <c r="B55" s="76" t="s">
        <v>261</v>
      </c>
      <c r="C55" s="148">
        <f>SUM(C56:C58)</f>
        <v>0</v>
      </c>
      <c r="D55" s="76"/>
      <c r="F55" s="76"/>
      <c r="G55" s="27"/>
    </row>
    <row r="56" spans="1:7" x14ac:dyDescent="0.35">
      <c r="A56" s="27" t="s">
        <v>1123</v>
      </c>
      <c r="B56" s="27" t="s">
        <v>572</v>
      </c>
      <c r="C56" s="170" t="s">
        <v>1314</v>
      </c>
      <c r="D56" s="76"/>
      <c r="F56" s="76"/>
      <c r="G56" s="27"/>
    </row>
    <row r="57" spans="1:7" x14ac:dyDescent="0.35">
      <c r="A57" s="27" t="s">
        <v>1124</v>
      </c>
      <c r="B57" s="27" t="s">
        <v>574</v>
      </c>
      <c r="C57" s="170" t="s">
        <v>1314</v>
      </c>
      <c r="D57" s="76"/>
      <c r="F57" s="76"/>
      <c r="G57" s="27"/>
    </row>
    <row r="58" spans="1:7" x14ac:dyDescent="0.35">
      <c r="A58" s="27" t="s">
        <v>1125</v>
      </c>
      <c r="B58" s="27" t="s">
        <v>2</v>
      </c>
      <c r="C58" s="170" t="s">
        <v>1314</v>
      </c>
      <c r="D58" s="76"/>
      <c r="F58" s="76"/>
      <c r="G58" s="27"/>
    </row>
    <row r="59" spans="1:7" x14ac:dyDescent="0.35">
      <c r="A59" s="27" t="s">
        <v>1126</v>
      </c>
      <c r="B59" s="76" t="s">
        <v>94</v>
      </c>
      <c r="C59" s="148">
        <f>SUM(C60:C69)</f>
        <v>0</v>
      </c>
      <c r="D59" s="76"/>
      <c r="F59" s="76"/>
      <c r="G59" s="27"/>
    </row>
    <row r="60" spans="1:7" x14ac:dyDescent="0.35">
      <c r="A60" s="27" t="s">
        <v>1127</v>
      </c>
      <c r="B60" s="44" t="s">
        <v>263</v>
      </c>
      <c r="C60" s="170" t="s">
        <v>1314</v>
      </c>
      <c r="D60" s="76"/>
      <c r="F60" s="76"/>
      <c r="G60" s="27"/>
    </row>
    <row r="61" spans="1:7" x14ac:dyDescent="0.35">
      <c r="A61" s="27" t="s">
        <v>1128</v>
      </c>
      <c r="B61" s="44" t="s">
        <v>265</v>
      </c>
      <c r="C61" s="170" t="s">
        <v>1314</v>
      </c>
      <c r="D61" s="76"/>
      <c r="F61" s="76"/>
      <c r="G61" s="27"/>
    </row>
    <row r="62" spans="1:7" x14ac:dyDescent="0.35">
      <c r="A62" s="27" t="s">
        <v>1129</v>
      </c>
      <c r="B62" s="44" t="s">
        <v>267</v>
      </c>
      <c r="C62" s="170" t="s">
        <v>1314</v>
      </c>
      <c r="D62" s="76"/>
      <c r="F62" s="76"/>
      <c r="G62" s="27"/>
    </row>
    <row r="63" spans="1:7" x14ac:dyDescent="0.35">
      <c r="A63" s="27" t="s">
        <v>1130</v>
      </c>
      <c r="B63" s="44" t="s">
        <v>12</v>
      </c>
      <c r="C63" s="170" t="s">
        <v>1314</v>
      </c>
      <c r="D63" s="76"/>
      <c r="F63" s="76"/>
      <c r="G63" s="27"/>
    </row>
    <row r="64" spans="1:7" x14ac:dyDescent="0.35">
      <c r="A64" s="27" t="s">
        <v>1131</v>
      </c>
      <c r="B64" s="44" t="s">
        <v>270</v>
      </c>
      <c r="C64" s="170" t="s">
        <v>1314</v>
      </c>
      <c r="D64" s="76"/>
      <c r="F64" s="76"/>
      <c r="G64" s="27"/>
    </row>
    <row r="65" spans="1:7" x14ac:dyDescent="0.35">
      <c r="A65" s="27" t="s">
        <v>1132</v>
      </c>
      <c r="B65" s="44" t="s">
        <v>272</v>
      </c>
      <c r="C65" s="170" t="s">
        <v>1314</v>
      </c>
      <c r="D65" s="76"/>
      <c r="F65" s="76"/>
      <c r="G65" s="27"/>
    </row>
    <row r="66" spans="1:7" x14ac:dyDescent="0.35">
      <c r="A66" s="27" t="s">
        <v>1133</v>
      </c>
      <c r="B66" s="44" t="s">
        <v>274</v>
      </c>
      <c r="C66" s="170" t="s">
        <v>1314</v>
      </c>
      <c r="D66" s="76"/>
      <c r="F66" s="76"/>
      <c r="G66" s="27"/>
    </row>
    <row r="67" spans="1:7" x14ac:dyDescent="0.35">
      <c r="A67" s="27" t="s">
        <v>1134</v>
      </c>
      <c r="B67" s="44" t="s">
        <v>276</v>
      </c>
      <c r="C67" s="170" t="s">
        <v>1314</v>
      </c>
      <c r="D67" s="76"/>
      <c r="F67" s="76"/>
      <c r="G67" s="27"/>
    </row>
    <row r="68" spans="1:7" x14ac:dyDescent="0.35">
      <c r="A68" s="27" t="s">
        <v>1135</v>
      </c>
      <c r="B68" s="44" t="s">
        <v>278</v>
      </c>
      <c r="C68" s="170" t="s">
        <v>1314</v>
      </c>
      <c r="D68" s="76"/>
      <c r="F68" s="76"/>
      <c r="G68" s="27"/>
    </row>
    <row r="69" spans="1:7" x14ac:dyDescent="0.35">
      <c r="A69" s="27" t="s">
        <v>1136</v>
      </c>
      <c r="B69" s="44" t="s">
        <v>94</v>
      </c>
      <c r="C69" s="170" t="s">
        <v>1314</v>
      </c>
      <c r="D69" s="76"/>
      <c r="F69" s="76"/>
      <c r="G69" s="27"/>
    </row>
    <row r="70" spans="1:7" outlineLevel="1" x14ac:dyDescent="0.35">
      <c r="A70" s="27" t="s">
        <v>1137</v>
      </c>
      <c r="B70" s="56"/>
      <c r="C70" s="146"/>
      <c r="G70" s="27"/>
    </row>
    <row r="71" spans="1:7" outlineLevel="1" x14ac:dyDescent="0.35">
      <c r="A71" s="27" t="s">
        <v>1138</v>
      </c>
      <c r="B71" s="56"/>
      <c r="C71" s="146"/>
      <c r="G71" s="27"/>
    </row>
    <row r="72" spans="1:7" outlineLevel="1" x14ac:dyDescent="0.35">
      <c r="A72" s="27" t="s">
        <v>1139</v>
      </c>
      <c r="B72" s="56"/>
      <c r="C72" s="146"/>
      <c r="G72" s="27"/>
    </row>
    <row r="73" spans="1:7" outlineLevel="1" x14ac:dyDescent="0.35">
      <c r="A73" s="27" t="s">
        <v>1140</v>
      </c>
      <c r="B73" s="56"/>
      <c r="C73" s="146"/>
      <c r="G73" s="27"/>
    </row>
    <row r="74" spans="1:7" outlineLevel="1" x14ac:dyDescent="0.35">
      <c r="A74" s="27" t="s">
        <v>1141</v>
      </c>
      <c r="B74" s="56"/>
      <c r="C74" s="146"/>
      <c r="G74" s="27"/>
    </row>
    <row r="75" spans="1:7" outlineLevel="1" x14ac:dyDescent="0.35">
      <c r="A75" s="27" t="s">
        <v>1142</v>
      </c>
      <c r="B75" s="56"/>
      <c r="C75" s="146"/>
      <c r="G75" s="27"/>
    </row>
    <row r="76" spans="1:7" outlineLevel="1" x14ac:dyDescent="0.35">
      <c r="A76" s="27" t="s">
        <v>1143</v>
      </c>
      <c r="B76" s="56"/>
      <c r="C76" s="146"/>
      <c r="G76" s="27"/>
    </row>
    <row r="77" spans="1:7" outlineLevel="1" x14ac:dyDescent="0.35">
      <c r="A77" s="27" t="s">
        <v>1144</v>
      </c>
      <c r="B77" s="56"/>
      <c r="C77" s="146"/>
      <c r="G77" s="27"/>
    </row>
    <row r="78" spans="1:7" outlineLevel="1" x14ac:dyDescent="0.35">
      <c r="A78" s="27" t="s">
        <v>1145</v>
      </c>
      <c r="B78" s="56"/>
      <c r="C78" s="146"/>
      <c r="G78" s="27"/>
    </row>
    <row r="79" spans="1:7" outlineLevel="1" x14ac:dyDescent="0.35">
      <c r="A79" s="27" t="s">
        <v>1146</v>
      </c>
      <c r="B79" s="56"/>
      <c r="C79" s="146"/>
      <c r="G79" s="27"/>
    </row>
    <row r="80" spans="1:7" ht="15" customHeight="1" x14ac:dyDescent="0.35">
      <c r="A80" s="46"/>
      <c r="B80" s="47" t="s">
        <v>1147</v>
      </c>
      <c r="C80" s="46" t="s">
        <v>1084</v>
      </c>
      <c r="D80" s="46"/>
      <c r="E80" s="48"/>
      <c r="F80" s="49"/>
      <c r="G80" s="49"/>
    </row>
    <row r="81" spans="1:7" x14ac:dyDescent="0.35">
      <c r="A81" s="27" t="s">
        <v>1148</v>
      </c>
      <c r="B81" s="27" t="s">
        <v>630</v>
      </c>
      <c r="C81" s="170" t="s">
        <v>1314</v>
      </c>
      <c r="E81" s="25"/>
    </row>
    <row r="82" spans="1:7" x14ac:dyDescent="0.35">
      <c r="A82" s="27" t="s">
        <v>1149</v>
      </c>
      <c r="B82" s="27" t="s">
        <v>632</v>
      </c>
      <c r="C82" s="170" t="s">
        <v>1314</v>
      </c>
      <c r="E82" s="25"/>
    </row>
    <row r="83" spans="1:7" x14ac:dyDescent="0.35">
      <c r="A83" s="27" t="s">
        <v>1150</v>
      </c>
      <c r="B83" s="27" t="s">
        <v>94</v>
      </c>
      <c r="C83" s="170" t="s">
        <v>1314</v>
      </c>
      <c r="E83" s="25"/>
    </row>
    <row r="84" spans="1:7" outlineLevel="1" x14ac:dyDescent="0.35">
      <c r="A84" s="27" t="s">
        <v>1151</v>
      </c>
      <c r="C84" s="146"/>
      <c r="E84" s="25"/>
    </row>
    <row r="85" spans="1:7" outlineLevel="1" x14ac:dyDescent="0.35">
      <c r="A85" s="27" t="s">
        <v>1152</v>
      </c>
      <c r="C85" s="146"/>
      <c r="E85" s="25"/>
    </row>
    <row r="86" spans="1:7" outlineLevel="1" x14ac:dyDescent="0.35">
      <c r="A86" s="27" t="s">
        <v>1153</v>
      </c>
      <c r="C86" s="146"/>
      <c r="E86" s="25"/>
    </row>
    <row r="87" spans="1:7" outlineLevel="1" x14ac:dyDescent="0.35">
      <c r="A87" s="27" t="s">
        <v>1154</v>
      </c>
      <c r="C87" s="146"/>
      <c r="E87" s="25"/>
    </row>
    <row r="88" spans="1:7" outlineLevel="1" x14ac:dyDescent="0.35">
      <c r="A88" s="27" t="s">
        <v>1155</v>
      </c>
      <c r="C88" s="146"/>
      <c r="E88" s="25"/>
    </row>
    <row r="89" spans="1:7" outlineLevel="1" x14ac:dyDescent="0.35">
      <c r="A89" s="27" t="s">
        <v>1156</v>
      </c>
      <c r="C89" s="146"/>
      <c r="E89" s="25"/>
    </row>
    <row r="90" spans="1:7" ht="15" customHeight="1" x14ac:dyDescent="0.35">
      <c r="A90" s="46"/>
      <c r="B90" s="47" t="s">
        <v>1157</v>
      </c>
      <c r="C90" s="46" t="s">
        <v>1084</v>
      </c>
      <c r="D90" s="46"/>
      <c r="E90" s="48"/>
      <c r="F90" s="49"/>
      <c r="G90" s="49"/>
    </row>
    <row r="91" spans="1:7" x14ac:dyDescent="0.35">
      <c r="A91" s="27" t="s">
        <v>1158</v>
      </c>
      <c r="B91" s="27" t="s">
        <v>642</v>
      </c>
      <c r="C91" s="170" t="s">
        <v>1314</v>
      </c>
      <c r="E91" s="25"/>
    </row>
    <row r="92" spans="1:7" x14ac:dyDescent="0.35">
      <c r="A92" s="27" t="s">
        <v>1159</v>
      </c>
      <c r="B92" s="27" t="s">
        <v>644</v>
      </c>
      <c r="C92" s="170" t="s">
        <v>1314</v>
      </c>
      <c r="E92" s="25"/>
    </row>
    <row r="93" spans="1:7" x14ac:dyDescent="0.35">
      <c r="A93" s="27" t="s">
        <v>1160</v>
      </c>
      <c r="B93" s="27" t="s">
        <v>94</v>
      </c>
      <c r="C93" s="170" t="s">
        <v>1314</v>
      </c>
      <c r="E93" s="25"/>
    </row>
    <row r="94" spans="1:7" outlineLevel="1" x14ac:dyDescent="0.35">
      <c r="A94" s="27" t="s">
        <v>1161</v>
      </c>
      <c r="C94" s="146"/>
      <c r="E94" s="25"/>
    </row>
    <row r="95" spans="1:7" outlineLevel="1" x14ac:dyDescent="0.35">
      <c r="A95" s="27" t="s">
        <v>1162</v>
      </c>
      <c r="C95" s="146"/>
      <c r="E95" s="25"/>
    </row>
    <row r="96" spans="1:7" outlineLevel="1" x14ac:dyDescent="0.35">
      <c r="A96" s="27" t="s">
        <v>1163</v>
      </c>
      <c r="C96" s="146"/>
      <c r="E96" s="25"/>
    </row>
    <row r="97" spans="1:7" outlineLevel="1" x14ac:dyDescent="0.35">
      <c r="A97" s="27" t="s">
        <v>1164</v>
      </c>
      <c r="C97" s="146"/>
      <c r="E97" s="25"/>
    </row>
    <row r="98" spans="1:7" outlineLevel="1" x14ac:dyDescent="0.35">
      <c r="A98" s="27" t="s">
        <v>1165</v>
      </c>
      <c r="C98" s="146"/>
      <c r="E98" s="25"/>
    </row>
    <row r="99" spans="1:7" outlineLevel="1" x14ac:dyDescent="0.35">
      <c r="A99" s="27" t="s">
        <v>1166</v>
      </c>
      <c r="C99" s="146"/>
      <c r="E99" s="25"/>
    </row>
    <row r="100" spans="1:7" ht="15" customHeight="1" x14ac:dyDescent="0.35">
      <c r="A100" s="46"/>
      <c r="B100" s="47" t="s">
        <v>1167</v>
      </c>
      <c r="C100" s="46" t="s">
        <v>1084</v>
      </c>
      <c r="D100" s="46"/>
      <c r="E100" s="48"/>
      <c r="F100" s="49"/>
      <c r="G100" s="49"/>
    </row>
    <row r="101" spans="1:7" x14ac:dyDescent="0.35">
      <c r="A101" s="27" t="s">
        <v>1168</v>
      </c>
      <c r="B101" s="23" t="s">
        <v>654</v>
      </c>
      <c r="C101" s="170" t="s">
        <v>1314</v>
      </c>
      <c r="E101" s="25"/>
    </row>
    <row r="102" spans="1:7" x14ac:dyDescent="0.35">
      <c r="A102" s="27" t="s">
        <v>1169</v>
      </c>
      <c r="B102" s="23" t="s">
        <v>656</v>
      </c>
      <c r="C102" s="170" t="s">
        <v>1314</v>
      </c>
      <c r="E102" s="25"/>
    </row>
    <row r="103" spans="1:7" x14ac:dyDescent="0.35">
      <c r="A103" s="27" t="s">
        <v>1170</v>
      </c>
      <c r="B103" s="23" t="s">
        <v>658</v>
      </c>
      <c r="C103" s="170" t="s">
        <v>1314</v>
      </c>
    </row>
    <row r="104" spans="1:7" x14ac:dyDescent="0.35">
      <c r="A104" s="27" t="s">
        <v>1171</v>
      </c>
      <c r="B104" s="23" t="s">
        <v>660</v>
      </c>
      <c r="C104" s="170" t="s">
        <v>1314</v>
      </c>
    </row>
    <row r="105" spans="1:7" x14ac:dyDescent="0.35">
      <c r="A105" s="27" t="s">
        <v>1172</v>
      </c>
      <c r="B105" s="23" t="s">
        <v>662</v>
      </c>
      <c r="C105" s="170" t="s">
        <v>1314</v>
      </c>
    </row>
    <row r="106" spans="1:7" outlineLevel="1" x14ac:dyDescent="0.35">
      <c r="A106" s="27" t="s">
        <v>1173</v>
      </c>
      <c r="B106" s="23"/>
      <c r="C106" s="146"/>
    </row>
    <row r="107" spans="1:7" outlineLevel="1" x14ac:dyDescent="0.35">
      <c r="A107" s="27" t="s">
        <v>1174</v>
      </c>
      <c r="B107" s="23"/>
      <c r="C107" s="146"/>
    </row>
    <row r="108" spans="1:7" outlineLevel="1" x14ac:dyDescent="0.35">
      <c r="A108" s="27" t="s">
        <v>1175</v>
      </c>
      <c r="B108" s="23"/>
      <c r="C108" s="146"/>
    </row>
    <row r="109" spans="1:7" outlineLevel="1" x14ac:dyDescent="0.35">
      <c r="A109" s="27" t="s">
        <v>1176</v>
      </c>
      <c r="B109" s="23"/>
      <c r="C109" s="146"/>
    </row>
    <row r="110" spans="1:7" ht="15" customHeight="1" x14ac:dyDescent="0.35">
      <c r="A110" s="46"/>
      <c r="B110" s="47" t="s">
        <v>1177</v>
      </c>
      <c r="C110" s="46" t="s">
        <v>1084</v>
      </c>
      <c r="D110" s="46"/>
      <c r="E110" s="48"/>
      <c r="F110" s="49"/>
      <c r="G110" s="49"/>
    </row>
    <row r="111" spans="1:7" x14ac:dyDescent="0.35">
      <c r="A111" s="27" t="s">
        <v>1178</v>
      </c>
      <c r="B111" s="27" t="s">
        <v>669</v>
      </c>
      <c r="C111" s="170" t="s">
        <v>1314</v>
      </c>
      <c r="E111" s="25"/>
    </row>
    <row r="112" spans="1:7" outlineLevel="1" x14ac:dyDescent="0.35">
      <c r="A112" s="27" t="s">
        <v>1179</v>
      </c>
      <c r="C112" s="146"/>
      <c r="E112" s="25"/>
    </row>
    <row r="113" spans="1:7" outlineLevel="1" x14ac:dyDescent="0.35">
      <c r="A113" s="27" t="s">
        <v>1180</v>
      </c>
      <c r="C113" s="146"/>
      <c r="E113" s="25"/>
    </row>
    <row r="114" spans="1:7" outlineLevel="1" x14ac:dyDescent="0.35">
      <c r="A114" s="27" t="s">
        <v>1181</v>
      </c>
      <c r="C114" s="146"/>
      <c r="E114" s="25"/>
    </row>
    <row r="115" spans="1:7" outlineLevel="1" x14ac:dyDescent="0.35">
      <c r="A115" s="27" t="s">
        <v>1182</v>
      </c>
      <c r="C115" s="146"/>
      <c r="E115" s="25"/>
    </row>
    <row r="116" spans="1:7" ht="15" customHeight="1" x14ac:dyDescent="0.35">
      <c r="A116" s="46"/>
      <c r="B116" s="47" t="s">
        <v>1183</v>
      </c>
      <c r="C116" s="46" t="s">
        <v>675</v>
      </c>
      <c r="D116" s="46" t="s">
        <v>676</v>
      </c>
      <c r="E116" s="48"/>
      <c r="F116" s="46" t="s">
        <v>1084</v>
      </c>
      <c r="G116" s="46" t="s">
        <v>677</v>
      </c>
    </row>
    <row r="117" spans="1:7" x14ac:dyDescent="0.35">
      <c r="A117" s="27" t="s">
        <v>1184</v>
      </c>
      <c r="B117" s="44" t="s">
        <v>679</v>
      </c>
      <c r="C117" s="170" t="s">
        <v>1314</v>
      </c>
      <c r="D117" s="41"/>
      <c r="E117" s="41"/>
      <c r="F117" s="60"/>
      <c r="G117" s="60"/>
    </row>
    <row r="118" spans="1:7" x14ac:dyDescent="0.35">
      <c r="A118" s="41"/>
      <c r="B118" s="77"/>
      <c r="C118" s="41"/>
      <c r="D118" s="41"/>
      <c r="E118" s="41"/>
      <c r="F118" s="60"/>
      <c r="G118" s="60"/>
    </row>
    <row r="119" spans="1:7" x14ac:dyDescent="0.35">
      <c r="B119" s="44" t="s">
        <v>680</v>
      </c>
      <c r="C119" s="41"/>
      <c r="D119" s="41"/>
      <c r="E119" s="41"/>
      <c r="F119" s="60"/>
      <c r="G119" s="60"/>
    </row>
    <row r="120" spans="1:7" x14ac:dyDescent="0.35">
      <c r="A120" s="27" t="s">
        <v>1185</v>
      </c>
      <c r="B120" s="131" t="s">
        <v>1848</v>
      </c>
      <c r="C120" s="170" t="s">
        <v>1314</v>
      </c>
      <c r="D120" s="170" t="s">
        <v>1314</v>
      </c>
      <c r="E120" s="41"/>
      <c r="F120" s="161" t="str">
        <f t="shared" ref="F120:F143" si="0">IF($C$144=0,"",IF(C120="[for completion]","",C120/$C$144))</f>
        <v/>
      </c>
      <c r="G120" s="161" t="str">
        <f t="shared" ref="G120:G143" si="1">IF($D$144=0,"",IF(D120="[for completion]","",D120/$D$144))</f>
        <v/>
      </c>
    </row>
    <row r="121" spans="1:7" x14ac:dyDescent="0.35">
      <c r="A121" s="27" t="s">
        <v>1186</v>
      </c>
      <c r="B121" s="131" t="s">
        <v>1849</v>
      </c>
      <c r="C121" s="170" t="s">
        <v>1314</v>
      </c>
      <c r="D121" s="170" t="s">
        <v>1314</v>
      </c>
      <c r="E121" s="41"/>
      <c r="F121" s="161" t="str">
        <f t="shared" si="0"/>
        <v/>
      </c>
      <c r="G121" s="161" t="str">
        <f t="shared" si="1"/>
        <v/>
      </c>
    </row>
    <row r="122" spans="1:7" x14ac:dyDescent="0.35">
      <c r="A122" s="27" t="s">
        <v>1187</v>
      </c>
      <c r="B122" s="131" t="s">
        <v>1850</v>
      </c>
      <c r="C122" s="170" t="s">
        <v>1314</v>
      </c>
      <c r="D122" s="170" t="s">
        <v>1314</v>
      </c>
      <c r="E122" s="41"/>
      <c r="F122" s="161" t="str">
        <f t="shared" si="0"/>
        <v/>
      </c>
      <c r="G122" s="161" t="str">
        <f t="shared" si="1"/>
        <v/>
      </c>
    </row>
    <row r="123" spans="1:7" x14ac:dyDescent="0.35">
      <c r="A123" s="27" t="s">
        <v>1188</v>
      </c>
      <c r="B123" s="131" t="s">
        <v>1851</v>
      </c>
      <c r="C123" s="170" t="s">
        <v>1314</v>
      </c>
      <c r="D123" s="170" t="s">
        <v>1314</v>
      </c>
      <c r="E123" s="41"/>
      <c r="F123" s="161" t="str">
        <f t="shared" si="0"/>
        <v/>
      </c>
      <c r="G123" s="161" t="str">
        <f t="shared" si="1"/>
        <v/>
      </c>
    </row>
    <row r="124" spans="1:7" x14ac:dyDescent="0.35">
      <c r="A124" s="27" t="s">
        <v>1189</v>
      </c>
      <c r="B124" s="131" t="s">
        <v>1852</v>
      </c>
      <c r="C124" s="170" t="s">
        <v>1314</v>
      </c>
      <c r="D124" s="170" t="s">
        <v>1314</v>
      </c>
      <c r="E124" s="41"/>
      <c r="F124" s="161" t="str">
        <f t="shared" si="0"/>
        <v/>
      </c>
      <c r="G124" s="161" t="str">
        <f t="shared" si="1"/>
        <v/>
      </c>
    </row>
    <row r="125" spans="1:7" x14ac:dyDescent="0.35">
      <c r="A125" s="27" t="s">
        <v>1190</v>
      </c>
      <c r="B125" s="131" t="s">
        <v>1853</v>
      </c>
      <c r="C125" s="170" t="s">
        <v>1314</v>
      </c>
      <c r="D125" s="170" t="s">
        <v>1314</v>
      </c>
      <c r="E125" s="41"/>
      <c r="F125" s="161" t="str">
        <f t="shared" si="0"/>
        <v/>
      </c>
      <c r="G125" s="161" t="str">
        <f t="shared" si="1"/>
        <v/>
      </c>
    </row>
    <row r="126" spans="1:7" x14ac:dyDescent="0.35">
      <c r="A126" s="27" t="s">
        <v>1191</v>
      </c>
      <c r="B126" s="131" t="s">
        <v>1854</v>
      </c>
      <c r="C126" s="170" t="s">
        <v>1314</v>
      </c>
      <c r="D126" s="170" t="s">
        <v>1314</v>
      </c>
      <c r="E126" s="41"/>
      <c r="F126" s="161" t="str">
        <f t="shared" si="0"/>
        <v/>
      </c>
      <c r="G126" s="161" t="str">
        <f t="shared" si="1"/>
        <v/>
      </c>
    </row>
    <row r="127" spans="1:7" x14ac:dyDescent="0.35">
      <c r="A127" s="27" t="s">
        <v>1192</v>
      </c>
      <c r="B127" s="131" t="s">
        <v>1855</v>
      </c>
      <c r="C127" s="170" t="s">
        <v>1314</v>
      </c>
      <c r="D127" s="170" t="s">
        <v>1314</v>
      </c>
      <c r="E127" s="41"/>
      <c r="F127" s="161" t="str">
        <f t="shared" si="0"/>
        <v/>
      </c>
      <c r="G127" s="161" t="str">
        <f t="shared" si="1"/>
        <v/>
      </c>
    </row>
    <row r="128" spans="1:7" x14ac:dyDescent="0.35">
      <c r="A128" s="27" t="s">
        <v>1193</v>
      </c>
      <c r="B128" s="131" t="s">
        <v>1856</v>
      </c>
      <c r="C128" s="170" t="s">
        <v>1314</v>
      </c>
      <c r="D128" s="170" t="s">
        <v>1314</v>
      </c>
      <c r="E128" s="41"/>
      <c r="F128" s="161" t="str">
        <f t="shared" si="0"/>
        <v/>
      </c>
      <c r="G128" s="161" t="str">
        <f t="shared" si="1"/>
        <v/>
      </c>
    </row>
    <row r="129" spans="1:7" x14ac:dyDescent="0.35">
      <c r="A129" s="27" t="s">
        <v>1194</v>
      </c>
      <c r="B129" s="131" t="s">
        <v>1857</v>
      </c>
      <c r="C129" s="170" t="s">
        <v>1314</v>
      </c>
      <c r="D129" s="170" t="s">
        <v>1314</v>
      </c>
      <c r="E129" s="44"/>
      <c r="F129" s="161" t="str">
        <f t="shared" si="0"/>
        <v/>
      </c>
      <c r="G129" s="161" t="str">
        <f t="shared" si="1"/>
        <v/>
      </c>
    </row>
    <row r="130" spans="1:7" x14ac:dyDescent="0.35">
      <c r="A130" s="27" t="s">
        <v>1195</v>
      </c>
      <c r="B130" s="131" t="s">
        <v>1858</v>
      </c>
      <c r="C130" s="170" t="s">
        <v>1314</v>
      </c>
      <c r="D130" s="170" t="s">
        <v>1314</v>
      </c>
      <c r="E130" s="44"/>
      <c r="F130" s="161" t="str">
        <f t="shared" si="0"/>
        <v/>
      </c>
      <c r="G130" s="161" t="str">
        <f t="shared" si="1"/>
        <v/>
      </c>
    </row>
    <row r="131" spans="1:7" x14ac:dyDescent="0.35">
      <c r="A131" s="27" t="s">
        <v>1196</v>
      </c>
      <c r="B131" s="131" t="s">
        <v>1859</v>
      </c>
      <c r="C131" s="170" t="s">
        <v>1314</v>
      </c>
      <c r="D131" s="170" t="s">
        <v>1314</v>
      </c>
      <c r="E131" s="44"/>
      <c r="F131" s="161" t="str">
        <f t="shared" si="0"/>
        <v/>
      </c>
      <c r="G131" s="161" t="str">
        <f t="shared" si="1"/>
        <v/>
      </c>
    </row>
    <row r="132" spans="1:7" x14ac:dyDescent="0.35">
      <c r="A132" s="27" t="s">
        <v>1197</v>
      </c>
      <c r="B132" s="131" t="s">
        <v>1860</v>
      </c>
      <c r="C132" s="170" t="s">
        <v>1314</v>
      </c>
      <c r="D132" s="170" t="s">
        <v>1314</v>
      </c>
      <c r="E132" s="44"/>
      <c r="F132" s="161" t="str">
        <f t="shared" si="0"/>
        <v/>
      </c>
      <c r="G132" s="161" t="str">
        <f t="shared" si="1"/>
        <v/>
      </c>
    </row>
    <row r="133" spans="1:7" x14ac:dyDescent="0.35">
      <c r="A133" s="27" t="s">
        <v>1198</v>
      </c>
      <c r="B133" s="44"/>
      <c r="C133" s="170"/>
      <c r="D133" s="170"/>
      <c r="E133" s="44"/>
      <c r="F133" s="161" t="str">
        <f t="shared" si="0"/>
        <v/>
      </c>
      <c r="G133" s="161" t="str">
        <f t="shared" si="1"/>
        <v/>
      </c>
    </row>
    <row r="134" spans="1:7" x14ac:dyDescent="0.35">
      <c r="A134" s="27" t="s">
        <v>1199</v>
      </c>
      <c r="B134" s="44"/>
      <c r="C134" s="170"/>
      <c r="D134" s="170"/>
      <c r="E134" s="44"/>
      <c r="F134" s="161" t="str">
        <f t="shared" si="0"/>
        <v/>
      </c>
      <c r="G134" s="161" t="str">
        <f t="shared" si="1"/>
        <v/>
      </c>
    </row>
    <row r="135" spans="1:7" x14ac:dyDescent="0.35">
      <c r="A135" s="27" t="s">
        <v>1200</v>
      </c>
      <c r="B135" s="44"/>
      <c r="C135" s="170"/>
      <c r="D135" s="170"/>
      <c r="F135" s="161" t="str">
        <f t="shared" si="0"/>
        <v/>
      </c>
      <c r="G135" s="161" t="str">
        <f t="shared" si="1"/>
        <v/>
      </c>
    </row>
    <row r="136" spans="1:7" x14ac:dyDescent="0.35">
      <c r="A136" s="27" t="s">
        <v>1201</v>
      </c>
      <c r="B136" s="44"/>
      <c r="C136" s="170"/>
      <c r="D136" s="170"/>
      <c r="E136" s="64"/>
      <c r="F136" s="161" t="str">
        <f t="shared" si="0"/>
        <v/>
      </c>
      <c r="G136" s="161" t="str">
        <f t="shared" si="1"/>
        <v/>
      </c>
    </row>
    <row r="137" spans="1:7" x14ac:dyDescent="0.35">
      <c r="A137" s="27" t="s">
        <v>1202</v>
      </c>
      <c r="B137" s="44"/>
      <c r="C137" s="170"/>
      <c r="D137" s="170"/>
      <c r="E137" s="64"/>
      <c r="F137" s="161" t="str">
        <f t="shared" si="0"/>
        <v/>
      </c>
      <c r="G137" s="161" t="str">
        <f t="shared" si="1"/>
        <v/>
      </c>
    </row>
    <row r="138" spans="1:7" x14ac:dyDescent="0.35">
      <c r="A138" s="27" t="s">
        <v>1203</v>
      </c>
      <c r="B138" s="44"/>
      <c r="C138" s="170"/>
      <c r="D138" s="170"/>
      <c r="E138" s="64"/>
      <c r="F138" s="161" t="str">
        <f t="shared" si="0"/>
        <v/>
      </c>
      <c r="G138" s="161" t="str">
        <f t="shared" si="1"/>
        <v/>
      </c>
    </row>
    <row r="139" spans="1:7" x14ac:dyDescent="0.35">
      <c r="A139" s="27" t="s">
        <v>1204</v>
      </c>
      <c r="B139" s="44"/>
      <c r="C139" s="170"/>
      <c r="D139" s="170"/>
      <c r="E139" s="64"/>
      <c r="F139" s="161" t="str">
        <f t="shared" si="0"/>
        <v/>
      </c>
      <c r="G139" s="161" t="str">
        <f t="shared" si="1"/>
        <v/>
      </c>
    </row>
    <row r="140" spans="1:7" x14ac:dyDescent="0.35">
      <c r="A140" s="27" t="s">
        <v>1205</v>
      </c>
      <c r="B140" s="44"/>
      <c r="C140" s="170"/>
      <c r="D140" s="170"/>
      <c r="E140" s="64"/>
      <c r="F140" s="161" t="str">
        <f t="shared" si="0"/>
        <v/>
      </c>
      <c r="G140" s="161" t="str">
        <f t="shared" si="1"/>
        <v/>
      </c>
    </row>
    <row r="141" spans="1:7" x14ac:dyDescent="0.35">
      <c r="A141" s="27" t="s">
        <v>1206</v>
      </c>
      <c r="B141" s="44"/>
      <c r="C141" s="170"/>
      <c r="D141" s="170"/>
      <c r="E141" s="64"/>
      <c r="F141" s="161" t="str">
        <f t="shared" si="0"/>
        <v/>
      </c>
      <c r="G141" s="161" t="str">
        <f t="shared" si="1"/>
        <v/>
      </c>
    </row>
    <row r="142" spans="1:7" x14ac:dyDescent="0.35">
      <c r="A142" s="27" t="s">
        <v>1207</v>
      </c>
      <c r="B142" s="44"/>
      <c r="C142" s="170"/>
      <c r="D142" s="170"/>
      <c r="E142" s="64"/>
      <c r="F142" s="161" t="str">
        <f t="shared" si="0"/>
        <v/>
      </c>
      <c r="G142" s="161" t="str">
        <f t="shared" si="1"/>
        <v/>
      </c>
    </row>
    <row r="143" spans="1:7" x14ac:dyDescent="0.35">
      <c r="A143" s="27" t="s">
        <v>1208</v>
      </c>
      <c r="B143" s="44"/>
      <c r="C143" s="170"/>
      <c r="D143" s="170"/>
      <c r="E143" s="64"/>
      <c r="F143" s="161" t="str">
        <f t="shared" si="0"/>
        <v/>
      </c>
      <c r="G143" s="161" t="str">
        <f t="shared" si="1"/>
        <v/>
      </c>
    </row>
    <row r="144" spans="1:7" x14ac:dyDescent="0.35">
      <c r="A144" s="27" t="s">
        <v>1209</v>
      </c>
      <c r="B144" s="54" t="s">
        <v>96</v>
      </c>
      <c r="C144" s="154">
        <f>SUM(C120:C143)</f>
        <v>0</v>
      </c>
      <c r="D144" s="52">
        <f>SUM(D120:D143)</f>
        <v>0</v>
      </c>
      <c r="E144" s="64"/>
      <c r="F144" s="162">
        <f>SUM(F120:F143)</f>
        <v>0</v>
      </c>
      <c r="G144" s="162">
        <f>SUM(G120:G143)</f>
        <v>0</v>
      </c>
    </row>
    <row r="145" spans="1:7" ht="15" customHeight="1" x14ac:dyDescent="0.35">
      <c r="A145" s="46"/>
      <c r="B145" s="47" t="s">
        <v>1210</v>
      </c>
      <c r="C145" s="46" t="s">
        <v>675</v>
      </c>
      <c r="D145" s="46" t="s">
        <v>676</v>
      </c>
      <c r="E145" s="48"/>
      <c r="F145" s="46" t="s">
        <v>1084</v>
      </c>
      <c r="G145" s="46" t="s">
        <v>677</v>
      </c>
    </row>
    <row r="146" spans="1:7" x14ac:dyDescent="0.35">
      <c r="A146" s="27" t="s">
        <v>1211</v>
      </c>
      <c r="B146" s="27" t="s">
        <v>708</v>
      </c>
      <c r="C146" s="170" t="s">
        <v>1314</v>
      </c>
      <c r="G146" s="27"/>
    </row>
    <row r="147" spans="1:7" x14ac:dyDescent="0.35">
      <c r="G147" s="27"/>
    </row>
    <row r="148" spans="1:7" x14ac:dyDescent="0.35">
      <c r="B148" s="44" t="s">
        <v>709</v>
      </c>
      <c r="G148" s="27"/>
    </row>
    <row r="149" spans="1:7" x14ac:dyDescent="0.35">
      <c r="A149" s="27" t="s">
        <v>1212</v>
      </c>
      <c r="B149" s="27" t="s">
        <v>711</v>
      </c>
      <c r="C149" s="170" t="s">
        <v>1314</v>
      </c>
      <c r="D149" s="170" t="s">
        <v>1314</v>
      </c>
      <c r="F149" s="161" t="str">
        <f t="shared" ref="F149:F163" si="2">IF($C$157=0,"",IF(C149="[for completion]","",C149/$C$157))</f>
        <v/>
      </c>
      <c r="G149" s="161" t="str">
        <f t="shared" ref="G149:G163" si="3">IF($D$157=0,"",IF(D149="[for completion]","",D149/$D$157))</f>
        <v/>
      </c>
    </row>
    <row r="150" spans="1:7" x14ac:dyDescent="0.35">
      <c r="A150" s="27" t="s">
        <v>1213</v>
      </c>
      <c r="B150" s="27" t="s">
        <v>713</v>
      </c>
      <c r="C150" s="170" t="s">
        <v>1314</v>
      </c>
      <c r="D150" s="170" t="s">
        <v>1314</v>
      </c>
      <c r="F150" s="161" t="str">
        <f t="shared" si="2"/>
        <v/>
      </c>
      <c r="G150" s="161" t="str">
        <f t="shared" si="3"/>
        <v/>
      </c>
    </row>
    <row r="151" spans="1:7" x14ac:dyDescent="0.35">
      <c r="A151" s="27" t="s">
        <v>1214</v>
      </c>
      <c r="B151" s="27" t="s">
        <v>715</v>
      </c>
      <c r="C151" s="170" t="s">
        <v>1314</v>
      </c>
      <c r="D151" s="170" t="s">
        <v>1314</v>
      </c>
      <c r="F151" s="161" t="str">
        <f t="shared" si="2"/>
        <v/>
      </c>
      <c r="G151" s="161" t="str">
        <f t="shared" si="3"/>
        <v/>
      </c>
    </row>
    <row r="152" spans="1:7" x14ac:dyDescent="0.35">
      <c r="A152" s="27" t="s">
        <v>1215</v>
      </c>
      <c r="B152" s="27" t="s">
        <v>717</v>
      </c>
      <c r="C152" s="170" t="s">
        <v>1314</v>
      </c>
      <c r="D152" s="170" t="s">
        <v>1314</v>
      </c>
      <c r="F152" s="161" t="str">
        <f t="shared" si="2"/>
        <v/>
      </c>
      <c r="G152" s="161" t="str">
        <f t="shared" si="3"/>
        <v/>
      </c>
    </row>
    <row r="153" spans="1:7" x14ac:dyDescent="0.35">
      <c r="A153" s="27" t="s">
        <v>1216</v>
      </c>
      <c r="B153" s="27" t="s">
        <v>719</v>
      </c>
      <c r="C153" s="170" t="s">
        <v>1314</v>
      </c>
      <c r="D153" s="170" t="s">
        <v>1314</v>
      </c>
      <c r="F153" s="161" t="str">
        <f t="shared" si="2"/>
        <v/>
      </c>
      <c r="G153" s="161" t="str">
        <f t="shared" si="3"/>
        <v/>
      </c>
    </row>
    <row r="154" spans="1:7" x14ac:dyDescent="0.35">
      <c r="A154" s="27" t="s">
        <v>1217</v>
      </c>
      <c r="B154" s="27" t="s">
        <v>721</v>
      </c>
      <c r="C154" s="170" t="s">
        <v>1314</v>
      </c>
      <c r="D154" s="170" t="s">
        <v>1314</v>
      </c>
      <c r="F154" s="161" t="str">
        <f t="shared" si="2"/>
        <v/>
      </c>
      <c r="G154" s="161" t="str">
        <f t="shared" si="3"/>
        <v/>
      </c>
    </row>
    <row r="155" spans="1:7" x14ac:dyDescent="0.35">
      <c r="A155" s="27" t="s">
        <v>1218</v>
      </c>
      <c r="B155" s="27" t="s">
        <v>723</v>
      </c>
      <c r="C155" s="170" t="s">
        <v>1314</v>
      </c>
      <c r="D155" s="170" t="s">
        <v>1314</v>
      </c>
      <c r="F155" s="161" t="str">
        <f t="shared" si="2"/>
        <v/>
      </c>
      <c r="G155" s="161" t="str">
        <f t="shared" si="3"/>
        <v/>
      </c>
    </row>
    <row r="156" spans="1:7" x14ac:dyDescent="0.35">
      <c r="A156" s="27" t="s">
        <v>1219</v>
      </c>
      <c r="B156" s="27" t="s">
        <v>725</v>
      </c>
      <c r="C156" s="170" t="s">
        <v>1314</v>
      </c>
      <c r="D156" s="170" t="s">
        <v>1314</v>
      </c>
      <c r="F156" s="161" t="str">
        <f t="shared" si="2"/>
        <v/>
      </c>
      <c r="G156" s="161" t="str">
        <f t="shared" si="3"/>
        <v/>
      </c>
    </row>
    <row r="157" spans="1:7" x14ac:dyDescent="0.35">
      <c r="A157" s="27" t="s">
        <v>1220</v>
      </c>
      <c r="B157" s="54" t="s">
        <v>96</v>
      </c>
      <c r="C157" s="152">
        <f>SUM(C149:C156)</f>
        <v>0</v>
      </c>
      <c r="D157" s="153">
        <f>SUM(D149:D156)</f>
        <v>0</v>
      </c>
      <c r="F157" s="146">
        <f>SUM(F149:F156)</f>
        <v>0</v>
      </c>
      <c r="G157" s="146">
        <f>SUM(G149:G156)</f>
        <v>0</v>
      </c>
    </row>
    <row r="158" spans="1:7" outlineLevel="1" x14ac:dyDescent="0.35">
      <c r="A158" s="27" t="s">
        <v>1221</v>
      </c>
      <c r="B158" s="56"/>
      <c r="C158" s="152"/>
      <c r="D158" s="153"/>
      <c r="F158" s="161" t="str">
        <f t="shared" si="2"/>
        <v/>
      </c>
      <c r="G158" s="161" t="str">
        <f t="shared" si="3"/>
        <v/>
      </c>
    </row>
    <row r="159" spans="1:7" outlineLevel="1" x14ac:dyDescent="0.35">
      <c r="A159" s="27" t="s">
        <v>1222</v>
      </c>
      <c r="B159" s="56"/>
      <c r="C159" s="152"/>
      <c r="D159" s="153"/>
      <c r="F159" s="161" t="str">
        <f t="shared" si="2"/>
        <v/>
      </c>
      <c r="G159" s="161" t="str">
        <f t="shared" si="3"/>
        <v/>
      </c>
    </row>
    <row r="160" spans="1:7" outlineLevel="1" x14ac:dyDescent="0.35">
      <c r="A160" s="27" t="s">
        <v>1223</v>
      </c>
      <c r="B160" s="56"/>
      <c r="C160" s="152"/>
      <c r="D160" s="153"/>
      <c r="F160" s="161" t="str">
        <f t="shared" si="2"/>
        <v/>
      </c>
      <c r="G160" s="161" t="str">
        <f t="shared" si="3"/>
        <v/>
      </c>
    </row>
    <row r="161" spans="1:7" outlineLevel="1" x14ac:dyDescent="0.35">
      <c r="A161" s="27" t="s">
        <v>1224</v>
      </c>
      <c r="B161" s="56"/>
      <c r="C161" s="152"/>
      <c r="D161" s="153"/>
      <c r="F161" s="161" t="str">
        <f t="shared" si="2"/>
        <v/>
      </c>
      <c r="G161" s="161" t="str">
        <f t="shared" si="3"/>
        <v/>
      </c>
    </row>
    <row r="162" spans="1:7" outlineLevel="1" x14ac:dyDescent="0.35">
      <c r="A162" s="27" t="s">
        <v>1225</v>
      </c>
      <c r="B162" s="56"/>
      <c r="C162" s="152"/>
      <c r="D162" s="153"/>
      <c r="F162" s="161" t="str">
        <f t="shared" si="2"/>
        <v/>
      </c>
      <c r="G162" s="161" t="str">
        <f t="shared" si="3"/>
        <v/>
      </c>
    </row>
    <row r="163" spans="1:7" outlineLevel="1" x14ac:dyDescent="0.35">
      <c r="A163" s="27" t="s">
        <v>1226</v>
      </c>
      <c r="B163" s="56"/>
      <c r="C163" s="152"/>
      <c r="D163" s="153"/>
      <c r="F163" s="161" t="str">
        <f t="shared" si="2"/>
        <v/>
      </c>
      <c r="G163" s="161" t="str">
        <f t="shared" si="3"/>
        <v/>
      </c>
    </row>
    <row r="164" spans="1:7" outlineLevel="1" x14ac:dyDescent="0.35">
      <c r="A164" s="27" t="s">
        <v>1227</v>
      </c>
      <c r="B164" s="56"/>
      <c r="F164" s="53"/>
      <c r="G164" s="53"/>
    </row>
    <row r="165" spans="1:7" outlineLevel="1" x14ac:dyDescent="0.35">
      <c r="A165" s="27" t="s">
        <v>1228</v>
      </c>
      <c r="B165" s="56"/>
      <c r="F165" s="53"/>
      <c r="G165" s="53"/>
    </row>
    <row r="166" spans="1:7" outlineLevel="1" x14ac:dyDescent="0.35">
      <c r="A166" s="27" t="s">
        <v>1229</v>
      </c>
      <c r="B166" s="56"/>
      <c r="F166" s="53"/>
      <c r="G166" s="53"/>
    </row>
    <row r="167" spans="1:7" ht="15" customHeight="1" x14ac:dyDescent="0.35">
      <c r="A167" s="46"/>
      <c r="B167" s="47" t="s">
        <v>1230</v>
      </c>
      <c r="C167" s="46" t="s">
        <v>675</v>
      </c>
      <c r="D167" s="46" t="s">
        <v>676</v>
      </c>
      <c r="E167" s="48"/>
      <c r="F167" s="46" t="s">
        <v>1084</v>
      </c>
      <c r="G167" s="46" t="s">
        <v>677</v>
      </c>
    </row>
    <row r="168" spans="1:7" x14ac:dyDescent="0.35">
      <c r="A168" s="27" t="s">
        <v>1231</v>
      </c>
      <c r="B168" s="27" t="s">
        <v>708</v>
      </c>
      <c r="C168" s="170" t="s">
        <v>1314</v>
      </c>
      <c r="G168" s="27"/>
    </row>
    <row r="169" spans="1:7" x14ac:dyDescent="0.35">
      <c r="G169" s="27"/>
    </row>
    <row r="170" spans="1:7" x14ac:dyDescent="0.35">
      <c r="B170" s="44" t="s">
        <v>709</v>
      </c>
      <c r="G170" s="27"/>
    </row>
    <row r="171" spans="1:7" x14ac:dyDescent="0.35">
      <c r="A171" s="27" t="s">
        <v>1232</v>
      </c>
      <c r="B171" s="27" t="s">
        <v>711</v>
      </c>
      <c r="C171" s="170" t="s">
        <v>1314</v>
      </c>
      <c r="D171" s="170" t="s">
        <v>1314</v>
      </c>
      <c r="F171" s="161" t="str">
        <f>IF($C$179=0,"",IF(C171="[Mark as ND1 if not relevant]","",C171/$C$179))</f>
        <v/>
      </c>
      <c r="G171" s="161" t="str">
        <f>IF($D$179=0,"",IF(D171="[Mark as ND1 if not relevant]","",D171/$D$179))</f>
        <v/>
      </c>
    </row>
    <row r="172" spans="1:7" x14ac:dyDescent="0.35">
      <c r="A172" s="27" t="s">
        <v>1233</v>
      </c>
      <c r="B172" s="27" t="s">
        <v>713</v>
      </c>
      <c r="C172" s="170" t="s">
        <v>1314</v>
      </c>
      <c r="D172" s="170" t="s">
        <v>1314</v>
      </c>
      <c r="F172" s="161" t="str">
        <f t="shared" ref="F172:F178" si="4">IF($C$179=0,"",IF(C172="[Mark as ND1 if not relevant]","",C172/$C$179))</f>
        <v/>
      </c>
      <c r="G172" s="161" t="str">
        <f t="shared" ref="G172:G178" si="5">IF($D$179=0,"",IF(D172="[Mark as ND1 if not relevant]","",D172/$D$179))</f>
        <v/>
      </c>
    </row>
    <row r="173" spans="1:7" x14ac:dyDescent="0.35">
      <c r="A173" s="27" t="s">
        <v>1234</v>
      </c>
      <c r="B173" s="27" t="s">
        <v>715</v>
      </c>
      <c r="C173" s="170" t="s">
        <v>1314</v>
      </c>
      <c r="D173" s="170" t="s">
        <v>1314</v>
      </c>
      <c r="F173" s="161" t="str">
        <f t="shared" si="4"/>
        <v/>
      </c>
      <c r="G173" s="161" t="str">
        <f t="shared" si="5"/>
        <v/>
      </c>
    </row>
    <row r="174" spans="1:7" x14ac:dyDescent="0.35">
      <c r="A174" s="27" t="s">
        <v>1235</v>
      </c>
      <c r="B174" s="27" t="s">
        <v>717</v>
      </c>
      <c r="C174" s="170" t="s">
        <v>1314</v>
      </c>
      <c r="D174" s="170" t="s">
        <v>1314</v>
      </c>
      <c r="F174" s="161" t="str">
        <f t="shared" si="4"/>
        <v/>
      </c>
      <c r="G174" s="161" t="str">
        <f t="shared" si="5"/>
        <v/>
      </c>
    </row>
    <row r="175" spans="1:7" x14ac:dyDescent="0.35">
      <c r="A175" s="27" t="s">
        <v>1236</v>
      </c>
      <c r="B175" s="27" t="s">
        <v>719</v>
      </c>
      <c r="C175" s="170" t="s">
        <v>1314</v>
      </c>
      <c r="D175" s="170" t="s">
        <v>1314</v>
      </c>
      <c r="F175" s="161" t="str">
        <f t="shared" si="4"/>
        <v/>
      </c>
      <c r="G175" s="161" t="str">
        <f t="shared" si="5"/>
        <v/>
      </c>
    </row>
    <row r="176" spans="1:7" x14ac:dyDescent="0.35">
      <c r="A176" s="27" t="s">
        <v>1237</v>
      </c>
      <c r="B176" s="27" t="s">
        <v>721</v>
      </c>
      <c r="C176" s="170" t="s">
        <v>1314</v>
      </c>
      <c r="D176" s="170" t="s">
        <v>1314</v>
      </c>
      <c r="F176" s="161" t="str">
        <f t="shared" si="4"/>
        <v/>
      </c>
      <c r="G176" s="161" t="str">
        <f t="shared" si="5"/>
        <v/>
      </c>
    </row>
    <row r="177" spans="1:7" x14ac:dyDescent="0.35">
      <c r="A177" s="27" t="s">
        <v>1238</v>
      </c>
      <c r="B177" s="27" t="s">
        <v>723</v>
      </c>
      <c r="C177" s="170" t="s">
        <v>1314</v>
      </c>
      <c r="D177" s="170" t="s">
        <v>1314</v>
      </c>
      <c r="F177" s="161" t="str">
        <f t="shared" si="4"/>
        <v/>
      </c>
      <c r="G177" s="161" t="str">
        <f t="shared" si="5"/>
        <v/>
      </c>
    </row>
    <row r="178" spans="1:7" x14ac:dyDescent="0.35">
      <c r="A178" s="27" t="s">
        <v>1239</v>
      </c>
      <c r="B178" s="27" t="s">
        <v>725</v>
      </c>
      <c r="C178" s="170" t="s">
        <v>1314</v>
      </c>
      <c r="D178" s="170" t="s">
        <v>1314</v>
      </c>
      <c r="F178" s="161" t="str">
        <f t="shared" si="4"/>
        <v/>
      </c>
      <c r="G178" s="161" t="str">
        <f t="shared" si="5"/>
        <v/>
      </c>
    </row>
    <row r="179" spans="1:7" x14ac:dyDescent="0.35">
      <c r="A179" s="27" t="s">
        <v>1240</v>
      </c>
      <c r="B179" s="54" t="s">
        <v>96</v>
      </c>
      <c r="C179" s="152">
        <f>SUM(C171:C178)</f>
        <v>0</v>
      </c>
      <c r="D179" s="153">
        <f>SUM(D171:D178)</f>
        <v>0</v>
      </c>
      <c r="F179" s="146">
        <f>SUM(F171:F178)</f>
        <v>0</v>
      </c>
      <c r="G179" s="146">
        <f>SUM(G171:G178)</f>
        <v>0</v>
      </c>
    </row>
    <row r="180" spans="1:7" outlineLevel="1" x14ac:dyDescent="0.35">
      <c r="A180" s="27" t="s">
        <v>1241</v>
      </c>
      <c r="B180" s="56"/>
      <c r="C180" s="152"/>
      <c r="D180" s="153"/>
      <c r="F180" s="161" t="str">
        <f t="shared" ref="F180:F185" si="6">IF($C$179=0,"",IF(C180="[for completion]","",C180/$C$179))</f>
        <v/>
      </c>
      <c r="G180" s="161" t="str">
        <f t="shared" ref="G180:G185" si="7">IF($D$179=0,"",IF(D180="[for completion]","",D180/$D$179))</f>
        <v/>
      </c>
    </row>
    <row r="181" spans="1:7" outlineLevel="1" x14ac:dyDescent="0.35">
      <c r="A181" s="27" t="s">
        <v>1242</v>
      </c>
      <c r="B181" s="56"/>
      <c r="C181" s="152"/>
      <c r="D181" s="153"/>
      <c r="F181" s="161" t="str">
        <f t="shared" si="6"/>
        <v/>
      </c>
      <c r="G181" s="161" t="str">
        <f t="shared" si="7"/>
        <v/>
      </c>
    </row>
    <row r="182" spans="1:7" outlineLevel="1" x14ac:dyDescent="0.35">
      <c r="A182" s="27" t="s">
        <v>1243</v>
      </c>
      <c r="B182" s="56"/>
      <c r="C182" s="152"/>
      <c r="D182" s="153"/>
      <c r="F182" s="161" t="str">
        <f t="shared" si="6"/>
        <v/>
      </c>
      <c r="G182" s="161" t="str">
        <f t="shared" si="7"/>
        <v/>
      </c>
    </row>
    <row r="183" spans="1:7" outlineLevel="1" x14ac:dyDescent="0.35">
      <c r="A183" s="27" t="s">
        <v>1244</v>
      </c>
      <c r="B183" s="56"/>
      <c r="C183" s="152"/>
      <c r="D183" s="153"/>
      <c r="F183" s="161" t="str">
        <f t="shared" si="6"/>
        <v/>
      </c>
      <c r="G183" s="161" t="str">
        <f t="shared" si="7"/>
        <v/>
      </c>
    </row>
    <row r="184" spans="1:7" outlineLevel="1" x14ac:dyDescent="0.35">
      <c r="A184" s="27" t="s">
        <v>1245</v>
      </c>
      <c r="B184" s="56"/>
      <c r="C184" s="152"/>
      <c r="D184" s="153"/>
      <c r="F184" s="161" t="str">
        <f t="shared" si="6"/>
        <v/>
      </c>
      <c r="G184" s="161" t="str">
        <f t="shared" si="7"/>
        <v/>
      </c>
    </row>
    <row r="185" spans="1:7" outlineLevel="1" x14ac:dyDescent="0.35">
      <c r="A185" s="27" t="s">
        <v>1246</v>
      </c>
      <c r="B185" s="56"/>
      <c r="C185" s="152"/>
      <c r="D185" s="153"/>
      <c r="F185" s="161" t="str">
        <f t="shared" si="6"/>
        <v/>
      </c>
      <c r="G185" s="161" t="str">
        <f t="shared" si="7"/>
        <v/>
      </c>
    </row>
    <row r="186" spans="1:7" outlineLevel="1" x14ac:dyDescent="0.35">
      <c r="A186" s="27" t="s">
        <v>1247</v>
      </c>
      <c r="B186" s="56"/>
      <c r="F186" s="53"/>
      <c r="G186" s="53"/>
    </row>
    <row r="187" spans="1:7" outlineLevel="1" x14ac:dyDescent="0.35">
      <c r="A187" s="27" t="s">
        <v>1248</v>
      </c>
      <c r="B187" s="56"/>
      <c r="F187" s="53"/>
      <c r="G187" s="53"/>
    </row>
    <row r="188" spans="1:7" outlineLevel="1" x14ac:dyDescent="0.35">
      <c r="A188" s="27" t="s">
        <v>1249</v>
      </c>
      <c r="B188" s="56"/>
      <c r="F188" s="53"/>
      <c r="G188" s="53"/>
    </row>
    <row r="189" spans="1:7" ht="15" customHeight="1" x14ac:dyDescent="0.35">
      <c r="A189" s="46"/>
      <c r="B189" s="47" t="s">
        <v>1250</v>
      </c>
      <c r="C189" s="46" t="s">
        <v>1084</v>
      </c>
      <c r="D189" s="46"/>
      <c r="E189" s="48"/>
      <c r="F189" s="46"/>
      <c r="G189" s="46"/>
    </row>
    <row r="190" spans="1:7" x14ac:dyDescent="0.35">
      <c r="A190" s="27" t="s">
        <v>1251</v>
      </c>
      <c r="B190" s="44" t="s">
        <v>597</v>
      </c>
      <c r="C190" s="146" t="s">
        <v>1314</v>
      </c>
      <c r="E190" s="64"/>
      <c r="F190" s="64"/>
      <c r="G190" s="64"/>
    </row>
    <row r="191" spans="1:7" x14ac:dyDescent="0.35">
      <c r="A191" s="27" t="s">
        <v>1252</v>
      </c>
      <c r="B191" s="44"/>
      <c r="C191" s="144"/>
      <c r="E191" s="64"/>
      <c r="F191" s="64"/>
      <c r="G191" s="64"/>
    </row>
    <row r="192" spans="1:7" x14ac:dyDescent="0.35">
      <c r="A192" s="27" t="s">
        <v>1253</v>
      </c>
      <c r="B192" s="44"/>
      <c r="C192" s="144"/>
      <c r="E192" s="64"/>
      <c r="F192" s="64"/>
      <c r="G192" s="64"/>
    </row>
    <row r="193" spans="1:7" x14ac:dyDescent="0.35">
      <c r="A193" s="27" t="s">
        <v>1254</v>
      </c>
      <c r="B193" s="44"/>
      <c r="C193" s="144"/>
      <c r="E193" s="64"/>
      <c r="F193" s="64"/>
      <c r="G193" s="64"/>
    </row>
    <row r="194" spans="1:7" x14ac:dyDescent="0.35">
      <c r="A194" s="27" t="s">
        <v>1255</v>
      </c>
      <c r="B194" s="44"/>
      <c r="C194" s="144"/>
      <c r="E194" s="64"/>
      <c r="F194" s="64"/>
      <c r="G194" s="64"/>
    </row>
    <row r="195" spans="1:7" x14ac:dyDescent="0.35">
      <c r="A195" s="27" t="s">
        <v>1256</v>
      </c>
      <c r="B195" s="131"/>
      <c r="C195" s="144"/>
      <c r="E195" s="64"/>
      <c r="F195" s="64"/>
      <c r="G195" s="64"/>
    </row>
    <row r="196" spans="1:7" x14ac:dyDescent="0.35">
      <c r="A196" s="27" t="s">
        <v>1257</v>
      </c>
      <c r="B196" s="44"/>
      <c r="C196" s="144"/>
      <c r="E196" s="64"/>
      <c r="F196" s="64"/>
      <c r="G196" s="64"/>
    </row>
    <row r="197" spans="1:7" x14ac:dyDescent="0.35">
      <c r="A197" s="27" t="s">
        <v>1258</v>
      </c>
      <c r="B197" s="44"/>
      <c r="C197" s="144"/>
      <c r="E197" s="64"/>
      <c r="F197" s="64"/>
    </row>
    <row r="198" spans="1:7" x14ac:dyDescent="0.35">
      <c r="A198" s="27" t="s">
        <v>1259</v>
      </c>
      <c r="B198" s="44"/>
      <c r="C198" s="144"/>
      <c r="E198" s="64"/>
      <c r="F198" s="64"/>
    </row>
    <row r="199" spans="1:7" x14ac:dyDescent="0.35">
      <c r="A199" s="27" t="s">
        <v>1260</v>
      </c>
      <c r="B199" s="44"/>
      <c r="C199" s="144"/>
      <c r="E199" s="64"/>
      <c r="F199" s="64"/>
    </row>
    <row r="200" spans="1:7" x14ac:dyDescent="0.35">
      <c r="A200" s="27" t="s">
        <v>1261</v>
      </c>
      <c r="B200" s="44"/>
      <c r="C200" s="144"/>
      <c r="E200" s="64"/>
      <c r="F200" s="64"/>
    </row>
    <row r="201" spans="1:7" x14ac:dyDescent="0.35">
      <c r="A201" s="27" t="s">
        <v>1262</v>
      </c>
      <c r="B201" s="44"/>
      <c r="C201" s="144"/>
      <c r="E201" s="64"/>
      <c r="F201" s="64"/>
    </row>
    <row r="202" spans="1:7" x14ac:dyDescent="0.35">
      <c r="A202" s="27" t="s">
        <v>1263</v>
      </c>
      <c r="B202" s="44"/>
      <c r="C202" s="144"/>
    </row>
    <row r="203" spans="1:7" x14ac:dyDescent="0.35">
      <c r="A203" s="27" t="s">
        <v>1264</v>
      </c>
      <c r="B203" s="44"/>
      <c r="C203" s="144"/>
    </row>
    <row r="204" spans="1:7" x14ac:dyDescent="0.35">
      <c r="A204" s="27" t="s">
        <v>1265</v>
      </c>
      <c r="B204" s="44"/>
      <c r="C204" s="144"/>
    </row>
    <row r="205" spans="1:7" x14ac:dyDescent="0.35">
      <c r="A205" s="27" t="s">
        <v>1266</v>
      </c>
      <c r="B205" s="44"/>
      <c r="C205" s="144"/>
    </row>
    <row r="206" spans="1:7" x14ac:dyDescent="0.35">
      <c r="A206" s="27" t="s">
        <v>1267</v>
      </c>
      <c r="B206" s="44"/>
      <c r="C206" s="144"/>
    </row>
    <row r="207" spans="1:7" outlineLevel="1" x14ac:dyDescent="0.35">
      <c r="A207" s="27" t="s">
        <v>1268</v>
      </c>
    </row>
    <row r="208" spans="1:7" outlineLevel="1" x14ac:dyDescent="0.35">
      <c r="A208" s="27" t="s">
        <v>1269</v>
      </c>
    </row>
    <row r="209" spans="1:1" outlineLevel="1" x14ac:dyDescent="0.35">
      <c r="A209" s="27" t="s">
        <v>1270</v>
      </c>
    </row>
    <row r="210" spans="1:1" outlineLevel="1" x14ac:dyDescent="0.35">
      <c r="A210" s="27" t="s">
        <v>1271</v>
      </c>
    </row>
    <row r="211" spans="1:1" outlineLevel="1" x14ac:dyDescent="0.35">
      <c r="A211" s="27" t="s">
        <v>1272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topLeftCell="A10" zoomScale="80" zoomScaleNormal="80" workbookViewId="0">
      <selection activeCell="C25" sqref="C25"/>
    </sheetView>
  </sheetViews>
  <sheetFormatPr defaultColWidth="11.453125" defaultRowHeight="14.5" outlineLevelRow="1" x14ac:dyDescent="0.35"/>
  <cols>
    <col min="1" max="1" width="16.26953125" customWidth="1"/>
    <col min="2" max="2" width="89.81640625" style="27" bestFit="1" customWidth="1"/>
    <col min="3" max="3" width="134.7265625" style="2" customWidth="1"/>
    <col min="4" max="13" width="11.453125" style="2"/>
  </cols>
  <sheetData>
    <row r="1" spans="1:13" s="151" customFormat="1" ht="31" x14ac:dyDescent="0.35">
      <c r="A1" s="149" t="s">
        <v>1273</v>
      </c>
      <c r="B1" s="149"/>
      <c r="C1" s="157" t="s">
        <v>1656</v>
      </c>
      <c r="D1" s="20"/>
      <c r="E1" s="20"/>
      <c r="F1" s="20"/>
      <c r="G1" s="20"/>
      <c r="H1" s="20"/>
      <c r="I1" s="20"/>
      <c r="J1" s="20"/>
      <c r="K1" s="20"/>
      <c r="L1" s="20"/>
      <c r="M1" s="20"/>
    </row>
    <row r="2" spans="1:13" x14ac:dyDescent="0.35">
      <c r="B2" s="25"/>
      <c r="C2" s="25"/>
    </row>
    <row r="3" spans="1:13" x14ac:dyDescent="0.35">
      <c r="A3" s="82" t="s">
        <v>1274</v>
      </c>
      <c r="B3" s="83"/>
      <c r="C3" s="25"/>
    </row>
    <row r="4" spans="1:13" x14ac:dyDescent="0.35">
      <c r="C4" s="25"/>
    </row>
    <row r="5" spans="1:13" ht="18.5" x14ac:dyDescent="0.35">
      <c r="A5" s="38" t="s">
        <v>31</v>
      </c>
      <c r="B5" s="38" t="s">
        <v>1275</v>
      </c>
      <c r="C5" s="84" t="s">
        <v>1655</v>
      </c>
    </row>
    <row r="6" spans="1:13" ht="188.5" x14ac:dyDescent="0.35">
      <c r="A6" s="1" t="s">
        <v>1276</v>
      </c>
      <c r="B6" s="41" t="s">
        <v>1277</v>
      </c>
      <c r="C6" s="110" t="s">
        <v>1989</v>
      </c>
    </row>
    <row r="7" spans="1:13" ht="29" x14ac:dyDescent="0.35">
      <c r="A7" s="1" t="s">
        <v>1278</v>
      </c>
      <c r="B7" s="41" t="s">
        <v>1279</v>
      </c>
      <c r="C7" s="110" t="s">
        <v>1990</v>
      </c>
    </row>
    <row r="8" spans="1:13" ht="43.5" x14ac:dyDescent="0.35">
      <c r="A8" s="1" t="s">
        <v>1280</v>
      </c>
      <c r="B8" s="41" t="s">
        <v>1281</v>
      </c>
      <c r="C8" s="110" t="s">
        <v>1991</v>
      </c>
    </row>
    <row r="9" spans="1:13" ht="29" x14ac:dyDescent="0.35">
      <c r="A9" s="1" t="s">
        <v>1282</v>
      </c>
      <c r="B9" s="41" t="s">
        <v>1283</v>
      </c>
      <c r="C9" s="110" t="s">
        <v>1992</v>
      </c>
    </row>
    <row r="10" spans="1:13" ht="44.25" customHeight="1" x14ac:dyDescent="0.35">
      <c r="A10" s="1" t="s">
        <v>1284</v>
      </c>
      <c r="B10" s="41" t="s">
        <v>1501</v>
      </c>
      <c r="C10" s="110" t="s">
        <v>1993</v>
      </c>
    </row>
    <row r="11" spans="1:13" ht="54.75" customHeight="1" x14ac:dyDescent="0.35">
      <c r="A11" s="1" t="s">
        <v>1285</v>
      </c>
      <c r="B11" s="41" t="s">
        <v>1286</v>
      </c>
      <c r="C11" s="110" t="s">
        <v>1994</v>
      </c>
    </row>
    <row r="12" spans="1:13" x14ac:dyDescent="0.35">
      <c r="A12" s="1" t="s">
        <v>1287</v>
      </c>
      <c r="B12" s="41" t="s">
        <v>1288</v>
      </c>
      <c r="C12" s="110" t="s">
        <v>1995</v>
      </c>
    </row>
    <row r="13" spans="1:13" ht="58" x14ac:dyDescent="0.35">
      <c r="A13" s="1" t="s">
        <v>1289</v>
      </c>
      <c r="B13" s="41" t="s">
        <v>1290</v>
      </c>
      <c r="C13" s="110" t="s">
        <v>1996</v>
      </c>
    </row>
    <row r="14" spans="1:13" ht="58" x14ac:dyDescent="0.35">
      <c r="A14" s="1" t="s">
        <v>1291</v>
      </c>
      <c r="B14" s="41" t="s">
        <v>1292</v>
      </c>
      <c r="C14" s="110" t="s">
        <v>1997</v>
      </c>
    </row>
    <row r="15" spans="1:13" x14ac:dyDescent="0.35">
      <c r="A15" s="1" t="s">
        <v>1293</v>
      </c>
      <c r="B15" s="41" t="s">
        <v>1294</v>
      </c>
      <c r="C15" s="110" t="s">
        <v>1998</v>
      </c>
    </row>
    <row r="16" spans="1:13" ht="29" x14ac:dyDescent="0.35">
      <c r="A16" s="1" t="s">
        <v>1295</v>
      </c>
      <c r="B16" s="45" t="s">
        <v>1296</v>
      </c>
      <c r="C16" s="110" t="s">
        <v>1999</v>
      </c>
    </row>
    <row r="17" spans="1:3" ht="30" customHeight="1" x14ac:dyDescent="0.35">
      <c r="A17" s="1" t="s">
        <v>1297</v>
      </c>
      <c r="B17" s="45" t="s">
        <v>1298</v>
      </c>
      <c r="C17" s="110" t="s">
        <v>2000</v>
      </c>
    </row>
    <row r="18" spans="1:3" x14ac:dyDescent="0.35">
      <c r="A18" s="1" t="s">
        <v>1299</v>
      </c>
      <c r="B18" s="45" t="s">
        <v>1300</v>
      </c>
      <c r="C18" s="110" t="s">
        <v>2001</v>
      </c>
    </row>
    <row r="19" spans="1:3" outlineLevel="1" x14ac:dyDescent="0.35">
      <c r="A19" s="1" t="s">
        <v>1301</v>
      </c>
      <c r="B19" s="42" t="s">
        <v>1302</v>
      </c>
      <c r="C19" s="110" t="s">
        <v>2002</v>
      </c>
    </row>
    <row r="20" spans="1:3" outlineLevel="1" x14ac:dyDescent="0.35">
      <c r="A20" s="1" t="s">
        <v>1303</v>
      </c>
      <c r="B20" s="77"/>
      <c r="C20" s="27"/>
    </row>
    <row r="21" spans="1:3" outlineLevel="1" x14ac:dyDescent="0.35">
      <c r="A21" s="1" t="s">
        <v>1304</v>
      </c>
      <c r="B21" s="77"/>
      <c r="C21" s="27"/>
    </row>
    <row r="22" spans="1:3" outlineLevel="1" x14ac:dyDescent="0.35">
      <c r="A22" s="1" t="s">
        <v>1305</v>
      </c>
      <c r="B22" s="77"/>
      <c r="C22" s="27"/>
    </row>
    <row r="23" spans="1:3" outlineLevel="1" x14ac:dyDescent="0.35">
      <c r="A23" s="1" t="s">
        <v>1306</v>
      </c>
      <c r="B23" s="77"/>
      <c r="C23" s="27"/>
    </row>
    <row r="24" spans="1:3" ht="18.5" x14ac:dyDescent="0.35">
      <c r="A24" s="38"/>
      <c r="B24" s="38" t="s">
        <v>1307</v>
      </c>
      <c r="C24" s="84" t="s">
        <v>1308</v>
      </c>
    </row>
    <row r="25" spans="1:3" x14ac:dyDescent="0.35">
      <c r="A25" s="1" t="s">
        <v>1309</v>
      </c>
      <c r="B25" s="45" t="s">
        <v>1310</v>
      </c>
      <c r="C25" s="27" t="s">
        <v>1311</v>
      </c>
    </row>
    <row r="26" spans="1:3" x14ac:dyDescent="0.35">
      <c r="A26" s="1" t="s">
        <v>1312</v>
      </c>
      <c r="B26" s="45" t="s">
        <v>1313</v>
      </c>
      <c r="C26" s="27" t="s">
        <v>1314</v>
      </c>
    </row>
    <row r="27" spans="1:3" x14ac:dyDescent="0.35">
      <c r="A27" s="1" t="s">
        <v>1315</v>
      </c>
      <c r="B27" s="45" t="s">
        <v>1316</v>
      </c>
      <c r="C27" s="27" t="s">
        <v>1317</v>
      </c>
    </row>
    <row r="28" spans="1:3" outlineLevel="1" x14ac:dyDescent="0.35">
      <c r="A28" s="1" t="s">
        <v>1318</v>
      </c>
      <c r="B28" s="44"/>
      <c r="C28" s="27"/>
    </row>
    <row r="29" spans="1:3" outlineLevel="1" x14ac:dyDescent="0.35">
      <c r="A29" s="1" t="s">
        <v>1319</v>
      </c>
      <c r="B29" s="44"/>
      <c r="C29" s="27"/>
    </row>
    <row r="30" spans="1:3" outlineLevel="1" x14ac:dyDescent="0.35">
      <c r="A30" s="1" t="s">
        <v>1641</v>
      </c>
      <c r="B30" s="45"/>
      <c r="C30" s="27"/>
    </row>
    <row r="31" spans="1:3" ht="18.5" x14ac:dyDescent="0.35">
      <c r="A31" s="38"/>
      <c r="B31" s="38" t="s">
        <v>1320</v>
      </c>
      <c r="C31" s="84" t="s">
        <v>1655</v>
      </c>
    </row>
    <row r="32" spans="1:3" ht="174" x14ac:dyDescent="0.35">
      <c r="A32" s="1" t="s">
        <v>1321</v>
      </c>
      <c r="B32" s="137" t="s">
        <v>1784</v>
      </c>
      <c r="C32" s="110" t="s">
        <v>2003</v>
      </c>
    </row>
    <row r="33" spans="1:3" ht="174" x14ac:dyDescent="0.35">
      <c r="A33" s="1" t="s">
        <v>1322</v>
      </c>
      <c r="B33" s="495" t="s">
        <v>2004</v>
      </c>
      <c r="C33" s="110" t="s">
        <v>2005</v>
      </c>
    </row>
    <row r="34" spans="1:3" x14ac:dyDescent="0.35">
      <c r="A34" s="1" t="s">
        <v>1323</v>
      </c>
      <c r="B34" s="44"/>
    </row>
    <row r="35" spans="1:3" x14ac:dyDescent="0.35">
      <c r="A35" s="1" t="s">
        <v>1324</v>
      </c>
      <c r="B35" s="44"/>
    </row>
    <row r="36" spans="1:3" x14ac:dyDescent="0.35">
      <c r="A36" s="1" t="s">
        <v>1325</v>
      </c>
      <c r="B36" s="44"/>
    </row>
    <row r="37" spans="1:3" x14ac:dyDescent="0.35">
      <c r="A37" s="1" t="s">
        <v>1326</v>
      </c>
      <c r="B37" s="44"/>
    </row>
    <row r="38" spans="1:3" x14ac:dyDescent="0.35">
      <c r="B38" s="44"/>
    </row>
    <row r="39" spans="1:3" x14ac:dyDescent="0.35">
      <c r="A39" s="496" t="s">
        <v>2006</v>
      </c>
      <c r="B39" s="44"/>
    </row>
    <row r="40" spans="1:3" x14ac:dyDescent="0.35">
      <c r="A40" s="496" t="s">
        <v>2007</v>
      </c>
      <c r="B40" s="44"/>
    </row>
    <row r="41" spans="1:3" x14ac:dyDescent="0.35">
      <c r="A41" s="496" t="s">
        <v>2008</v>
      </c>
      <c r="B41" s="44"/>
    </row>
    <row r="42" spans="1:3" x14ac:dyDescent="0.35">
      <c r="B42" s="44"/>
    </row>
    <row r="43" spans="1:3" x14ac:dyDescent="0.35">
      <c r="B43" s="44"/>
    </row>
    <row r="44" spans="1:3" x14ac:dyDescent="0.35">
      <c r="B44" s="44"/>
    </row>
    <row r="45" spans="1:3" x14ac:dyDescent="0.35">
      <c r="B45" s="44"/>
    </row>
    <row r="46" spans="1:3" x14ac:dyDescent="0.35">
      <c r="B46" s="44"/>
    </row>
    <row r="47" spans="1:3" x14ac:dyDescent="0.35">
      <c r="B47" s="44"/>
    </row>
    <row r="48" spans="1:3" x14ac:dyDescent="0.35">
      <c r="B48" s="44"/>
    </row>
    <row r="49" spans="2:2" x14ac:dyDescent="0.35">
      <c r="B49" s="44"/>
    </row>
    <row r="50" spans="2:2" x14ac:dyDescent="0.35">
      <c r="B50" s="44"/>
    </row>
    <row r="51" spans="2:2" x14ac:dyDescent="0.35">
      <c r="B51" s="44"/>
    </row>
    <row r="52" spans="2:2" x14ac:dyDescent="0.35">
      <c r="B52" s="44"/>
    </row>
    <row r="53" spans="2:2" x14ac:dyDescent="0.35">
      <c r="B53" s="44"/>
    </row>
    <row r="54" spans="2:2" x14ac:dyDescent="0.35">
      <c r="B54" s="44"/>
    </row>
    <row r="55" spans="2:2" x14ac:dyDescent="0.35">
      <c r="B55" s="44"/>
    </row>
    <row r="56" spans="2:2" x14ac:dyDescent="0.35">
      <c r="B56" s="44"/>
    </row>
    <row r="57" spans="2:2" x14ac:dyDescent="0.35">
      <c r="B57" s="44"/>
    </row>
    <row r="58" spans="2:2" x14ac:dyDescent="0.35">
      <c r="B58" s="44"/>
    </row>
    <row r="59" spans="2:2" x14ac:dyDescent="0.35">
      <c r="B59" s="44"/>
    </row>
    <row r="60" spans="2:2" x14ac:dyDescent="0.35">
      <c r="B60" s="44"/>
    </row>
    <row r="61" spans="2:2" x14ac:dyDescent="0.35">
      <c r="B61" s="44"/>
    </row>
    <row r="62" spans="2:2" x14ac:dyDescent="0.35">
      <c r="B62" s="44"/>
    </row>
    <row r="63" spans="2:2" x14ac:dyDescent="0.35">
      <c r="B63" s="44"/>
    </row>
    <row r="64" spans="2:2" x14ac:dyDescent="0.35">
      <c r="B64" s="44"/>
    </row>
    <row r="65" spans="2:2" x14ac:dyDescent="0.35">
      <c r="B65" s="44"/>
    </row>
    <row r="66" spans="2:2" x14ac:dyDescent="0.35">
      <c r="B66" s="44"/>
    </row>
    <row r="67" spans="2:2" x14ac:dyDescent="0.35">
      <c r="B67" s="44"/>
    </row>
    <row r="68" spans="2:2" x14ac:dyDescent="0.35">
      <c r="B68" s="44"/>
    </row>
    <row r="69" spans="2:2" x14ac:dyDescent="0.35">
      <c r="B69" s="44"/>
    </row>
    <row r="70" spans="2:2" x14ac:dyDescent="0.35">
      <c r="B70" s="44"/>
    </row>
    <row r="71" spans="2:2" x14ac:dyDescent="0.35">
      <c r="B71" s="44"/>
    </row>
    <row r="72" spans="2:2" x14ac:dyDescent="0.35">
      <c r="B72" s="44"/>
    </row>
    <row r="73" spans="2:2" x14ac:dyDescent="0.35">
      <c r="B73" s="44"/>
    </row>
    <row r="74" spans="2:2" x14ac:dyDescent="0.35">
      <c r="B74" s="44"/>
    </row>
    <row r="75" spans="2:2" x14ac:dyDescent="0.35">
      <c r="B75" s="44"/>
    </row>
    <row r="76" spans="2:2" x14ac:dyDescent="0.35">
      <c r="B76" s="44"/>
    </row>
    <row r="77" spans="2:2" x14ac:dyDescent="0.35">
      <c r="B77" s="44"/>
    </row>
    <row r="78" spans="2:2" x14ac:dyDescent="0.35">
      <c r="B78" s="44"/>
    </row>
    <row r="79" spans="2:2" x14ac:dyDescent="0.35">
      <c r="B79" s="44"/>
    </row>
    <row r="80" spans="2:2" x14ac:dyDescent="0.35">
      <c r="B80" s="44"/>
    </row>
    <row r="81" spans="2:2" x14ac:dyDescent="0.35">
      <c r="B81" s="44"/>
    </row>
    <row r="82" spans="2:2" x14ac:dyDescent="0.35">
      <c r="B82" s="44"/>
    </row>
    <row r="83" spans="2:2" x14ac:dyDescent="0.35">
      <c r="B83" s="25"/>
    </row>
    <row r="84" spans="2:2" x14ac:dyDescent="0.35">
      <c r="B84" s="25"/>
    </row>
    <row r="85" spans="2:2" x14ac:dyDescent="0.35">
      <c r="B85" s="25"/>
    </row>
    <row r="86" spans="2:2" x14ac:dyDescent="0.35">
      <c r="B86" s="25"/>
    </row>
    <row r="87" spans="2:2" x14ac:dyDescent="0.35">
      <c r="B87" s="25"/>
    </row>
    <row r="88" spans="2:2" x14ac:dyDescent="0.35">
      <c r="B88" s="25"/>
    </row>
    <row r="89" spans="2:2" x14ac:dyDescent="0.35">
      <c r="B89" s="25"/>
    </row>
    <row r="90" spans="2:2" x14ac:dyDescent="0.35">
      <c r="B90" s="25"/>
    </row>
    <row r="91" spans="2:2" x14ac:dyDescent="0.35">
      <c r="B91" s="25"/>
    </row>
    <row r="92" spans="2:2" x14ac:dyDescent="0.35">
      <c r="B92" s="25"/>
    </row>
    <row r="93" spans="2:2" x14ac:dyDescent="0.35">
      <c r="B93" s="44"/>
    </row>
    <row r="94" spans="2:2" x14ac:dyDescent="0.35">
      <c r="B94" s="44"/>
    </row>
    <row r="95" spans="2:2" x14ac:dyDescent="0.35">
      <c r="B95" s="44"/>
    </row>
    <row r="96" spans="2:2" x14ac:dyDescent="0.35">
      <c r="B96" s="44"/>
    </row>
    <row r="97" spans="2:2" x14ac:dyDescent="0.35">
      <c r="B97" s="44"/>
    </row>
    <row r="98" spans="2:2" x14ac:dyDescent="0.35">
      <c r="B98" s="44"/>
    </row>
    <row r="99" spans="2:2" x14ac:dyDescent="0.35">
      <c r="B99" s="44"/>
    </row>
    <row r="100" spans="2:2" x14ac:dyDescent="0.35">
      <c r="B100" s="44"/>
    </row>
    <row r="101" spans="2:2" x14ac:dyDescent="0.35">
      <c r="B101" s="23"/>
    </row>
    <row r="102" spans="2:2" x14ac:dyDescent="0.35">
      <c r="B102" s="44"/>
    </row>
    <row r="103" spans="2:2" x14ac:dyDescent="0.35">
      <c r="B103" s="44"/>
    </row>
    <row r="104" spans="2:2" x14ac:dyDescent="0.35">
      <c r="B104" s="44"/>
    </row>
    <row r="105" spans="2:2" x14ac:dyDescent="0.35">
      <c r="B105" s="44"/>
    </row>
    <row r="106" spans="2:2" x14ac:dyDescent="0.35">
      <c r="B106" s="44"/>
    </row>
    <row r="107" spans="2:2" x14ac:dyDescent="0.35">
      <c r="B107" s="44"/>
    </row>
    <row r="108" spans="2:2" x14ac:dyDescent="0.35">
      <c r="B108" s="44"/>
    </row>
    <row r="109" spans="2:2" x14ac:dyDescent="0.35">
      <c r="B109" s="44"/>
    </row>
    <row r="110" spans="2:2" x14ac:dyDescent="0.35">
      <c r="B110" s="44"/>
    </row>
    <row r="111" spans="2:2" x14ac:dyDescent="0.35">
      <c r="B111" s="44"/>
    </row>
    <row r="112" spans="2:2" x14ac:dyDescent="0.35">
      <c r="B112" s="44"/>
    </row>
    <row r="113" spans="2:2" x14ac:dyDescent="0.35">
      <c r="B113" s="44"/>
    </row>
    <row r="114" spans="2:2" x14ac:dyDescent="0.35">
      <c r="B114" s="44"/>
    </row>
    <row r="115" spans="2:2" x14ac:dyDescent="0.35">
      <c r="B115" s="44"/>
    </row>
    <row r="116" spans="2:2" x14ac:dyDescent="0.35">
      <c r="B116" s="44"/>
    </row>
    <row r="117" spans="2:2" x14ac:dyDescent="0.35">
      <c r="B117" s="44"/>
    </row>
    <row r="118" spans="2:2" x14ac:dyDescent="0.35">
      <c r="B118" s="44"/>
    </row>
    <row r="120" spans="2:2" x14ac:dyDescent="0.35">
      <c r="B120" s="44"/>
    </row>
    <row r="121" spans="2:2" x14ac:dyDescent="0.35">
      <c r="B121" s="44"/>
    </row>
    <row r="122" spans="2:2" x14ac:dyDescent="0.35">
      <c r="B122" s="44"/>
    </row>
    <row r="127" spans="2:2" x14ac:dyDescent="0.35">
      <c r="B127" s="33"/>
    </row>
    <row r="128" spans="2:2" x14ac:dyDescent="0.35">
      <c r="B128" s="85"/>
    </row>
    <row r="134" spans="2:2" x14ac:dyDescent="0.35">
      <c r="B134" s="45"/>
    </row>
    <row r="135" spans="2:2" x14ac:dyDescent="0.35">
      <c r="B135" s="44"/>
    </row>
    <row r="137" spans="2:2" x14ac:dyDescent="0.35">
      <c r="B137" s="44"/>
    </row>
    <row r="138" spans="2:2" x14ac:dyDescent="0.35">
      <c r="B138" s="44"/>
    </row>
    <row r="139" spans="2:2" x14ac:dyDescent="0.35">
      <c r="B139" s="44"/>
    </row>
    <row r="140" spans="2:2" x14ac:dyDescent="0.35">
      <c r="B140" s="44"/>
    </row>
    <row r="141" spans="2:2" x14ac:dyDescent="0.35">
      <c r="B141" s="44"/>
    </row>
    <row r="142" spans="2:2" x14ac:dyDescent="0.35">
      <c r="B142" s="44"/>
    </row>
    <row r="143" spans="2:2" x14ac:dyDescent="0.35">
      <c r="B143" s="44"/>
    </row>
    <row r="144" spans="2:2" x14ac:dyDescent="0.35">
      <c r="B144" s="44"/>
    </row>
    <row r="145" spans="2:2" x14ac:dyDescent="0.35">
      <c r="B145" s="44"/>
    </row>
    <row r="146" spans="2:2" x14ac:dyDescent="0.35">
      <c r="B146" s="44"/>
    </row>
    <row r="147" spans="2:2" x14ac:dyDescent="0.35">
      <c r="B147" s="44"/>
    </row>
    <row r="148" spans="2:2" x14ac:dyDescent="0.35">
      <c r="B148" s="44"/>
    </row>
    <row r="245" spans="2:2" x14ac:dyDescent="0.35">
      <c r="B245" s="41"/>
    </row>
    <row r="246" spans="2:2" x14ac:dyDescent="0.35">
      <c r="B246" s="44"/>
    </row>
    <row r="247" spans="2:2" x14ac:dyDescent="0.35">
      <c r="B247" s="44"/>
    </row>
    <row r="250" spans="2:2" x14ac:dyDescent="0.35">
      <c r="B250" s="44"/>
    </row>
    <row r="266" spans="2:2" x14ac:dyDescent="0.35">
      <c r="B266" s="41"/>
    </row>
    <row r="296" spans="2:2" x14ac:dyDescent="0.35">
      <c r="B296" s="33"/>
    </row>
    <row r="297" spans="2:2" x14ac:dyDescent="0.35">
      <c r="B297" s="44"/>
    </row>
    <row r="299" spans="2:2" x14ac:dyDescent="0.35">
      <c r="B299" s="44"/>
    </row>
    <row r="300" spans="2:2" x14ac:dyDescent="0.35">
      <c r="B300" s="44"/>
    </row>
    <row r="301" spans="2:2" x14ac:dyDescent="0.35">
      <c r="B301" s="44"/>
    </row>
    <row r="302" spans="2:2" x14ac:dyDescent="0.35">
      <c r="B302" s="44"/>
    </row>
    <row r="303" spans="2:2" x14ac:dyDescent="0.35">
      <c r="B303" s="44"/>
    </row>
    <row r="304" spans="2:2" x14ac:dyDescent="0.35">
      <c r="B304" s="44"/>
    </row>
    <row r="305" spans="2:2" x14ac:dyDescent="0.35">
      <c r="B305" s="44"/>
    </row>
    <row r="306" spans="2:2" x14ac:dyDescent="0.35">
      <c r="B306" s="44"/>
    </row>
    <row r="307" spans="2:2" x14ac:dyDescent="0.35">
      <c r="B307" s="44"/>
    </row>
    <row r="308" spans="2:2" x14ac:dyDescent="0.35">
      <c r="B308" s="44"/>
    </row>
    <row r="309" spans="2:2" x14ac:dyDescent="0.35">
      <c r="B309" s="44"/>
    </row>
    <row r="310" spans="2:2" x14ac:dyDescent="0.35">
      <c r="B310" s="44"/>
    </row>
    <row r="322" spans="2:2" x14ac:dyDescent="0.35">
      <c r="B322" s="44"/>
    </row>
    <row r="323" spans="2:2" x14ac:dyDescent="0.35">
      <c r="B323" s="44"/>
    </row>
    <row r="324" spans="2:2" x14ac:dyDescent="0.35">
      <c r="B324" s="44"/>
    </row>
    <row r="325" spans="2:2" x14ac:dyDescent="0.35">
      <c r="B325" s="44"/>
    </row>
    <row r="326" spans="2:2" x14ac:dyDescent="0.35">
      <c r="B326" s="44"/>
    </row>
    <row r="327" spans="2:2" x14ac:dyDescent="0.35">
      <c r="B327" s="44"/>
    </row>
    <row r="328" spans="2:2" x14ac:dyDescent="0.35">
      <c r="B328" s="44"/>
    </row>
    <row r="329" spans="2:2" x14ac:dyDescent="0.35">
      <c r="B329" s="44"/>
    </row>
    <row r="330" spans="2:2" x14ac:dyDescent="0.35">
      <c r="B330" s="44"/>
    </row>
    <row r="332" spans="2:2" x14ac:dyDescent="0.35">
      <c r="B332" s="44"/>
    </row>
    <row r="333" spans="2:2" x14ac:dyDescent="0.35">
      <c r="B333" s="44"/>
    </row>
    <row r="334" spans="2:2" x14ac:dyDescent="0.35">
      <c r="B334" s="44"/>
    </row>
    <row r="335" spans="2:2" x14ac:dyDescent="0.35">
      <c r="B335" s="44"/>
    </row>
    <row r="336" spans="2:2" x14ac:dyDescent="0.35">
      <c r="B336" s="44"/>
    </row>
    <row r="338" spans="2:2" x14ac:dyDescent="0.35">
      <c r="B338" s="44"/>
    </row>
    <row r="341" spans="2:2" x14ac:dyDescent="0.35">
      <c r="B341" s="44"/>
    </row>
    <row r="344" spans="2:2" x14ac:dyDescent="0.35">
      <c r="B344" s="44"/>
    </row>
    <row r="345" spans="2:2" x14ac:dyDescent="0.35">
      <c r="B345" s="44"/>
    </row>
    <row r="346" spans="2:2" x14ac:dyDescent="0.35">
      <c r="B346" s="44"/>
    </row>
    <row r="347" spans="2:2" x14ac:dyDescent="0.35">
      <c r="B347" s="44"/>
    </row>
    <row r="348" spans="2:2" x14ac:dyDescent="0.35">
      <c r="B348" s="44"/>
    </row>
    <row r="349" spans="2:2" x14ac:dyDescent="0.35">
      <c r="B349" s="44"/>
    </row>
    <row r="350" spans="2:2" x14ac:dyDescent="0.35">
      <c r="B350" s="44"/>
    </row>
    <row r="351" spans="2:2" x14ac:dyDescent="0.35">
      <c r="B351" s="44"/>
    </row>
    <row r="352" spans="2:2" x14ac:dyDescent="0.35">
      <c r="B352" s="44"/>
    </row>
    <row r="353" spans="2:2" x14ac:dyDescent="0.35">
      <c r="B353" s="44"/>
    </row>
    <row r="354" spans="2:2" x14ac:dyDescent="0.35">
      <c r="B354" s="44"/>
    </row>
    <row r="355" spans="2:2" x14ac:dyDescent="0.35">
      <c r="B355" s="44"/>
    </row>
    <row r="356" spans="2:2" x14ac:dyDescent="0.35">
      <c r="B356" s="44"/>
    </row>
    <row r="357" spans="2:2" x14ac:dyDescent="0.35">
      <c r="B357" s="44"/>
    </row>
    <row r="358" spans="2:2" x14ac:dyDescent="0.35">
      <c r="B358" s="44"/>
    </row>
    <row r="359" spans="2:2" x14ac:dyDescent="0.35">
      <c r="B359" s="44"/>
    </row>
    <row r="360" spans="2:2" x14ac:dyDescent="0.35">
      <c r="B360" s="44"/>
    </row>
    <row r="361" spans="2:2" x14ac:dyDescent="0.35">
      <c r="B361" s="44"/>
    </row>
    <row r="362" spans="2:2" x14ac:dyDescent="0.35">
      <c r="B362" s="44"/>
    </row>
    <row r="366" spans="2:2" x14ac:dyDescent="0.35">
      <c r="B366" s="33"/>
    </row>
    <row r="383" spans="2:2" x14ac:dyDescent="0.35">
      <c r="B383" s="86"/>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G247"/>
  <sheetViews>
    <sheetView topLeftCell="A40" zoomScale="85" zoomScaleNormal="85" workbookViewId="0">
      <selection activeCell="H41" sqref="H41"/>
    </sheetView>
  </sheetViews>
  <sheetFormatPr defaultRowHeight="14.5" x14ac:dyDescent="0.35"/>
  <cols>
    <col min="1" max="1" width="64" customWidth="1"/>
    <col min="2" max="2" width="28.7265625" customWidth="1"/>
    <col min="3" max="3" width="19.81640625" customWidth="1"/>
    <col min="4" max="4" width="34.26953125" customWidth="1"/>
    <col min="5" max="5" width="24.453125" customWidth="1"/>
    <col min="6" max="6" width="33.453125" customWidth="1"/>
    <col min="7" max="7" width="28.54296875" customWidth="1"/>
  </cols>
  <sheetData>
    <row r="1" spans="1:7" x14ac:dyDescent="0.35">
      <c r="A1" s="178"/>
      <c r="B1" s="179" t="s">
        <v>1663</v>
      </c>
      <c r="C1" s="179"/>
      <c r="D1" s="179"/>
      <c r="E1" s="180"/>
      <c r="F1" s="180"/>
      <c r="G1" s="181"/>
    </row>
    <row r="2" spans="1:7" x14ac:dyDescent="0.35">
      <c r="A2" s="178"/>
      <c r="B2" s="182" t="s">
        <v>1664</v>
      </c>
      <c r="C2" s="183">
        <f>'[2]Report P1 '!$E$2</f>
        <v>43921</v>
      </c>
      <c r="D2" s="178"/>
      <c r="E2" s="180"/>
      <c r="F2" s="180"/>
      <c r="G2" s="181"/>
    </row>
    <row r="3" spans="1:7" x14ac:dyDescent="0.35">
      <c r="A3" s="178"/>
      <c r="B3" s="182" t="s">
        <v>1665</v>
      </c>
      <c r="C3" s="183">
        <f>'[2]Report P1 '!$E$3</f>
        <v>43928</v>
      </c>
      <c r="D3" s="178"/>
      <c r="E3" s="180"/>
      <c r="F3" s="180"/>
      <c r="G3" s="181"/>
    </row>
    <row r="4" spans="1:7" x14ac:dyDescent="0.35">
      <c r="A4" s="179"/>
      <c r="B4" s="178"/>
      <c r="C4" s="178"/>
      <c r="D4" s="180"/>
      <c r="E4" s="180"/>
      <c r="F4" s="180"/>
      <c r="G4" s="181"/>
    </row>
    <row r="5" spans="1:7" ht="15" customHeight="1" x14ac:dyDescent="0.35">
      <c r="A5" s="521" t="str">
        <f>'[2]Program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521"/>
      <c r="C5" s="521"/>
      <c r="D5" s="521"/>
      <c r="E5" s="521"/>
      <c r="F5" s="521"/>
      <c r="G5" s="521"/>
    </row>
    <row r="6" spans="1:7" x14ac:dyDescent="0.35">
      <c r="A6" s="521"/>
      <c r="B6" s="521"/>
      <c r="C6" s="521"/>
      <c r="D6" s="521"/>
      <c r="E6" s="521"/>
      <c r="F6" s="521"/>
      <c r="G6" s="521"/>
    </row>
    <row r="7" spans="1:7" x14ac:dyDescent="0.35">
      <c r="A7" s="521"/>
      <c r="B7" s="521"/>
      <c r="C7" s="521"/>
      <c r="D7" s="521"/>
      <c r="E7" s="521"/>
      <c r="F7" s="521"/>
      <c r="G7" s="521"/>
    </row>
    <row r="8" spans="1:7" x14ac:dyDescent="0.35">
      <c r="A8" s="184"/>
      <c r="B8" s="184"/>
      <c r="C8" s="184"/>
      <c r="D8" s="184"/>
      <c r="E8" s="184"/>
      <c r="F8" s="184"/>
      <c r="G8" s="184"/>
    </row>
    <row r="9" spans="1:7" ht="15" customHeight="1" x14ac:dyDescent="0.35">
      <c r="A9" s="521" t="str">
        <f>'[2]Program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521"/>
      <c r="C9" s="521"/>
      <c r="D9" s="521"/>
      <c r="E9" s="521"/>
      <c r="F9" s="521"/>
      <c r="G9" s="521"/>
    </row>
    <row r="10" spans="1:7" x14ac:dyDescent="0.35">
      <c r="A10" s="521"/>
      <c r="B10" s="521"/>
      <c r="C10" s="521"/>
      <c r="D10" s="521"/>
      <c r="E10" s="521"/>
      <c r="F10" s="521"/>
      <c r="G10" s="521"/>
    </row>
    <row r="11" spans="1:7" x14ac:dyDescent="0.35">
      <c r="A11" s="521"/>
      <c r="B11" s="521"/>
      <c r="C11" s="521"/>
      <c r="D11" s="521"/>
      <c r="E11" s="521"/>
      <c r="F11" s="521"/>
      <c r="G11" s="521"/>
    </row>
    <row r="12" spans="1:7" x14ac:dyDescent="0.35">
      <c r="A12" s="184"/>
      <c r="B12" s="184"/>
      <c r="C12" s="184"/>
      <c r="D12" s="184"/>
      <c r="E12" s="184"/>
      <c r="F12" s="184"/>
      <c r="G12" s="184"/>
    </row>
    <row r="13" spans="1:7" ht="15" customHeight="1" x14ac:dyDescent="0.35">
      <c r="A13" s="521" t="str">
        <f>'[2]Program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521"/>
      <c r="C13" s="521"/>
      <c r="D13" s="521"/>
      <c r="E13" s="521"/>
      <c r="F13" s="521"/>
      <c r="G13" s="521"/>
    </row>
    <row r="14" spans="1:7" x14ac:dyDescent="0.35">
      <c r="A14" s="521"/>
      <c r="B14" s="521"/>
      <c r="C14" s="521"/>
      <c r="D14" s="521"/>
      <c r="E14" s="521"/>
      <c r="F14" s="521"/>
      <c r="G14" s="521"/>
    </row>
    <row r="15" spans="1:7" x14ac:dyDescent="0.35">
      <c r="A15" s="521"/>
      <c r="B15" s="521"/>
      <c r="C15" s="521"/>
      <c r="D15" s="521"/>
      <c r="E15" s="521"/>
      <c r="F15" s="521"/>
      <c r="G15" s="521"/>
    </row>
    <row r="16" spans="1:7" x14ac:dyDescent="0.35">
      <c r="A16" s="185"/>
      <c r="B16" s="185"/>
      <c r="C16" s="185"/>
      <c r="D16" s="185"/>
      <c r="E16" s="185"/>
      <c r="F16" s="185"/>
      <c r="G16" s="185"/>
    </row>
    <row r="17" spans="1:7" ht="15" customHeight="1" x14ac:dyDescent="0.35">
      <c r="A17" s="522" t="str">
        <f>'[2]Program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522"/>
      <c r="C17" s="522"/>
      <c r="D17" s="522"/>
      <c r="E17" s="522"/>
      <c r="F17" s="522"/>
      <c r="G17" s="522"/>
    </row>
    <row r="18" spans="1:7" x14ac:dyDescent="0.35">
      <c r="A18" s="522"/>
      <c r="B18" s="522"/>
      <c r="C18" s="522"/>
      <c r="D18" s="522"/>
      <c r="E18" s="522"/>
      <c r="F18" s="522"/>
      <c r="G18" s="522"/>
    </row>
    <row r="19" spans="1:7" x14ac:dyDescent="0.35">
      <c r="A19" s="522"/>
      <c r="B19" s="522"/>
      <c r="C19" s="522"/>
      <c r="D19" s="522"/>
      <c r="E19" s="522"/>
      <c r="F19" s="522"/>
      <c r="G19" s="522"/>
    </row>
    <row r="21" spans="1:7" x14ac:dyDescent="0.35">
      <c r="A21" s="186" t="str">
        <f>'[2]Program Info'!$A$21</f>
        <v>Program Information</v>
      </c>
      <c r="B21" s="187"/>
      <c r="C21" s="187"/>
      <c r="D21" s="187"/>
      <c r="E21" s="187"/>
      <c r="F21" s="187"/>
      <c r="G21" s="187"/>
    </row>
    <row r="22" spans="1:7" x14ac:dyDescent="0.35">
      <c r="A22" s="180"/>
      <c r="B22" s="178"/>
      <c r="C22" s="178"/>
      <c r="D22" s="188"/>
      <c r="E22" s="180"/>
      <c r="F22" s="180"/>
      <c r="G22" s="181"/>
    </row>
    <row r="23" spans="1:7" x14ac:dyDescent="0.35">
      <c r="A23" s="189" t="str">
        <f>'[2]Program Info'!A23</f>
        <v>Outstanding Covered Bonds</v>
      </c>
      <c r="B23" s="190"/>
      <c r="C23" s="190"/>
      <c r="D23" s="190"/>
      <c r="E23" s="191"/>
      <c r="F23" s="191"/>
      <c r="G23" s="191"/>
    </row>
    <row r="24" spans="1:7" x14ac:dyDescent="0.35">
      <c r="A24" s="192" t="s">
        <v>2014</v>
      </c>
      <c r="B24" s="193" t="s">
        <v>2015</v>
      </c>
      <c r="C24" s="193" t="s">
        <v>2016</v>
      </c>
      <c r="D24" s="193" t="s">
        <v>2017</v>
      </c>
      <c r="E24" s="193" t="s">
        <v>2018</v>
      </c>
      <c r="F24" s="193" t="s">
        <v>2019</v>
      </c>
      <c r="G24" s="193" t="s">
        <v>1871</v>
      </c>
    </row>
    <row r="25" spans="1:7" ht="17" x14ac:dyDescent="0.35">
      <c r="A25" s="194" t="s">
        <v>2020</v>
      </c>
      <c r="B25" s="198">
        <v>1500000000</v>
      </c>
      <c r="C25" s="195">
        <v>1.4139999999999999</v>
      </c>
      <c r="D25" s="196">
        <v>2121000000</v>
      </c>
      <c r="E25" s="503">
        <v>44456</v>
      </c>
      <c r="F25" s="197">
        <v>7.4999999999999997E-3</v>
      </c>
      <c r="G25" s="504" t="s">
        <v>1872</v>
      </c>
    </row>
    <row r="26" spans="1:7" ht="17" x14ac:dyDescent="0.35">
      <c r="A26" s="200" t="s">
        <v>2021</v>
      </c>
      <c r="B26" s="199">
        <v>1400000000</v>
      </c>
      <c r="C26" s="505">
        <v>1.2425714285714287</v>
      </c>
      <c r="D26" s="506">
        <v>1739600000</v>
      </c>
      <c r="E26" s="507">
        <v>43935</v>
      </c>
      <c r="F26" s="197">
        <v>1.8499999999999999E-2</v>
      </c>
      <c r="G26" s="508" t="s">
        <v>1872</v>
      </c>
    </row>
    <row r="27" spans="1:7" ht="17" x14ac:dyDescent="0.35">
      <c r="A27" s="200" t="s">
        <v>2022</v>
      </c>
      <c r="B27" s="198">
        <v>1250000000</v>
      </c>
      <c r="C27" s="509">
        <v>1.41</v>
      </c>
      <c r="D27" s="506">
        <v>1762500000</v>
      </c>
      <c r="E27" s="503">
        <v>44035</v>
      </c>
      <c r="F27" s="197">
        <v>5.0000000000000001E-3</v>
      </c>
      <c r="G27" s="213" t="s">
        <v>1872</v>
      </c>
    </row>
    <row r="28" spans="1:7" ht="17" x14ac:dyDescent="0.35">
      <c r="A28" s="200" t="s">
        <v>2023</v>
      </c>
      <c r="B28" s="198">
        <v>188000000</v>
      </c>
      <c r="C28" s="509">
        <v>1.4932000000000001</v>
      </c>
      <c r="D28" s="506">
        <v>280721600</v>
      </c>
      <c r="E28" s="503">
        <v>49580</v>
      </c>
      <c r="F28" s="197">
        <v>1.6369999999999999E-2</v>
      </c>
      <c r="G28" s="213" t="s">
        <v>1872</v>
      </c>
    </row>
    <row r="29" spans="1:7" ht="17" x14ac:dyDescent="0.35">
      <c r="A29" s="200" t="s">
        <v>2024</v>
      </c>
      <c r="B29" s="198">
        <v>750000000</v>
      </c>
      <c r="C29" s="195">
        <v>1.4676</v>
      </c>
      <c r="D29" s="506">
        <v>1100700000</v>
      </c>
      <c r="E29" s="503">
        <v>44995</v>
      </c>
      <c r="F29" s="197">
        <v>3.7499999999999999E-3</v>
      </c>
      <c r="G29" s="213" t="s">
        <v>1872</v>
      </c>
    </row>
    <row r="30" spans="1:7" ht="17" x14ac:dyDescent="0.35">
      <c r="A30" s="200" t="s">
        <v>2025</v>
      </c>
      <c r="B30" s="199">
        <v>2500000000</v>
      </c>
      <c r="C30" s="509">
        <v>1.2656000000000001</v>
      </c>
      <c r="D30" s="506">
        <f t="shared" ref="D30:D36" si="0">B30*C30</f>
        <v>3164000000</v>
      </c>
      <c r="E30" s="503">
        <v>44312</v>
      </c>
      <c r="F30" s="197">
        <v>1.8749999999999999E-2</v>
      </c>
      <c r="G30" s="213" t="s">
        <v>1872</v>
      </c>
    </row>
    <row r="31" spans="1:7" ht="17" x14ac:dyDescent="0.35">
      <c r="A31" s="200" t="s">
        <v>2026</v>
      </c>
      <c r="B31" s="201">
        <v>500000000</v>
      </c>
      <c r="C31" s="509">
        <v>1.7199</v>
      </c>
      <c r="D31" s="506">
        <f t="shared" si="0"/>
        <v>859950000</v>
      </c>
      <c r="E31" s="503">
        <v>44453</v>
      </c>
      <c r="F31" s="197">
        <v>7.4999999999999997E-3</v>
      </c>
      <c r="G31" s="213" t="s">
        <v>1872</v>
      </c>
    </row>
    <row r="32" spans="1:7" ht="17" x14ac:dyDescent="0.35">
      <c r="A32" s="200" t="s">
        <v>2027</v>
      </c>
      <c r="B32" s="199">
        <v>1250000000</v>
      </c>
      <c r="C32" s="509">
        <v>1.3167</v>
      </c>
      <c r="D32" s="506">
        <f t="shared" si="0"/>
        <v>1645875000</v>
      </c>
      <c r="E32" s="503">
        <v>44459</v>
      </c>
      <c r="F32" s="197">
        <v>1.8749999999999999E-2</v>
      </c>
      <c r="G32" s="213" t="s">
        <v>1872</v>
      </c>
    </row>
    <row r="33" spans="1:7" ht="17" x14ac:dyDescent="0.35">
      <c r="A33" s="200" t="s">
        <v>2028</v>
      </c>
      <c r="B33" s="201">
        <v>550000000</v>
      </c>
      <c r="C33" s="509">
        <v>1.7059</v>
      </c>
      <c r="D33" s="506">
        <f>B33*C33</f>
        <v>938245000</v>
      </c>
      <c r="E33" s="503">
        <v>44469</v>
      </c>
      <c r="F33" s="197" t="s">
        <v>2029</v>
      </c>
      <c r="G33" s="213" t="s">
        <v>2030</v>
      </c>
    </row>
    <row r="34" spans="1:7" ht="17" x14ac:dyDescent="0.35">
      <c r="A34" s="200" t="s">
        <v>2031</v>
      </c>
      <c r="B34" s="198">
        <v>1250000000</v>
      </c>
      <c r="C34" s="195">
        <v>1.3983000000000001</v>
      </c>
      <c r="D34" s="506">
        <f t="shared" si="0"/>
        <v>1747875000.0000002</v>
      </c>
      <c r="E34" s="503">
        <v>44574</v>
      </c>
      <c r="F34" s="197">
        <v>1.25E-3</v>
      </c>
      <c r="G34" s="213" t="s">
        <v>1872</v>
      </c>
    </row>
    <row r="35" spans="1:7" ht="17" x14ac:dyDescent="0.35">
      <c r="A35" s="200" t="s">
        <v>2032</v>
      </c>
      <c r="B35" s="201">
        <v>550000000</v>
      </c>
      <c r="C35" s="195">
        <v>1.6951000000000001</v>
      </c>
      <c r="D35" s="506">
        <f t="shared" si="0"/>
        <v>932305000</v>
      </c>
      <c r="E35" s="503">
        <v>44936</v>
      </c>
      <c r="F35" s="197" t="s">
        <v>2033</v>
      </c>
      <c r="G35" s="213" t="s">
        <v>2030</v>
      </c>
    </row>
    <row r="36" spans="1:7" ht="17" x14ac:dyDescent="0.35">
      <c r="A36" s="200" t="s">
        <v>2034</v>
      </c>
      <c r="B36" s="198">
        <v>1000000000</v>
      </c>
      <c r="C36" s="195">
        <v>1.5189999999999999</v>
      </c>
      <c r="D36" s="506">
        <f t="shared" si="0"/>
        <v>1519000000</v>
      </c>
      <c r="E36" s="503">
        <v>45679</v>
      </c>
      <c r="F36" s="197">
        <v>5.0000000000000001E-3</v>
      </c>
      <c r="G36" s="213" t="s">
        <v>1872</v>
      </c>
    </row>
    <row r="37" spans="1:7" ht="17" x14ac:dyDescent="0.35">
      <c r="A37" s="200" t="s">
        <v>2035</v>
      </c>
      <c r="B37" s="198">
        <v>1250000000</v>
      </c>
      <c r="C37" s="195">
        <v>1.5921000000000001</v>
      </c>
      <c r="D37" s="506">
        <f>B37*C37</f>
        <v>1990125000</v>
      </c>
      <c r="E37" s="503">
        <v>44832</v>
      </c>
      <c r="F37" s="197">
        <v>2.5000000000000001E-3</v>
      </c>
      <c r="G37" s="213" t="s">
        <v>1872</v>
      </c>
    </row>
    <row r="38" spans="1:7" ht="17" x14ac:dyDescent="0.35">
      <c r="A38" s="200" t="s">
        <v>2036</v>
      </c>
      <c r="B38" s="198">
        <v>1750000000</v>
      </c>
      <c r="C38" s="195">
        <v>1.4987999999999999</v>
      </c>
      <c r="D38" s="506">
        <v>2622900000</v>
      </c>
      <c r="E38" s="503">
        <v>45222</v>
      </c>
      <c r="F38" s="197">
        <v>3.7499999999999999E-3</v>
      </c>
      <c r="G38" s="213" t="s">
        <v>1872</v>
      </c>
    </row>
    <row r="39" spans="1:7" ht="15.75" customHeight="1" x14ac:dyDescent="0.35">
      <c r="A39" s="200" t="s">
        <v>2037</v>
      </c>
      <c r="B39" s="202">
        <v>475000000</v>
      </c>
      <c r="C39" s="195">
        <v>1.3148580000000001</v>
      </c>
      <c r="D39" s="506">
        <v>624557500</v>
      </c>
      <c r="E39" s="503">
        <v>45980</v>
      </c>
      <c r="F39" s="197">
        <v>2E-3</v>
      </c>
      <c r="G39" s="213" t="s">
        <v>1872</v>
      </c>
    </row>
    <row r="40" spans="1:7" ht="15.75" customHeight="1" x14ac:dyDescent="0.35">
      <c r="A40" s="200" t="s">
        <v>2038</v>
      </c>
      <c r="B40" s="198">
        <v>1250000000</v>
      </c>
      <c r="C40" s="195">
        <v>1.5278</v>
      </c>
      <c r="D40" s="510">
        <f t="shared" ref="D40:D45" si="1">+B40*C40</f>
        <v>1909750000</v>
      </c>
      <c r="E40" s="503">
        <v>45302</v>
      </c>
      <c r="F40" s="197">
        <v>2.5000000000000001E-3</v>
      </c>
      <c r="G40" s="213" t="s">
        <v>1872</v>
      </c>
    </row>
    <row r="41" spans="1:7" ht="15.75" customHeight="1" x14ac:dyDescent="0.35">
      <c r="A41" s="200" t="s">
        <v>2039</v>
      </c>
      <c r="B41" s="198">
        <v>1500000000</v>
      </c>
      <c r="C41" s="195">
        <v>1.4500999999999999</v>
      </c>
      <c r="D41" s="510">
        <f t="shared" si="1"/>
        <v>2175150000</v>
      </c>
      <c r="E41" s="503">
        <v>46401</v>
      </c>
      <c r="F41" s="197">
        <v>1E-4</v>
      </c>
      <c r="G41" s="213" t="s">
        <v>1872</v>
      </c>
    </row>
    <row r="42" spans="1:7" ht="15.75" customHeight="1" x14ac:dyDescent="0.35">
      <c r="A42" s="200" t="s">
        <v>2040</v>
      </c>
      <c r="B42" s="198">
        <v>1250000000</v>
      </c>
      <c r="C42" s="195">
        <v>1.5530999999999999</v>
      </c>
      <c r="D42" s="510">
        <f t="shared" si="1"/>
        <v>1941375000</v>
      </c>
      <c r="E42" s="503">
        <v>45734</v>
      </c>
      <c r="F42" s="197">
        <v>1E-4</v>
      </c>
      <c r="G42" s="213" t="s">
        <v>1872</v>
      </c>
    </row>
    <row r="43" spans="1:7" ht="15.75" customHeight="1" x14ac:dyDescent="0.35">
      <c r="A43" s="200" t="s">
        <v>2041</v>
      </c>
      <c r="B43" s="511">
        <v>2750000000</v>
      </c>
      <c r="C43" s="195">
        <v>1</v>
      </c>
      <c r="D43" s="510">
        <f t="shared" si="1"/>
        <v>2750000000</v>
      </c>
      <c r="E43" s="503">
        <v>44642</v>
      </c>
      <c r="F43" s="197">
        <v>2.3939999999999999E-2</v>
      </c>
      <c r="G43" s="213" t="s">
        <v>1872</v>
      </c>
    </row>
    <row r="44" spans="1:7" ht="15.75" customHeight="1" x14ac:dyDescent="0.35">
      <c r="A44" s="200" t="s">
        <v>2042</v>
      </c>
      <c r="B44" s="511">
        <v>2750000000</v>
      </c>
      <c r="C44" s="195">
        <v>1</v>
      </c>
      <c r="D44" s="510">
        <f t="shared" si="1"/>
        <v>2750000000</v>
      </c>
      <c r="E44" s="503">
        <v>45007</v>
      </c>
      <c r="F44" s="512" t="s">
        <v>2043</v>
      </c>
      <c r="G44" s="213" t="s">
        <v>2030</v>
      </c>
    </row>
    <row r="45" spans="1:7" ht="15.75" customHeight="1" x14ac:dyDescent="0.35">
      <c r="A45" s="200" t="s">
        <v>2044</v>
      </c>
      <c r="B45" s="199">
        <v>900000000</v>
      </c>
      <c r="C45" s="195">
        <v>1.4301999999999999</v>
      </c>
      <c r="D45" s="510">
        <f t="shared" si="1"/>
        <v>1287180000</v>
      </c>
      <c r="E45" s="503">
        <v>45016</v>
      </c>
      <c r="F45" s="197">
        <v>1.4999999999999999E-2</v>
      </c>
      <c r="G45" s="213" t="s">
        <v>1872</v>
      </c>
    </row>
    <row r="46" spans="1:7" x14ac:dyDescent="0.35">
      <c r="A46" s="200"/>
      <c r="B46" s="203"/>
      <c r="C46" s="203"/>
      <c r="D46" s="204"/>
      <c r="E46" s="205"/>
      <c r="F46" s="180"/>
      <c r="G46" s="180"/>
    </row>
    <row r="47" spans="1:7" ht="15" thickBot="1" x14ac:dyDescent="0.4">
      <c r="A47" s="523" t="s">
        <v>1666</v>
      </c>
      <c r="B47" s="523"/>
      <c r="C47" s="523"/>
      <c r="D47" s="206">
        <f>'[2]Program Info'!$D$47</f>
        <v>35862809100</v>
      </c>
      <c r="E47" s="205"/>
      <c r="F47" s="180"/>
      <c r="G47" s="180"/>
    </row>
    <row r="48" spans="1:7" ht="15" thickTop="1" x14ac:dyDescent="0.35">
      <c r="A48" s="200"/>
      <c r="B48" s="203"/>
      <c r="C48" s="203"/>
      <c r="D48" s="513"/>
      <c r="E48" s="205"/>
      <c r="F48" s="207"/>
      <c r="G48" s="180"/>
    </row>
    <row r="49" spans="1:7" ht="16.5" x14ac:dyDescent="0.35">
      <c r="A49" s="208" t="s">
        <v>1667</v>
      </c>
      <c r="B49" s="178"/>
      <c r="C49" s="178"/>
      <c r="D49" s="190" t="str">
        <f>'[2]Program Info'!D49</f>
        <v>Total Outstanding</v>
      </c>
      <c r="E49" s="190" t="str">
        <f>'[2]Program Info'!E49</f>
        <v>Third Party Issuance</v>
      </c>
      <c r="F49" s="180"/>
      <c r="G49" s="180"/>
    </row>
    <row r="50" spans="1:7" ht="16.5" x14ac:dyDescent="0.35">
      <c r="A50" s="208" t="s">
        <v>2045</v>
      </c>
      <c r="B50" s="178"/>
      <c r="C50" s="178"/>
      <c r="D50" s="514">
        <f>'[2]Program Info'!D50</f>
        <v>3.3045635331602881E-2</v>
      </c>
      <c r="E50" s="514">
        <f>'[2]Program Info'!E50</f>
        <v>2.7977683353356542E-2</v>
      </c>
      <c r="F50" s="180"/>
      <c r="G50" s="180"/>
    </row>
    <row r="51" spans="1:7" x14ac:dyDescent="0.35">
      <c r="A51" s="208"/>
      <c r="B51" s="178"/>
      <c r="C51" s="178"/>
      <c r="D51" s="514">
        <f>'[2]Program Info'!D51</f>
        <v>0.1</v>
      </c>
      <c r="E51" s="514">
        <f>'[2]Program Info'!E51</f>
        <v>5.5E-2</v>
      </c>
      <c r="F51" s="180"/>
      <c r="G51" s="180"/>
    </row>
    <row r="52" spans="1:7" x14ac:dyDescent="0.35">
      <c r="A52" s="208"/>
      <c r="B52" s="178"/>
      <c r="C52" s="178"/>
      <c r="D52" s="209"/>
      <c r="E52" s="205"/>
      <c r="F52" s="180"/>
      <c r="G52" s="180"/>
    </row>
    <row r="53" spans="1:7" x14ac:dyDescent="0.35">
      <c r="A53" s="192" t="s">
        <v>1668</v>
      </c>
      <c r="B53" s="193" t="s">
        <v>1669</v>
      </c>
      <c r="C53" s="193" t="s">
        <v>1670</v>
      </c>
      <c r="D53" s="193" t="s">
        <v>1671</v>
      </c>
      <c r="E53" s="210"/>
      <c r="F53" s="180"/>
      <c r="G53" s="180"/>
    </row>
    <row r="54" spans="1:7" x14ac:dyDescent="0.35">
      <c r="A54" s="181" t="s">
        <v>2046</v>
      </c>
      <c r="B54" s="212" t="s">
        <v>1672</v>
      </c>
      <c r="C54" s="212" t="s">
        <v>1673</v>
      </c>
      <c r="D54" s="212" t="s">
        <v>1673</v>
      </c>
      <c r="E54" s="213"/>
      <c r="F54" s="180"/>
      <c r="G54" s="181"/>
    </row>
    <row r="55" spans="1:7" x14ac:dyDescent="0.35">
      <c r="A55" s="181" t="s">
        <v>2047</v>
      </c>
      <c r="B55" s="212" t="s">
        <v>1672</v>
      </c>
      <c r="C55" s="212" t="s">
        <v>1673</v>
      </c>
      <c r="D55" s="212" t="s">
        <v>1673</v>
      </c>
      <c r="E55" s="213"/>
      <c r="F55" s="180"/>
      <c r="G55" s="181"/>
    </row>
    <row r="56" spans="1:7" x14ac:dyDescent="0.35">
      <c r="A56" s="181" t="s">
        <v>2048</v>
      </c>
      <c r="B56" s="212" t="s">
        <v>1672</v>
      </c>
      <c r="C56" s="212" t="s">
        <v>1673</v>
      </c>
      <c r="D56" s="212" t="s">
        <v>1673</v>
      </c>
      <c r="E56" s="213"/>
      <c r="F56" s="180"/>
      <c r="G56" s="181"/>
    </row>
    <row r="57" spans="1:7" x14ac:dyDescent="0.35">
      <c r="A57" s="181" t="s">
        <v>2049</v>
      </c>
      <c r="B57" s="212" t="s">
        <v>1672</v>
      </c>
      <c r="C57" s="212" t="s">
        <v>1673</v>
      </c>
      <c r="D57" s="212" t="s">
        <v>1673</v>
      </c>
      <c r="E57" s="213"/>
      <c r="F57" s="180"/>
      <c r="G57" s="181"/>
    </row>
    <row r="58" spans="1:7" x14ac:dyDescent="0.35">
      <c r="A58" s="181" t="s">
        <v>2050</v>
      </c>
      <c r="B58" s="212" t="s">
        <v>1672</v>
      </c>
      <c r="C58" s="212" t="s">
        <v>1673</v>
      </c>
      <c r="D58" s="212" t="s">
        <v>1673</v>
      </c>
      <c r="E58" s="213"/>
      <c r="F58" s="180"/>
      <c r="G58" s="181"/>
    </row>
    <row r="59" spans="1:7" x14ac:dyDescent="0.35">
      <c r="A59" s="181" t="s">
        <v>2051</v>
      </c>
      <c r="B59" s="212" t="s">
        <v>1672</v>
      </c>
      <c r="C59" s="212" t="s">
        <v>1673</v>
      </c>
      <c r="D59" s="212" t="s">
        <v>1673</v>
      </c>
      <c r="E59" s="213"/>
      <c r="F59" s="180"/>
      <c r="G59" s="181"/>
    </row>
    <row r="60" spans="1:7" x14ac:dyDescent="0.35">
      <c r="A60" s="181" t="s">
        <v>2052</v>
      </c>
      <c r="B60" s="212" t="s">
        <v>1672</v>
      </c>
      <c r="C60" s="212" t="s">
        <v>1673</v>
      </c>
      <c r="D60" s="212" t="s">
        <v>1673</v>
      </c>
      <c r="E60" s="213"/>
      <c r="F60" s="180"/>
      <c r="G60" s="181"/>
    </row>
    <row r="61" spans="1:7" x14ac:dyDescent="0.35">
      <c r="A61" s="181" t="s">
        <v>2053</v>
      </c>
      <c r="B61" s="212" t="s">
        <v>1672</v>
      </c>
      <c r="C61" s="212" t="s">
        <v>1673</v>
      </c>
      <c r="D61" s="212" t="s">
        <v>1673</v>
      </c>
      <c r="E61" s="213"/>
      <c r="F61" s="180"/>
      <c r="G61" s="181"/>
    </row>
    <row r="62" spans="1:7" x14ac:dyDescent="0.35">
      <c r="A62" s="181" t="s">
        <v>2054</v>
      </c>
      <c r="B62" s="212" t="s">
        <v>1672</v>
      </c>
      <c r="C62" s="212" t="s">
        <v>1673</v>
      </c>
      <c r="D62" s="212" t="s">
        <v>1673</v>
      </c>
      <c r="E62" s="213"/>
      <c r="F62" s="180"/>
      <c r="G62" s="181"/>
    </row>
    <row r="63" spans="1:7" x14ac:dyDescent="0.35">
      <c r="A63" s="181" t="s">
        <v>2055</v>
      </c>
      <c r="B63" s="212" t="s">
        <v>1672</v>
      </c>
      <c r="C63" s="212" t="s">
        <v>1673</v>
      </c>
      <c r="D63" s="212" t="s">
        <v>1673</v>
      </c>
      <c r="E63" s="213"/>
      <c r="F63" s="180"/>
      <c r="G63" s="181"/>
    </row>
    <row r="64" spans="1:7" x14ac:dyDescent="0.35">
      <c r="A64" s="181" t="s">
        <v>2056</v>
      </c>
      <c r="B64" s="212" t="s">
        <v>1672</v>
      </c>
      <c r="C64" s="212" t="s">
        <v>1673</v>
      </c>
      <c r="D64" s="212" t="s">
        <v>1673</v>
      </c>
      <c r="E64" s="213"/>
      <c r="F64" s="180"/>
      <c r="G64" s="181"/>
    </row>
    <row r="65" spans="1:7" x14ac:dyDescent="0.35">
      <c r="A65" s="181" t="s">
        <v>2057</v>
      </c>
      <c r="B65" s="212" t="s">
        <v>1672</v>
      </c>
      <c r="C65" s="212" t="s">
        <v>1673</v>
      </c>
      <c r="D65" s="212" t="s">
        <v>1673</v>
      </c>
      <c r="E65" s="213"/>
      <c r="F65" s="180"/>
      <c r="G65" s="181"/>
    </row>
    <row r="66" spans="1:7" x14ac:dyDescent="0.35">
      <c r="A66" s="181" t="s">
        <v>2058</v>
      </c>
      <c r="B66" s="212" t="s">
        <v>1672</v>
      </c>
      <c r="C66" s="212" t="s">
        <v>1673</v>
      </c>
      <c r="D66" s="212" t="s">
        <v>1673</v>
      </c>
      <c r="E66" s="213"/>
      <c r="F66" s="180"/>
      <c r="G66" s="181"/>
    </row>
    <row r="67" spans="1:7" x14ac:dyDescent="0.35">
      <c r="A67" s="181" t="s">
        <v>2059</v>
      </c>
      <c r="B67" s="212" t="s">
        <v>1672</v>
      </c>
      <c r="C67" s="212" t="s">
        <v>1673</v>
      </c>
      <c r="D67" s="212" t="s">
        <v>1673</v>
      </c>
      <c r="E67" s="213"/>
      <c r="F67" s="180"/>
      <c r="G67" s="181"/>
    </row>
    <row r="68" spans="1:7" x14ac:dyDescent="0.35">
      <c r="A68" s="181" t="s">
        <v>2060</v>
      </c>
      <c r="B68" s="212" t="s">
        <v>1672</v>
      </c>
      <c r="C68" s="212" t="s">
        <v>1673</v>
      </c>
      <c r="D68" s="212" t="s">
        <v>1673</v>
      </c>
      <c r="E68" s="213"/>
      <c r="F68" s="180"/>
      <c r="G68" s="181"/>
    </row>
    <row r="69" spans="1:7" x14ac:dyDescent="0.35">
      <c r="A69" s="181" t="s">
        <v>2061</v>
      </c>
      <c r="B69" s="212" t="s">
        <v>1672</v>
      </c>
      <c r="C69" s="212" t="s">
        <v>1673</v>
      </c>
      <c r="D69" s="212" t="s">
        <v>1673</v>
      </c>
      <c r="E69" s="213"/>
      <c r="F69" s="180"/>
      <c r="G69" s="181"/>
    </row>
    <row r="70" spans="1:7" x14ac:dyDescent="0.35">
      <c r="A70" s="181" t="s">
        <v>2062</v>
      </c>
      <c r="B70" s="212" t="s">
        <v>1672</v>
      </c>
      <c r="C70" s="212" t="s">
        <v>1673</v>
      </c>
      <c r="D70" s="212" t="s">
        <v>1673</v>
      </c>
      <c r="E70" s="213"/>
      <c r="F70" s="180"/>
      <c r="G70" s="181"/>
    </row>
    <row r="71" spans="1:7" x14ac:dyDescent="0.35">
      <c r="A71" s="181" t="s">
        <v>2063</v>
      </c>
      <c r="B71" s="212" t="s">
        <v>1672</v>
      </c>
      <c r="C71" s="212" t="s">
        <v>1673</v>
      </c>
      <c r="D71" s="212" t="s">
        <v>1673</v>
      </c>
      <c r="E71" s="213"/>
      <c r="F71" s="180"/>
      <c r="G71" s="181"/>
    </row>
    <row r="72" spans="1:7" x14ac:dyDescent="0.35">
      <c r="A72" s="181" t="s">
        <v>2064</v>
      </c>
      <c r="B72" s="212" t="s">
        <v>1701</v>
      </c>
      <c r="C72" s="212" t="s">
        <v>1673</v>
      </c>
      <c r="D72" s="212" t="s">
        <v>1673</v>
      </c>
      <c r="E72" s="213"/>
      <c r="F72" s="180"/>
      <c r="G72" s="181"/>
    </row>
    <row r="73" spans="1:7" x14ac:dyDescent="0.35">
      <c r="A73" s="181" t="s">
        <v>2065</v>
      </c>
      <c r="B73" s="212" t="s">
        <v>1701</v>
      </c>
      <c r="C73" s="212" t="s">
        <v>1673</v>
      </c>
      <c r="D73" s="212" t="s">
        <v>1673</v>
      </c>
      <c r="E73" s="213"/>
      <c r="F73" s="180"/>
      <c r="G73" s="181"/>
    </row>
    <row r="74" spans="1:7" x14ac:dyDescent="0.35">
      <c r="A74" s="181" t="s">
        <v>2066</v>
      </c>
      <c r="B74" s="212" t="s">
        <v>1672</v>
      </c>
      <c r="C74" s="212" t="s">
        <v>1673</v>
      </c>
      <c r="D74" s="212" t="s">
        <v>1673</v>
      </c>
      <c r="E74" s="213"/>
      <c r="F74" s="180"/>
      <c r="G74" s="181"/>
    </row>
    <row r="75" spans="1:7" x14ac:dyDescent="0.35">
      <c r="A75" s="211"/>
      <c r="B75" s="212"/>
      <c r="C75" s="212"/>
      <c r="D75" s="212"/>
      <c r="E75" s="213"/>
      <c r="F75" s="180"/>
      <c r="G75" s="181"/>
    </row>
    <row r="76" spans="1:7" x14ac:dyDescent="0.35">
      <c r="A76" s="186" t="s">
        <v>1674</v>
      </c>
      <c r="B76" s="187"/>
      <c r="C76" s="187"/>
      <c r="D76" s="187"/>
      <c r="E76" s="187"/>
      <c r="F76" s="187"/>
      <c r="G76" s="187"/>
    </row>
    <row r="77" spans="1:7" x14ac:dyDescent="0.35">
      <c r="A77" s="211"/>
      <c r="B77" s="212"/>
      <c r="C77" s="212"/>
      <c r="D77" s="212"/>
      <c r="E77" s="213"/>
      <c r="F77" s="180"/>
      <c r="G77" s="181"/>
    </row>
    <row r="78" spans="1:7" x14ac:dyDescent="0.35">
      <c r="A78" s="214" t="s">
        <v>1674</v>
      </c>
      <c r="B78" s="215"/>
      <c r="C78" s="214" t="s">
        <v>1675</v>
      </c>
      <c r="D78" s="188"/>
      <c r="E78" s="188"/>
      <c r="F78" s="180"/>
      <c r="G78" s="181"/>
    </row>
    <row r="79" spans="1:7" x14ac:dyDescent="0.35">
      <c r="A79" s="214" t="s">
        <v>1676</v>
      </c>
      <c r="B79" s="214"/>
      <c r="C79" s="214" t="s">
        <v>1677</v>
      </c>
      <c r="D79" s="188"/>
      <c r="E79" s="180"/>
      <c r="F79" s="180"/>
      <c r="G79" s="181"/>
    </row>
    <row r="80" spans="1:7" x14ac:dyDescent="0.35">
      <c r="A80" s="214" t="s">
        <v>1678</v>
      </c>
      <c r="B80" s="214"/>
      <c r="C80" s="214" t="s">
        <v>1675</v>
      </c>
      <c r="D80" s="180"/>
      <c r="E80" s="180"/>
      <c r="F80" s="180"/>
      <c r="G80" s="181"/>
    </row>
    <row r="81" spans="1:7" x14ac:dyDescent="0.35">
      <c r="A81" s="214" t="s">
        <v>1679</v>
      </c>
      <c r="B81" s="214"/>
      <c r="C81" s="214" t="s">
        <v>1675</v>
      </c>
      <c r="D81" s="188"/>
      <c r="E81" s="180"/>
      <c r="F81" s="180"/>
      <c r="G81" s="181"/>
    </row>
    <row r="82" spans="1:7" x14ac:dyDescent="0.35">
      <c r="A82" s="214" t="s">
        <v>1680</v>
      </c>
      <c r="B82" s="214"/>
      <c r="C82" s="214" t="s">
        <v>1681</v>
      </c>
      <c r="D82" s="188"/>
      <c r="E82" s="180"/>
      <c r="F82" s="180"/>
      <c r="G82" s="181"/>
    </row>
    <row r="83" spans="1:7" x14ac:dyDescent="0.35">
      <c r="A83" s="214" t="s">
        <v>1682</v>
      </c>
      <c r="B83" s="214"/>
      <c r="C83" s="214" t="s">
        <v>1683</v>
      </c>
      <c r="D83" s="188"/>
      <c r="E83" s="180"/>
      <c r="F83" s="180"/>
      <c r="G83" s="181"/>
    </row>
    <row r="84" spans="1:7" x14ac:dyDescent="0.35">
      <c r="A84" s="214" t="s">
        <v>1684</v>
      </c>
      <c r="B84" s="214"/>
      <c r="C84" s="214" t="s">
        <v>1675</v>
      </c>
      <c r="D84" s="188"/>
      <c r="E84" s="180"/>
      <c r="F84" s="180"/>
      <c r="G84" s="181"/>
    </row>
    <row r="85" spans="1:7" x14ac:dyDescent="0.35">
      <c r="A85" s="214" t="s">
        <v>1685</v>
      </c>
      <c r="B85" s="214"/>
      <c r="C85" s="214" t="s">
        <v>1686</v>
      </c>
      <c r="D85" s="188"/>
      <c r="E85" s="180"/>
      <c r="F85" s="180"/>
      <c r="G85" s="181"/>
    </row>
    <row r="86" spans="1:7" x14ac:dyDescent="0.35">
      <c r="A86" s="214" t="s">
        <v>1687</v>
      </c>
      <c r="B86" s="214"/>
      <c r="C86" s="526" t="s">
        <v>2070</v>
      </c>
      <c r="D86" s="526"/>
      <c r="E86" s="526"/>
      <c r="F86" s="526"/>
      <c r="G86" s="526"/>
    </row>
    <row r="87" spans="1:7" x14ac:dyDescent="0.35">
      <c r="A87" s="214"/>
      <c r="B87" s="214"/>
      <c r="C87" s="526"/>
      <c r="D87" s="526"/>
      <c r="E87" s="526"/>
      <c r="F87" s="526"/>
      <c r="G87" s="526"/>
    </row>
    <row r="88" spans="1:7" x14ac:dyDescent="0.35">
      <c r="A88" s="214"/>
      <c r="B88" s="214"/>
      <c r="C88" s="214"/>
      <c r="D88" s="188"/>
      <c r="E88" s="180"/>
      <c r="F88" s="180"/>
      <c r="G88" s="181"/>
    </row>
    <row r="89" spans="1:7" ht="28.5" customHeight="1" x14ac:dyDescent="0.35">
      <c r="A89" s="524" t="s">
        <v>2067</v>
      </c>
      <c r="B89" s="524"/>
      <c r="C89" s="524"/>
      <c r="D89" s="524"/>
      <c r="E89" s="524"/>
      <c r="F89" s="524"/>
      <c r="G89" s="524"/>
    </row>
    <row r="90" spans="1:7" ht="28.5" customHeight="1" x14ac:dyDescent="0.35">
      <c r="A90" s="524" t="s">
        <v>2068</v>
      </c>
      <c r="B90" s="524"/>
      <c r="C90" s="524"/>
      <c r="D90" s="524"/>
      <c r="E90" s="524"/>
      <c r="F90" s="524"/>
      <c r="G90" s="524"/>
    </row>
    <row r="91" spans="1:7" ht="45" customHeight="1" x14ac:dyDescent="0.35">
      <c r="A91" s="525" t="s">
        <v>2069</v>
      </c>
      <c r="B91" s="525"/>
      <c r="C91" s="525"/>
      <c r="D91" s="525"/>
      <c r="E91" s="525"/>
      <c r="F91" s="525"/>
      <c r="G91" s="525"/>
    </row>
    <row r="92" spans="1:7" x14ac:dyDescent="0.35">
      <c r="A92" s="216"/>
      <c r="B92" s="216"/>
      <c r="C92" s="216"/>
      <c r="D92" s="216"/>
      <c r="E92" s="216"/>
      <c r="F92" s="216"/>
      <c r="G92" s="216"/>
    </row>
    <row r="93" spans="1:7" ht="18" x14ac:dyDescent="0.4">
      <c r="A93" s="217" t="s">
        <v>1688</v>
      </c>
      <c r="B93" s="217"/>
      <c r="C93" s="217"/>
      <c r="D93" s="217"/>
      <c r="E93" s="217"/>
      <c r="F93" s="217"/>
      <c r="G93" s="217"/>
    </row>
    <row r="94" spans="1:7" x14ac:dyDescent="0.35">
      <c r="A94" s="178"/>
      <c r="B94" s="218" t="s">
        <v>1669</v>
      </c>
      <c r="C94" s="218" t="s">
        <v>1670</v>
      </c>
      <c r="D94" s="218" t="s">
        <v>1671</v>
      </c>
      <c r="E94" s="218" t="s">
        <v>1689</v>
      </c>
      <c r="F94" s="180"/>
      <c r="G94" s="181"/>
    </row>
    <row r="95" spans="1:7" ht="16.5" x14ac:dyDescent="0.35">
      <c r="A95" s="219" t="s">
        <v>1690</v>
      </c>
      <c r="B95" s="188"/>
      <c r="C95" s="188"/>
      <c r="D95" s="188"/>
      <c r="E95" s="188"/>
      <c r="F95" s="180"/>
      <c r="G95" s="181"/>
    </row>
    <row r="96" spans="1:7" x14ac:dyDescent="0.35">
      <c r="A96" s="200" t="s">
        <v>1691</v>
      </c>
      <c r="B96" s="213" t="s">
        <v>1692</v>
      </c>
      <c r="C96" s="213" t="s">
        <v>1693</v>
      </c>
      <c r="D96" s="213" t="s">
        <v>1694</v>
      </c>
      <c r="E96" s="213" t="s">
        <v>1695</v>
      </c>
      <c r="F96" s="180"/>
      <c r="G96" s="181"/>
    </row>
    <row r="97" spans="1:7" x14ac:dyDescent="0.35">
      <c r="A97" s="200" t="s">
        <v>1696</v>
      </c>
      <c r="B97" s="213" t="s">
        <v>1697</v>
      </c>
      <c r="C97" s="213" t="s">
        <v>1695</v>
      </c>
      <c r="D97" s="213" t="s">
        <v>1698</v>
      </c>
      <c r="E97" s="213" t="s">
        <v>1699</v>
      </c>
      <c r="F97" s="180"/>
      <c r="G97" s="181"/>
    </row>
    <row r="98" spans="1:7" x14ac:dyDescent="0.35">
      <c r="A98" s="220" t="s">
        <v>1700</v>
      </c>
      <c r="B98" s="221" t="s">
        <v>1697</v>
      </c>
      <c r="C98" s="221" t="s">
        <v>1701</v>
      </c>
      <c r="D98" s="221" t="s">
        <v>1702</v>
      </c>
      <c r="E98" s="221" t="s">
        <v>1703</v>
      </c>
      <c r="F98" s="180"/>
      <c r="G98" s="181"/>
    </row>
    <row r="99" spans="1:7" x14ac:dyDescent="0.35">
      <c r="A99" s="200" t="s">
        <v>1704</v>
      </c>
      <c r="B99" s="213" t="s">
        <v>1705</v>
      </c>
      <c r="C99" s="213" t="s">
        <v>1706</v>
      </c>
      <c r="D99" s="213" t="s">
        <v>1707</v>
      </c>
      <c r="E99" s="213" t="s">
        <v>1708</v>
      </c>
      <c r="F99" s="180"/>
      <c r="G99" s="181"/>
    </row>
    <row r="100" spans="1:7" x14ac:dyDescent="0.35">
      <c r="A100" s="200" t="s">
        <v>1709</v>
      </c>
      <c r="B100" s="221" t="s">
        <v>1710</v>
      </c>
      <c r="C100" s="213" t="s">
        <v>2071</v>
      </c>
      <c r="D100" s="213" t="s">
        <v>1710</v>
      </c>
      <c r="E100" s="213" t="s">
        <v>1710</v>
      </c>
      <c r="F100" s="180"/>
      <c r="G100" s="181"/>
    </row>
    <row r="101" spans="1:7" x14ac:dyDescent="0.35">
      <c r="A101" s="200" t="s">
        <v>1711</v>
      </c>
      <c r="B101" s="221" t="s">
        <v>1712</v>
      </c>
      <c r="C101" s="213" t="s">
        <v>1701</v>
      </c>
      <c r="D101" s="213" t="s">
        <v>1713</v>
      </c>
      <c r="E101" s="213" t="s">
        <v>1701</v>
      </c>
      <c r="F101" s="180"/>
      <c r="G101" s="180"/>
    </row>
    <row r="102" spans="1:7" x14ac:dyDescent="0.35">
      <c r="A102" s="200"/>
      <c r="B102" s="213"/>
      <c r="C102" s="213"/>
      <c r="D102" s="213"/>
      <c r="E102" s="213"/>
      <c r="F102" s="180"/>
      <c r="G102" s="181"/>
    </row>
    <row r="103" spans="1:7" ht="18" x14ac:dyDescent="0.4">
      <c r="A103" s="217" t="s">
        <v>1714</v>
      </c>
      <c r="B103" s="222"/>
      <c r="C103" s="222"/>
      <c r="D103" s="222"/>
      <c r="E103" s="223"/>
      <c r="F103" s="217"/>
      <c r="G103" s="217"/>
    </row>
    <row r="104" spans="1:7" x14ac:dyDescent="0.35">
      <c r="A104" s="224"/>
      <c r="B104" s="218" t="s">
        <v>1669</v>
      </c>
      <c r="C104" s="218" t="s">
        <v>1670</v>
      </c>
      <c r="D104" s="218" t="s">
        <v>1671</v>
      </c>
      <c r="E104" s="225"/>
      <c r="F104" s="180"/>
      <c r="G104" s="181"/>
    </row>
    <row r="105" spans="1:7" x14ac:dyDescent="0.35">
      <c r="A105" s="214" t="s">
        <v>1715</v>
      </c>
      <c r="B105" s="226" t="s">
        <v>1716</v>
      </c>
      <c r="C105" s="226" t="s">
        <v>1717</v>
      </c>
      <c r="D105" s="226" t="s">
        <v>1718</v>
      </c>
      <c r="E105" s="215"/>
      <c r="F105" s="180"/>
      <c r="G105" s="181"/>
    </row>
    <row r="106" spans="1:7" x14ac:dyDescent="0.35">
      <c r="A106" s="227"/>
      <c r="B106" s="228"/>
      <c r="C106" s="228"/>
      <c r="D106" s="228"/>
      <c r="E106" s="228"/>
      <c r="F106" s="180"/>
      <c r="G106" s="181"/>
    </row>
    <row r="107" spans="1:7" ht="21" x14ac:dyDescent="0.4">
      <c r="A107" s="217" t="s">
        <v>1719</v>
      </c>
      <c r="B107" s="222"/>
      <c r="C107" s="222"/>
      <c r="D107" s="222"/>
      <c r="E107" s="223"/>
      <c r="F107" s="217"/>
      <c r="G107" s="217"/>
    </row>
    <row r="108" spans="1:7" ht="18" x14ac:dyDescent="0.4">
      <c r="A108" s="229"/>
      <c r="B108" s="229"/>
      <c r="C108" s="229"/>
      <c r="D108" s="229"/>
      <c r="E108" s="230"/>
      <c r="F108" s="180"/>
      <c r="G108" s="181"/>
    </row>
    <row r="109" spans="1:7" ht="33" customHeight="1" x14ac:dyDescent="0.35">
      <c r="A109" s="519" t="s">
        <v>1720</v>
      </c>
      <c r="B109" s="519"/>
      <c r="C109" s="519"/>
      <c r="D109" s="519"/>
      <c r="E109" s="519"/>
      <c r="F109" s="519"/>
      <c r="G109" s="181"/>
    </row>
    <row r="110" spans="1:7" ht="7.5" customHeight="1" x14ac:dyDescent="0.4">
      <c r="A110" s="229"/>
      <c r="B110" s="229"/>
      <c r="C110" s="229"/>
      <c r="D110" s="229"/>
      <c r="E110" s="230"/>
      <c r="F110" s="180"/>
      <c r="G110" s="181"/>
    </row>
    <row r="111" spans="1:7" ht="8.25" customHeight="1" x14ac:dyDescent="0.35">
      <c r="A111" s="219"/>
      <c r="B111" s="218"/>
      <c r="C111" s="218"/>
      <c r="D111" s="218"/>
      <c r="E111" s="188"/>
      <c r="F111" s="180"/>
      <c r="G111" s="181"/>
    </row>
    <row r="112" spans="1:7" x14ac:dyDescent="0.35">
      <c r="A112" s="219" t="s">
        <v>1721</v>
      </c>
      <c r="B112" s="218" t="s">
        <v>1669</v>
      </c>
      <c r="C112" s="218" t="s">
        <v>1670</v>
      </c>
      <c r="D112" s="218" t="s">
        <v>1671</v>
      </c>
      <c r="E112" s="188"/>
      <c r="F112" s="180"/>
      <c r="G112" s="181"/>
    </row>
    <row r="113" spans="1:7" x14ac:dyDescent="0.35">
      <c r="A113" s="231" t="s">
        <v>1722</v>
      </c>
      <c r="B113" s="226" t="s">
        <v>1705</v>
      </c>
      <c r="C113" s="226" t="s">
        <v>1723</v>
      </c>
      <c r="D113" s="226" t="s">
        <v>1724</v>
      </c>
      <c r="E113" s="188"/>
      <c r="F113" s="180"/>
      <c r="G113" s="181"/>
    </row>
    <row r="114" spans="1:7" x14ac:dyDescent="0.35">
      <c r="A114" s="231" t="s">
        <v>1725</v>
      </c>
      <c r="B114" s="232" t="s">
        <v>1705</v>
      </c>
      <c r="C114" s="233" t="s">
        <v>1723</v>
      </c>
      <c r="D114" s="234" t="s">
        <v>1726</v>
      </c>
      <c r="E114" s="188"/>
      <c r="F114" s="180"/>
      <c r="G114" s="181"/>
    </row>
    <row r="115" spans="1:7" x14ac:dyDescent="0.35">
      <c r="A115" s="231" t="s">
        <v>1727</v>
      </c>
      <c r="B115" s="235" t="s">
        <v>1728</v>
      </c>
      <c r="C115" s="236" t="s">
        <v>1729</v>
      </c>
      <c r="D115" s="235" t="s">
        <v>1730</v>
      </c>
      <c r="E115" s="188"/>
      <c r="F115" s="180"/>
      <c r="G115" s="181"/>
    </row>
    <row r="116" spans="1:7" x14ac:dyDescent="0.35">
      <c r="A116" s="231" t="s">
        <v>1731</v>
      </c>
      <c r="B116" s="237" t="s">
        <v>1732</v>
      </c>
      <c r="C116" s="226" t="s">
        <v>1733</v>
      </c>
      <c r="D116" s="226" t="s">
        <v>1730</v>
      </c>
      <c r="E116" s="188"/>
      <c r="F116" s="180"/>
      <c r="G116" s="181"/>
    </row>
    <row r="117" spans="1:7" x14ac:dyDescent="0.35">
      <c r="A117" s="231" t="s">
        <v>1734</v>
      </c>
      <c r="B117" s="237" t="s">
        <v>1735</v>
      </c>
      <c r="C117" s="226" t="s">
        <v>1733</v>
      </c>
      <c r="D117" s="226" t="s">
        <v>1736</v>
      </c>
      <c r="E117" s="188"/>
      <c r="F117" s="180"/>
      <c r="G117" s="181"/>
    </row>
    <row r="118" spans="1:7" x14ac:dyDescent="0.35">
      <c r="A118" s="231" t="s">
        <v>1737</v>
      </c>
      <c r="B118" s="237" t="s">
        <v>1735</v>
      </c>
      <c r="C118" s="226" t="s">
        <v>1733</v>
      </c>
      <c r="D118" s="226" t="s">
        <v>1736</v>
      </c>
      <c r="E118" s="188"/>
      <c r="F118" s="180"/>
      <c r="G118" s="181"/>
    </row>
    <row r="119" spans="1:7" x14ac:dyDescent="0.35">
      <c r="A119" s="238"/>
      <c r="B119" s="239"/>
      <c r="C119" s="239"/>
      <c r="D119" s="238"/>
      <c r="E119" s="180"/>
      <c r="F119" s="180"/>
      <c r="G119" s="181"/>
    </row>
    <row r="120" spans="1:7" ht="18" x14ac:dyDescent="0.4">
      <c r="A120" s="217" t="s">
        <v>1738</v>
      </c>
      <c r="B120" s="217"/>
      <c r="C120" s="217"/>
      <c r="D120" s="217"/>
      <c r="E120" s="187"/>
      <c r="F120" s="217"/>
      <c r="G120" s="217"/>
    </row>
    <row r="121" spans="1:7" x14ac:dyDescent="0.35">
      <c r="A121" s="178"/>
      <c r="B121" s="180"/>
      <c r="C121" s="180"/>
      <c r="D121" s="180"/>
      <c r="E121" s="180"/>
      <c r="F121" s="180"/>
      <c r="G121" s="181"/>
    </row>
    <row r="122" spans="1:7" x14ac:dyDescent="0.35">
      <c r="A122" s="240" t="s">
        <v>1739</v>
      </c>
      <c r="B122" s="180"/>
      <c r="C122" s="180"/>
      <c r="D122" s="180"/>
      <c r="E122" s="180"/>
      <c r="F122" s="180"/>
      <c r="G122" s="181"/>
    </row>
    <row r="123" spans="1:7" x14ac:dyDescent="0.35">
      <c r="A123" s="178"/>
      <c r="B123" s="218" t="s">
        <v>1669</v>
      </c>
      <c r="C123" s="218" t="s">
        <v>1670</v>
      </c>
      <c r="D123" s="218" t="s">
        <v>1671</v>
      </c>
      <c r="E123" s="188"/>
      <c r="F123" s="180"/>
      <c r="G123" s="181"/>
    </row>
    <row r="124" spans="1:7" ht="57" customHeight="1" x14ac:dyDescent="0.35">
      <c r="A124" s="241" t="s">
        <v>1740</v>
      </c>
      <c r="B124" s="242" t="s">
        <v>1705</v>
      </c>
      <c r="C124" s="242" t="s">
        <v>1723</v>
      </c>
      <c r="D124" s="242" t="s">
        <v>1741</v>
      </c>
      <c r="E124" s="188"/>
      <c r="F124" s="180"/>
      <c r="G124" s="181"/>
    </row>
    <row r="125" spans="1:7" ht="15" customHeight="1" x14ac:dyDescent="0.35">
      <c r="A125" s="241"/>
      <c r="B125" s="188"/>
      <c r="C125" s="188"/>
      <c r="D125" s="188"/>
      <c r="E125" s="188"/>
      <c r="F125" s="180"/>
      <c r="G125" s="181"/>
    </row>
    <row r="126" spans="1:7" x14ac:dyDescent="0.35">
      <c r="A126" s="243" t="s">
        <v>1742</v>
      </c>
      <c r="B126" s="244"/>
      <c r="C126" s="244"/>
      <c r="D126" s="244"/>
      <c r="E126" s="180"/>
      <c r="F126" s="180"/>
      <c r="G126" s="181"/>
    </row>
    <row r="127" spans="1:7" x14ac:dyDescent="0.35">
      <c r="A127" s="244"/>
      <c r="B127" s="218" t="s">
        <v>1669</v>
      </c>
      <c r="C127" s="218" t="s">
        <v>1670</v>
      </c>
      <c r="D127" s="218" t="s">
        <v>1671</v>
      </c>
      <c r="E127" s="180"/>
      <c r="F127" s="180"/>
      <c r="G127" s="181"/>
    </row>
    <row r="128" spans="1:7" ht="128.25" customHeight="1" x14ac:dyDescent="0.35">
      <c r="A128" s="245" t="s">
        <v>1743</v>
      </c>
      <c r="B128" s="246" t="s">
        <v>1744</v>
      </c>
      <c r="C128" s="247" t="s">
        <v>1723</v>
      </c>
      <c r="D128" s="248" t="s">
        <v>1730</v>
      </c>
      <c r="E128" s="180"/>
      <c r="F128" s="180"/>
      <c r="G128" s="181"/>
    </row>
    <row r="129" spans="1:7" ht="15" customHeight="1" x14ac:dyDescent="0.35">
      <c r="A129" s="241"/>
      <c r="B129" s="249"/>
      <c r="C129" s="250"/>
      <c r="D129" s="234"/>
      <c r="E129" s="180"/>
      <c r="F129" s="180"/>
      <c r="G129" s="181"/>
    </row>
    <row r="130" spans="1:7" x14ac:dyDescent="0.35">
      <c r="A130" s="243" t="s">
        <v>1745</v>
      </c>
      <c r="B130" s="244"/>
      <c r="C130" s="244"/>
      <c r="D130" s="244"/>
      <c r="E130" s="180"/>
      <c r="F130" s="180"/>
      <c r="G130" s="181"/>
    </row>
    <row r="131" spans="1:7" x14ac:dyDescent="0.35">
      <c r="A131" s="241"/>
      <c r="B131" s="218" t="s">
        <v>1669</v>
      </c>
      <c r="C131" s="218" t="s">
        <v>1670</v>
      </c>
      <c r="D131" s="218" t="s">
        <v>1671</v>
      </c>
      <c r="E131" s="180"/>
      <c r="F131" s="180"/>
      <c r="G131" s="181"/>
    </row>
    <row r="132" spans="1:7" x14ac:dyDescent="0.35">
      <c r="A132" s="241" t="s">
        <v>1746</v>
      </c>
      <c r="B132" s="233" t="s">
        <v>1701</v>
      </c>
      <c r="C132" s="251" t="s">
        <v>1747</v>
      </c>
      <c r="D132" s="233" t="s">
        <v>1701</v>
      </c>
      <c r="E132" s="180"/>
      <c r="F132" s="180"/>
      <c r="G132" s="181"/>
    </row>
    <row r="133" spans="1:7" x14ac:dyDescent="0.35">
      <c r="A133" s="241" t="s">
        <v>1748</v>
      </c>
      <c r="B133" s="249" t="s">
        <v>1744</v>
      </c>
      <c r="C133" s="250" t="s">
        <v>1749</v>
      </c>
      <c r="D133" s="234" t="s">
        <v>1750</v>
      </c>
      <c r="E133" s="180"/>
      <c r="F133" s="180"/>
      <c r="G133" s="181"/>
    </row>
    <row r="134" spans="1:7" x14ac:dyDescent="0.35">
      <c r="A134" s="241" t="s">
        <v>1751</v>
      </c>
      <c r="B134" s="249" t="s">
        <v>1752</v>
      </c>
      <c r="C134" s="250" t="s">
        <v>1753</v>
      </c>
      <c r="D134" s="234" t="s">
        <v>1754</v>
      </c>
      <c r="E134" s="180"/>
      <c r="F134" s="180"/>
      <c r="G134" s="181"/>
    </row>
    <row r="135" spans="1:7" ht="15" customHeight="1" x14ac:dyDescent="0.35">
      <c r="A135" s="241"/>
      <c r="B135" s="188"/>
      <c r="C135" s="188"/>
      <c r="D135" s="188"/>
      <c r="E135" s="180"/>
      <c r="F135" s="180"/>
      <c r="G135" s="181"/>
    </row>
    <row r="136" spans="1:7" x14ac:dyDescent="0.35">
      <c r="A136" s="243" t="s">
        <v>1745</v>
      </c>
      <c r="B136" s="244"/>
      <c r="C136" s="244"/>
      <c r="D136" s="244"/>
      <c r="E136" s="180"/>
      <c r="F136" s="180"/>
      <c r="G136" s="181"/>
    </row>
    <row r="137" spans="1:7" x14ac:dyDescent="0.35">
      <c r="A137" s="241"/>
      <c r="B137" s="218" t="s">
        <v>1669</v>
      </c>
      <c r="C137" s="218" t="s">
        <v>1670</v>
      </c>
      <c r="D137" s="218" t="s">
        <v>1671</v>
      </c>
      <c r="E137" s="180"/>
      <c r="F137" s="180"/>
      <c r="G137" s="181"/>
    </row>
    <row r="138" spans="1:7" ht="30" customHeight="1" x14ac:dyDescent="0.35">
      <c r="A138" s="245" t="s">
        <v>1755</v>
      </c>
      <c r="B138" s="233" t="s">
        <v>1756</v>
      </c>
      <c r="C138" s="251" t="s">
        <v>1757</v>
      </c>
      <c r="D138" s="251" t="s">
        <v>1758</v>
      </c>
      <c r="E138" s="180"/>
      <c r="F138" s="180"/>
      <c r="G138" s="181"/>
    </row>
    <row r="139" spans="1:7" ht="15" customHeight="1" x14ac:dyDescent="0.35">
      <c r="A139" s="241"/>
      <c r="B139" s="188"/>
      <c r="C139" s="188"/>
      <c r="D139" s="188"/>
      <c r="E139" s="180"/>
      <c r="F139" s="180"/>
      <c r="G139" s="181"/>
    </row>
    <row r="140" spans="1:7" x14ac:dyDescent="0.35">
      <c r="A140" s="243" t="s">
        <v>1759</v>
      </c>
      <c r="B140" s="244"/>
      <c r="C140" s="244"/>
      <c r="D140" s="244"/>
      <c r="E140" s="244"/>
      <c r="F140" s="244"/>
      <c r="G140" s="181"/>
    </row>
    <row r="141" spans="1:7" x14ac:dyDescent="0.35">
      <c r="A141" s="241"/>
      <c r="B141" s="218" t="s">
        <v>1669</v>
      </c>
      <c r="C141" s="218" t="s">
        <v>1670</v>
      </c>
      <c r="D141" s="218" t="s">
        <v>1671</v>
      </c>
      <c r="E141" s="180"/>
      <c r="F141" s="180"/>
      <c r="G141" s="181"/>
    </row>
    <row r="142" spans="1:7" x14ac:dyDescent="0.35">
      <c r="A142" s="241" t="s">
        <v>1760</v>
      </c>
      <c r="B142" s="252" t="s">
        <v>1761</v>
      </c>
      <c r="C142" s="226" t="s">
        <v>1723</v>
      </c>
      <c r="D142" s="226" t="s">
        <v>1762</v>
      </c>
      <c r="E142" s="180"/>
      <c r="F142" s="180"/>
      <c r="G142" s="181"/>
    </row>
    <row r="143" spans="1:7" x14ac:dyDescent="0.35">
      <c r="A143" s="241" t="s">
        <v>1763</v>
      </c>
      <c r="B143" s="252" t="s">
        <v>1764</v>
      </c>
      <c r="C143" s="226" t="s">
        <v>1723</v>
      </c>
      <c r="D143" s="226" t="s">
        <v>1765</v>
      </c>
      <c r="E143" s="180"/>
      <c r="F143" s="180"/>
      <c r="G143" s="181"/>
    </row>
    <row r="144" spans="1:7" x14ac:dyDescent="0.35">
      <c r="A144" s="253"/>
      <c r="B144" s="254"/>
      <c r="C144" s="254"/>
      <c r="D144" s="254"/>
      <c r="E144" s="255"/>
      <c r="F144" s="180"/>
      <c r="G144" s="181"/>
    </row>
    <row r="145" spans="1:7" ht="18" x14ac:dyDescent="0.4">
      <c r="A145" s="217" t="s">
        <v>1766</v>
      </c>
      <c r="B145" s="256"/>
      <c r="C145" s="256"/>
      <c r="D145" s="256"/>
      <c r="E145" s="257"/>
      <c r="F145" s="217"/>
      <c r="G145" s="217"/>
    </row>
    <row r="146" spans="1:7" x14ac:dyDescent="0.35">
      <c r="A146" s="258"/>
      <c r="B146" s="218"/>
      <c r="C146" s="218"/>
      <c r="D146" s="218"/>
      <c r="E146" s="259"/>
      <c r="F146" s="180"/>
      <c r="G146" s="181"/>
    </row>
    <row r="147" spans="1:7" x14ac:dyDescent="0.35">
      <c r="A147" s="260" t="s">
        <v>1767</v>
      </c>
      <c r="B147" s="178"/>
      <c r="C147" s="180"/>
      <c r="D147" s="188" t="s">
        <v>1768</v>
      </c>
      <c r="E147" s="180"/>
      <c r="F147" s="180"/>
      <c r="G147" s="181"/>
    </row>
    <row r="148" spans="1:7" x14ac:dyDescent="0.35">
      <c r="A148" s="231" t="s">
        <v>1769</v>
      </c>
      <c r="B148" s="178"/>
      <c r="C148" s="180"/>
      <c r="D148" s="188" t="s">
        <v>1768</v>
      </c>
      <c r="E148" s="180"/>
      <c r="F148" s="180"/>
      <c r="G148" s="181"/>
    </row>
    <row r="149" spans="1:7" x14ac:dyDescent="0.35">
      <c r="A149" s="178"/>
      <c r="B149" s="178"/>
      <c r="C149" s="188"/>
      <c r="D149" s="180"/>
      <c r="E149" s="180"/>
      <c r="F149" s="180"/>
      <c r="G149" s="181"/>
    </row>
    <row r="150" spans="1:7" ht="17" x14ac:dyDescent="0.35">
      <c r="A150" s="231" t="s">
        <v>2075</v>
      </c>
      <c r="B150" s="231"/>
      <c r="C150" s="231"/>
      <c r="D150" s="231"/>
      <c r="E150" s="231"/>
      <c r="F150" s="231"/>
      <c r="G150" s="231"/>
    </row>
    <row r="151" spans="1:7" ht="17" x14ac:dyDescent="0.35">
      <c r="A151" s="261" t="s">
        <v>2072</v>
      </c>
      <c r="B151" s="262"/>
      <c r="C151" s="262"/>
      <c r="D151" s="262"/>
      <c r="E151" s="262"/>
      <c r="F151" s="262"/>
      <c r="G151" s="180"/>
    </row>
    <row r="152" spans="1:7" ht="16.5" x14ac:dyDescent="0.35">
      <c r="A152" s="263" t="s">
        <v>2074</v>
      </c>
      <c r="B152" s="264"/>
      <c r="C152" s="264"/>
      <c r="D152" s="264"/>
      <c r="E152" s="264"/>
      <c r="F152" s="264"/>
      <c r="G152" s="264"/>
    </row>
    <row r="153" spans="1:7" ht="60" customHeight="1" x14ac:dyDescent="0.35">
      <c r="A153" s="520" t="s">
        <v>2073</v>
      </c>
      <c r="B153" s="520"/>
      <c r="C153" s="520"/>
      <c r="D153" s="520"/>
      <c r="E153" s="520"/>
      <c r="F153" s="520"/>
      <c r="G153" s="520"/>
    </row>
    <row r="154" spans="1:7" x14ac:dyDescent="0.35">
      <c r="A154" s="178"/>
      <c r="B154" s="178"/>
      <c r="C154" s="178"/>
      <c r="D154" s="180"/>
      <c r="E154" s="180"/>
      <c r="F154" s="180"/>
      <c r="G154" s="181"/>
    </row>
    <row r="155" spans="1:7" ht="21" x14ac:dyDescent="0.45">
      <c r="A155" s="265" t="s">
        <v>1770</v>
      </c>
      <c r="B155" s="265"/>
      <c r="C155" s="265"/>
      <c r="D155" s="265"/>
      <c r="E155" s="265"/>
      <c r="F155" s="265"/>
      <c r="G155" s="266"/>
    </row>
    <row r="156" spans="1:7" x14ac:dyDescent="0.35">
      <c r="A156" s="267"/>
      <c r="B156" s="268"/>
      <c r="C156" s="268"/>
      <c r="D156" s="268"/>
      <c r="E156" s="268"/>
      <c r="F156" s="269"/>
      <c r="G156" s="270"/>
    </row>
    <row r="157" spans="1:7" x14ac:dyDescent="0.35">
      <c r="A157" s="267" t="s">
        <v>64</v>
      </c>
      <c r="B157" s="271"/>
      <c r="C157" s="271"/>
      <c r="D157" s="272">
        <f>[2]Calculations!$D$7</f>
        <v>35862809100</v>
      </c>
      <c r="E157" s="272"/>
      <c r="F157" s="269"/>
      <c r="G157" s="270"/>
    </row>
    <row r="158" spans="1:7" x14ac:dyDescent="0.35">
      <c r="A158" s="267"/>
      <c r="B158" s="271"/>
      <c r="C158" s="271"/>
      <c r="D158" s="273"/>
      <c r="E158" s="273"/>
      <c r="F158" s="269"/>
      <c r="G158" s="270"/>
    </row>
    <row r="159" spans="1:7" x14ac:dyDescent="0.35">
      <c r="A159" s="274" t="s">
        <v>1771</v>
      </c>
      <c r="B159" s="271"/>
      <c r="C159" s="271"/>
      <c r="D159" s="275">
        <f>[2]Calculations!$D$9</f>
        <v>54265223541.486122</v>
      </c>
      <c r="E159" s="276"/>
      <c r="F159" s="277" t="s">
        <v>1772</v>
      </c>
      <c r="G159" s="278">
        <f>[2]Calculations!$H$9</f>
        <v>57182902521.960007</v>
      </c>
    </row>
    <row r="160" spans="1:7" x14ac:dyDescent="0.35">
      <c r="A160" s="279" t="s">
        <v>1773</v>
      </c>
      <c r="B160" s="271"/>
      <c r="C160" s="271"/>
      <c r="D160" s="280"/>
      <c r="E160" s="281"/>
      <c r="F160" s="282" t="s">
        <v>1774</v>
      </c>
      <c r="G160" s="278">
        <f>[2]Calculations!$H$10</f>
        <v>54265223541.486122</v>
      </c>
    </row>
    <row r="161" spans="1:7" x14ac:dyDescent="0.35">
      <c r="A161" s="283" t="s">
        <v>1775</v>
      </c>
      <c r="B161" s="284"/>
      <c r="C161" s="284"/>
      <c r="D161" s="280">
        <f>[2]Calculations!$D$11</f>
        <v>0</v>
      </c>
      <c r="E161" s="273"/>
      <c r="F161" s="277" t="s">
        <v>1776</v>
      </c>
      <c r="G161" s="285">
        <f>[2]Calculations!$H$11</f>
        <v>0.94799999999999995</v>
      </c>
    </row>
    <row r="162" spans="1:7" x14ac:dyDescent="0.35">
      <c r="A162" s="274" t="s">
        <v>1777</v>
      </c>
      <c r="B162" s="271"/>
      <c r="C162" s="271"/>
      <c r="D162" s="280">
        <f>[2]Calculations!$D$12</f>
        <v>0</v>
      </c>
      <c r="E162" s="273"/>
      <c r="F162" s="277" t="s">
        <v>1778</v>
      </c>
      <c r="G162" s="285">
        <f>[2]Calculations!$H$12</f>
        <v>0.95</v>
      </c>
    </row>
    <row r="163" spans="1:7" x14ac:dyDescent="0.35">
      <c r="A163" s="274" t="s">
        <v>1779</v>
      </c>
      <c r="B163" s="271"/>
      <c r="C163" s="271"/>
      <c r="D163" s="280">
        <f>[2]Calculations!$D$13</f>
        <v>0</v>
      </c>
      <c r="E163" s="273"/>
      <c r="F163" s="270"/>
      <c r="G163" s="269"/>
    </row>
    <row r="164" spans="1:7" x14ac:dyDescent="0.35">
      <c r="A164" s="274" t="s">
        <v>1780</v>
      </c>
      <c r="B164" s="271"/>
      <c r="C164" s="271"/>
      <c r="D164" s="280">
        <f>[2]Calculations!$D$14</f>
        <v>0</v>
      </c>
      <c r="E164" s="273"/>
      <c r="F164" s="270"/>
      <c r="G164" s="269"/>
    </row>
    <row r="165" spans="1:7" ht="16.5" x14ac:dyDescent="0.35">
      <c r="A165" s="274" t="s">
        <v>1781</v>
      </c>
      <c r="B165" s="271"/>
      <c r="C165" s="271"/>
      <c r="D165" s="280">
        <f>[2]Calculations!$D$15</f>
        <v>0</v>
      </c>
      <c r="E165" s="273"/>
      <c r="F165" s="270"/>
      <c r="G165" s="269"/>
    </row>
    <row r="166" spans="1:7" x14ac:dyDescent="0.35">
      <c r="A166" s="274" t="s">
        <v>1782</v>
      </c>
      <c r="B166" s="271"/>
      <c r="C166" s="271"/>
      <c r="D166" s="280">
        <f>[2]Calculations!$D$16</f>
        <v>498967157.35479456</v>
      </c>
      <c r="E166" s="286"/>
      <c r="F166" s="270"/>
      <c r="G166" s="269"/>
    </row>
    <row r="167" spans="1:7" ht="15" thickBot="1" x14ac:dyDescent="0.4">
      <c r="A167" s="267" t="s">
        <v>1783</v>
      </c>
      <c r="B167" s="271"/>
      <c r="C167" s="271"/>
      <c r="D167" s="287">
        <f>[2]Calculations!$D$17</f>
        <v>53766256384.131325</v>
      </c>
      <c r="E167" s="288"/>
      <c r="F167" s="289"/>
      <c r="G167" s="269"/>
    </row>
    <row r="168" spans="1:7" ht="15.5" thickTop="1" thickBot="1" x14ac:dyDescent="0.4">
      <c r="A168" s="267"/>
      <c r="B168" s="271"/>
      <c r="C168" s="271"/>
      <c r="D168" s="268"/>
      <c r="E168" s="268"/>
      <c r="F168" s="270"/>
      <c r="G168" s="269"/>
    </row>
    <row r="169" spans="1:7" ht="15" thickBot="1" x14ac:dyDescent="0.4">
      <c r="A169" s="267" t="s">
        <v>1784</v>
      </c>
      <c r="B169" s="290"/>
      <c r="C169" s="290"/>
      <c r="D169" s="291" t="str">
        <f>[2]Calculations!$D$19</f>
        <v>PASS</v>
      </c>
      <c r="E169" s="292"/>
      <c r="F169" s="270"/>
      <c r="G169" s="270"/>
    </row>
    <row r="170" spans="1:7" x14ac:dyDescent="0.35">
      <c r="A170" s="267"/>
      <c r="B170" s="290"/>
      <c r="C170" s="290"/>
      <c r="D170" s="292"/>
      <c r="E170" s="292"/>
      <c r="F170" s="270"/>
      <c r="G170" s="270"/>
    </row>
    <row r="171" spans="1:7" ht="8.25" customHeight="1" x14ac:dyDescent="0.35">
      <c r="A171" s="267"/>
      <c r="B171" s="290"/>
      <c r="C171" s="290"/>
      <c r="D171" s="292"/>
      <c r="E171" s="292"/>
      <c r="F171" s="270"/>
      <c r="G171" s="270"/>
    </row>
    <row r="172" spans="1:7" s="296" customFormat="1" x14ac:dyDescent="0.35">
      <c r="A172" s="267" t="s">
        <v>1785</v>
      </c>
      <c r="B172" s="293"/>
      <c r="C172" s="293"/>
      <c r="D172" s="294"/>
      <c r="E172" s="294"/>
      <c r="F172" s="295"/>
      <c r="G172" s="295"/>
    </row>
    <row r="173" spans="1:7" ht="4.5" customHeight="1" x14ac:dyDescent="0.35">
      <c r="A173" s="297"/>
      <c r="B173" s="298"/>
      <c r="C173" s="298"/>
      <c r="D173" s="299"/>
      <c r="E173" s="299"/>
      <c r="F173" s="269"/>
      <c r="G173" s="269"/>
    </row>
    <row r="174" spans="1:7" x14ac:dyDescent="0.35">
      <c r="A174" s="283" t="s">
        <v>1786</v>
      </c>
      <c r="B174" s="298"/>
      <c r="C174" s="298"/>
      <c r="D174" s="300">
        <f>[2]Calculations!$D$23</f>
        <v>1.03</v>
      </c>
      <c r="E174" s="299"/>
      <c r="F174" s="301"/>
      <c r="G174" s="269"/>
    </row>
    <row r="175" spans="1:7" ht="19" x14ac:dyDescent="0.4">
      <c r="A175" s="283" t="s">
        <v>1787</v>
      </c>
      <c r="B175" s="298"/>
      <c r="C175" s="298"/>
      <c r="D175" s="300">
        <f>[2]Calculations!$D$24</f>
        <v>1.0633687414254178</v>
      </c>
      <c r="E175" s="299"/>
      <c r="F175" s="302"/>
      <c r="G175" s="269"/>
    </row>
    <row r="176" spans="1:7" x14ac:dyDescent="0.35">
      <c r="A176" s="297" t="s">
        <v>1788</v>
      </c>
      <c r="B176" s="298"/>
      <c r="C176" s="298"/>
      <c r="D176" s="299"/>
      <c r="E176" s="299"/>
      <c r="F176" s="269"/>
      <c r="G176" s="269"/>
    </row>
    <row r="177" spans="1:7" x14ac:dyDescent="0.35">
      <c r="A177" s="297"/>
      <c r="B177" s="298"/>
      <c r="C177" s="298"/>
      <c r="D177" s="299"/>
      <c r="E177" s="299"/>
      <c r="F177" s="269"/>
      <c r="G177" s="269"/>
    </row>
    <row r="178" spans="1:7" ht="21" x14ac:dyDescent="0.45">
      <c r="A178" s="265" t="s">
        <v>1789</v>
      </c>
      <c r="B178" s="265"/>
      <c r="C178" s="265"/>
      <c r="D178" s="265"/>
      <c r="E178" s="265"/>
      <c r="F178" s="266"/>
      <c r="G178" s="266"/>
    </row>
    <row r="179" spans="1:7" x14ac:dyDescent="0.35">
      <c r="A179" s="303"/>
      <c r="B179" s="304"/>
      <c r="C179" s="304"/>
      <c r="D179" s="305"/>
      <c r="E179" s="305"/>
      <c r="F179" s="306"/>
      <c r="G179" s="307"/>
    </row>
    <row r="180" spans="1:7" ht="16.5" x14ac:dyDescent="0.35">
      <c r="A180" s="274" t="s">
        <v>1790</v>
      </c>
      <c r="B180" s="308"/>
      <c r="C180" s="304"/>
      <c r="D180" s="309">
        <f>[2]Calculations!$D$29</f>
        <v>0</v>
      </c>
      <c r="E180" s="272"/>
      <c r="F180" s="306"/>
      <c r="G180" s="307"/>
    </row>
    <row r="181" spans="1:7" x14ac:dyDescent="0.35">
      <c r="A181" s="303"/>
      <c r="B181" s="304"/>
      <c r="C181" s="304"/>
      <c r="D181" s="310"/>
      <c r="E181" s="305"/>
      <c r="F181" s="306"/>
      <c r="G181" s="307"/>
    </row>
    <row r="182" spans="1:7" x14ac:dyDescent="0.35">
      <c r="A182" s="311" t="s">
        <v>1791</v>
      </c>
      <c r="B182" s="304"/>
      <c r="C182" s="304"/>
      <c r="D182" s="312">
        <f>[2]Calculations!$D$31</f>
        <v>0</v>
      </c>
      <c r="E182" s="313"/>
      <c r="F182" s="314"/>
      <c r="G182" s="315"/>
    </row>
    <row r="183" spans="1:7" ht="16.5" x14ac:dyDescent="0.35">
      <c r="A183" s="316" t="s">
        <v>1792</v>
      </c>
      <c r="B183" s="317"/>
      <c r="C183" s="317"/>
      <c r="D183" s="310"/>
      <c r="E183" s="305"/>
      <c r="F183" s="314"/>
      <c r="G183" s="315"/>
    </row>
    <row r="184" spans="1:7" x14ac:dyDescent="0.35">
      <c r="A184" s="316" t="s">
        <v>1793</v>
      </c>
      <c r="B184" s="304"/>
      <c r="C184" s="304"/>
      <c r="D184" s="318"/>
      <c r="E184" s="319"/>
      <c r="F184" s="320"/>
      <c r="G184" s="306"/>
    </row>
    <row r="185" spans="1:7" x14ac:dyDescent="0.35">
      <c r="A185" s="283" t="s">
        <v>1775</v>
      </c>
      <c r="B185" s="304"/>
      <c r="C185" s="304"/>
      <c r="D185" s="321">
        <f>[2]Calculations!$D$32</f>
        <v>0</v>
      </c>
      <c r="E185" s="286"/>
      <c r="F185" s="322"/>
      <c r="G185" s="306"/>
    </row>
    <row r="186" spans="1:7" x14ac:dyDescent="0.35">
      <c r="A186" s="274" t="s">
        <v>1777</v>
      </c>
      <c r="B186" s="304"/>
      <c r="C186" s="304"/>
      <c r="D186" s="321">
        <f>[2]Calculations!$D$33</f>
        <v>37633341855.999947</v>
      </c>
      <c r="E186" s="323"/>
      <c r="F186" s="322"/>
      <c r="G186" s="306"/>
    </row>
    <row r="187" spans="1:7" x14ac:dyDescent="0.35">
      <c r="A187" s="311" t="s">
        <v>1794</v>
      </c>
      <c r="B187" s="304"/>
      <c r="C187" s="304"/>
      <c r="D187" s="321">
        <f>[2]Calculations!$D$34</f>
        <v>0</v>
      </c>
      <c r="E187" s="324"/>
      <c r="F187" s="322"/>
      <c r="G187" s="306"/>
    </row>
    <row r="188" spans="1:7" x14ac:dyDescent="0.35">
      <c r="A188" s="274" t="s">
        <v>1780</v>
      </c>
      <c r="B188" s="304"/>
      <c r="C188" s="304"/>
      <c r="D188" s="321">
        <f>[2]Calculations!$D$35</f>
        <v>57143316662.860001</v>
      </c>
      <c r="E188" s="324"/>
      <c r="F188" s="320"/>
      <c r="G188" s="306"/>
    </row>
    <row r="189" spans="1:7" ht="16.5" x14ac:dyDescent="0.35">
      <c r="A189" s="274" t="s">
        <v>1781</v>
      </c>
      <c r="B189" s="304"/>
      <c r="C189" s="304"/>
      <c r="D189" s="318"/>
      <c r="E189" s="324"/>
      <c r="F189" s="320"/>
      <c r="G189" s="306"/>
    </row>
    <row r="190" spans="1:7" x14ac:dyDescent="0.35">
      <c r="A190" s="311" t="s">
        <v>1795</v>
      </c>
      <c r="B190" s="304"/>
      <c r="C190" s="304"/>
      <c r="D190" s="318"/>
      <c r="E190" s="324"/>
      <c r="F190" s="325"/>
      <c r="G190" s="306"/>
    </row>
    <row r="191" spans="1:7" ht="15" thickBot="1" x14ac:dyDescent="0.4">
      <c r="A191" s="267" t="s">
        <v>1796</v>
      </c>
      <c r="B191" s="304"/>
      <c r="C191" s="304"/>
      <c r="D191" s="326">
        <f>[2]Calculations!$D$40</f>
        <v>57143316662.860001</v>
      </c>
      <c r="E191" s="327"/>
      <c r="F191" s="320"/>
      <c r="G191" s="306"/>
    </row>
    <row r="192" spans="1:7" ht="15" thickTop="1" x14ac:dyDescent="0.35">
      <c r="A192" s="267"/>
      <c r="B192" s="304"/>
      <c r="C192" s="304"/>
      <c r="D192" s="304"/>
      <c r="E192" s="304"/>
      <c r="F192" s="320"/>
      <c r="G192" s="306"/>
    </row>
    <row r="193" spans="1:7" x14ac:dyDescent="0.35">
      <c r="A193" s="328"/>
      <c r="B193" s="329"/>
      <c r="C193" s="329"/>
      <c r="D193" s="329"/>
      <c r="E193" s="329"/>
      <c r="F193" s="330"/>
      <c r="G193" s="307"/>
    </row>
    <row r="194" spans="1:7" ht="18.5" x14ac:dyDescent="0.45">
      <c r="A194" s="265" t="s">
        <v>1797</v>
      </c>
      <c r="B194" s="265"/>
      <c r="C194" s="265"/>
      <c r="D194" s="265"/>
      <c r="E194" s="265"/>
      <c r="F194" s="265"/>
      <c r="G194" s="266"/>
    </row>
    <row r="195" spans="1:7" x14ac:dyDescent="0.35">
      <c r="A195" s="303"/>
      <c r="B195" s="304"/>
      <c r="C195" s="304"/>
      <c r="D195" s="273"/>
      <c r="E195" s="273"/>
      <c r="F195" s="320"/>
      <c r="G195" s="306"/>
    </row>
    <row r="196" spans="1:7" x14ac:dyDescent="0.35">
      <c r="A196" s="311" t="s">
        <v>1798</v>
      </c>
      <c r="B196" s="304"/>
      <c r="C196" s="304"/>
      <c r="D196" s="312">
        <f>[2]Calculations!$D$45</f>
        <v>37806850432.189377</v>
      </c>
      <c r="E196" s="331"/>
      <c r="F196" s="320"/>
      <c r="G196" s="306"/>
    </row>
    <row r="197" spans="1:7" x14ac:dyDescent="0.35">
      <c r="A197" s="268" t="s">
        <v>1799</v>
      </c>
      <c r="B197" s="317"/>
      <c r="C197" s="317"/>
      <c r="D197" s="332">
        <f>[2]Calculations!$D$46</f>
        <v>20011138016.90062</v>
      </c>
      <c r="E197" s="331"/>
      <c r="F197" s="325"/>
      <c r="G197" s="306"/>
    </row>
    <row r="198" spans="1:7" ht="15" thickBot="1" x14ac:dyDescent="0.4">
      <c r="A198" s="311" t="s">
        <v>1800</v>
      </c>
      <c r="B198" s="320"/>
      <c r="C198" s="320"/>
      <c r="D198" s="333">
        <f>[2]Calculations!$D$47</f>
        <v>57817988449.089996</v>
      </c>
      <c r="E198" s="327"/>
      <c r="F198" s="320"/>
      <c r="G198" s="334"/>
    </row>
    <row r="199" spans="1:7" ht="15" thickTop="1" x14ac:dyDescent="0.35">
      <c r="A199" s="311"/>
      <c r="B199" s="320"/>
      <c r="C199" s="320"/>
      <c r="D199" s="335"/>
      <c r="E199" s="335"/>
      <c r="F199" s="320"/>
      <c r="G199" s="334"/>
    </row>
    <row r="200" spans="1:7" x14ac:dyDescent="0.35">
      <c r="A200" s="303"/>
      <c r="B200" s="304"/>
      <c r="C200" s="304"/>
      <c r="D200" s="304"/>
      <c r="E200" s="304"/>
      <c r="F200" s="320"/>
      <c r="G200" s="306"/>
    </row>
    <row r="201" spans="1:7" ht="21" x14ac:dyDescent="0.45">
      <c r="A201" s="265" t="s">
        <v>1801</v>
      </c>
      <c r="B201" s="265"/>
      <c r="C201" s="265"/>
      <c r="D201" s="265"/>
      <c r="E201" s="265"/>
      <c r="F201" s="265"/>
      <c r="G201" s="266"/>
    </row>
    <row r="202" spans="1:7" ht="18.5" x14ac:dyDescent="0.45">
      <c r="A202" s="336"/>
      <c r="B202" s="336"/>
      <c r="C202" s="336"/>
      <c r="D202" s="336"/>
      <c r="E202" s="336"/>
      <c r="F202" s="336"/>
      <c r="G202" s="69"/>
    </row>
    <row r="203" spans="1:7" x14ac:dyDescent="0.35">
      <c r="A203" s="337" t="s">
        <v>1802</v>
      </c>
      <c r="B203" s="338" t="s">
        <v>1803</v>
      </c>
      <c r="C203" s="338"/>
      <c r="D203" s="338" t="s">
        <v>1804</v>
      </c>
      <c r="E203" s="337"/>
      <c r="F203" s="337"/>
      <c r="G203" s="339"/>
    </row>
    <row r="204" spans="1:7" x14ac:dyDescent="0.35">
      <c r="A204" s="340">
        <f>[2]Calculations!$A$53</f>
        <v>43921</v>
      </c>
      <c r="B204" s="341" t="str">
        <f>[2]Calculations!$B$53</f>
        <v>N/A</v>
      </c>
      <c r="C204" s="323"/>
      <c r="D204" s="341" t="str">
        <f>[2]Calculations!$D$53</f>
        <v>N/A</v>
      </c>
      <c r="E204" s="342"/>
      <c r="F204" s="343"/>
      <c r="G204" s="69"/>
    </row>
    <row r="205" spans="1:7" x14ac:dyDescent="0.35">
      <c r="A205" s="340"/>
      <c r="B205" s="323"/>
      <c r="C205" s="323"/>
      <c r="D205" s="342"/>
      <c r="E205" s="342"/>
      <c r="F205" s="343"/>
      <c r="G205" s="69"/>
    </row>
    <row r="206" spans="1:7" ht="18.5" x14ac:dyDescent="0.45">
      <c r="A206" s="265" t="s">
        <v>1805</v>
      </c>
      <c r="B206" s="265"/>
      <c r="C206" s="265"/>
      <c r="D206" s="265"/>
      <c r="E206" s="265"/>
      <c r="F206" s="265"/>
      <c r="G206" s="266"/>
    </row>
    <row r="207" spans="1:7" ht="18.5" x14ac:dyDescent="0.45">
      <c r="A207" s="336"/>
      <c r="B207" s="336"/>
      <c r="C207" s="336"/>
      <c r="D207" s="336"/>
      <c r="E207" s="336"/>
      <c r="F207" s="336"/>
      <c r="G207" s="69"/>
    </row>
    <row r="208" spans="1:7" x14ac:dyDescent="0.35">
      <c r="A208" s="344"/>
      <c r="B208" s="345">
        <f>[2]Calculations!B57</f>
        <v>43889</v>
      </c>
      <c r="C208" s="346"/>
      <c r="D208" s="345">
        <f>[2]Calculations!D57</f>
        <v>43889</v>
      </c>
      <c r="E208" s="346"/>
      <c r="F208" s="346"/>
      <c r="G208" s="347"/>
    </row>
    <row r="209" spans="1:7" x14ac:dyDescent="0.35">
      <c r="A209" s="337" t="s">
        <v>1806</v>
      </c>
      <c r="B209" s="344"/>
      <c r="C209" s="348"/>
      <c r="D209" s="344"/>
      <c r="E209" s="344"/>
      <c r="F209" s="348"/>
      <c r="G209" s="347"/>
    </row>
    <row r="210" spans="1:7" x14ac:dyDescent="0.35">
      <c r="A210" s="268" t="s">
        <v>1807</v>
      </c>
      <c r="B210" s="349">
        <f>[2]Calculations!B59</f>
        <v>503447983.69678515</v>
      </c>
      <c r="C210" s="350"/>
      <c r="D210" s="349">
        <f>[2]Calculations!D59</f>
        <v>394852739.43784016</v>
      </c>
      <c r="E210" s="349"/>
      <c r="F210" s="350"/>
      <c r="G210" s="351"/>
    </row>
    <row r="211" spans="1:7" x14ac:dyDescent="0.35">
      <c r="A211" s="268" t="s">
        <v>1808</v>
      </c>
      <c r="B211" s="349">
        <f>[2]Calculations!B60</f>
        <v>80286066.540000007</v>
      </c>
      <c r="C211" s="350"/>
      <c r="D211" s="349">
        <f>[2]Calculations!D60</f>
        <v>85655477.50999999</v>
      </c>
      <c r="E211" s="349"/>
      <c r="F211" s="350"/>
      <c r="G211" s="352"/>
    </row>
    <row r="212" spans="1:7" x14ac:dyDescent="0.35">
      <c r="A212" s="329" t="s">
        <v>1809</v>
      </c>
      <c r="B212" s="349">
        <f>[2]Calculations!B61</f>
        <v>106386467.73321301</v>
      </c>
      <c r="C212" s="350"/>
      <c r="D212" s="349">
        <f>[2]Calculations!D61</f>
        <v>91685981.452159718</v>
      </c>
      <c r="E212" s="349"/>
      <c r="F212" s="350"/>
      <c r="G212" s="352"/>
    </row>
    <row r="213" spans="1:7" x14ac:dyDescent="0.35">
      <c r="A213" s="329" t="s">
        <v>1810</v>
      </c>
      <c r="B213" s="349">
        <f>[2]Calculations!B62</f>
        <v>0</v>
      </c>
      <c r="C213" s="353"/>
      <c r="D213" s="349">
        <f>[2]Calculations!D62</f>
        <v>0</v>
      </c>
      <c r="E213" s="354"/>
      <c r="F213" s="353"/>
      <c r="G213" s="347"/>
    </row>
    <row r="214" spans="1:7" x14ac:dyDescent="0.35">
      <c r="A214" s="268" t="s">
        <v>1811</v>
      </c>
      <c r="B214" s="349">
        <f>[2]Calculations!B63</f>
        <v>19223739856.630001</v>
      </c>
      <c r="C214" s="353"/>
      <c r="D214" s="349">
        <f>[2]Calculations!D63</f>
        <v>0</v>
      </c>
      <c r="E214" s="354"/>
      <c r="F214" s="353"/>
      <c r="G214" s="347"/>
    </row>
    <row r="215" spans="1:7" x14ac:dyDescent="0.35">
      <c r="A215" s="337" t="s">
        <v>1812</v>
      </c>
      <c r="B215" s="349"/>
      <c r="C215" s="350"/>
      <c r="D215" s="349"/>
      <c r="E215" s="349"/>
      <c r="F215" s="350"/>
      <c r="G215" s="347"/>
    </row>
    <row r="216" spans="1:7" x14ac:dyDescent="0.35">
      <c r="A216" s="268" t="s">
        <v>1813</v>
      </c>
      <c r="B216" s="349">
        <f>[2]Calculations!B65</f>
        <v>0</v>
      </c>
      <c r="C216" s="350"/>
      <c r="D216" s="349">
        <f>[2]Calculations!D65</f>
        <v>0</v>
      </c>
      <c r="E216" s="349"/>
      <c r="F216" s="355"/>
      <c r="G216" s="347"/>
    </row>
    <row r="217" spans="1:7" ht="15.5" x14ac:dyDescent="0.35">
      <c r="A217" s="268" t="s">
        <v>1814</v>
      </c>
      <c r="B217" s="349">
        <f>[2]Calculations!B66</f>
        <v>-106228629.88332874</v>
      </c>
      <c r="C217" s="356" t="str">
        <f>[2]Calculations!C66</f>
        <v>(7)</v>
      </c>
      <c r="D217" s="349">
        <f>[2]Calculations!D66</f>
        <v>-91539496.641495198</v>
      </c>
      <c r="E217" s="356" t="str">
        <f>[2]Calculations!E66</f>
        <v>(8)</v>
      </c>
      <c r="F217" s="355"/>
      <c r="G217" s="347"/>
    </row>
    <row r="218" spans="1:7" x14ac:dyDescent="0.35">
      <c r="A218" s="268" t="s">
        <v>1815</v>
      </c>
      <c r="B218" s="349">
        <f>[2]Calculations!B67</f>
        <v>-19283723807.959999</v>
      </c>
      <c r="C218" s="357"/>
      <c r="D218" s="349">
        <f>[2]Calculations!D67</f>
        <v>-39772507.159999996</v>
      </c>
      <c r="E218" s="357"/>
      <c r="F218" s="355"/>
      <c r="G218" s="347"/>
    </row>
    <row r="219" spans="1:7" ht="15.5" x14ac:dyDescent="0.35">
      <c r="A219" s="268" t="s">
        <v>1816</v>
      </c>
      <c r="B219" s="349">
        <f>[2]Calculations!B68</f>
        <v>-523750098.91046989</v>
      </c>
      <c r="C219" s="356" t="str">
        <f>[2]Calculations!C68</f>
        <v>(7)</v>
      </c>
      <c r="D219" s="349">
        <f>[2]Calculations!D68</f>
        <v>-440735709.78368473</v>
      </c>
      <c r="E219" s="356" t="str">
        <f>[2]Calculations!E68</f>
        <v>(8)</v>
      </c>
      <c r="F219" s="355"/>
      <c r="G219" s="347"/>
    </row>
    <row r="220" spans="1:7" ht="15.5" x14ac:dyDescent="0.35">
      <c r="A220" s="358" t="s">
        <v>1817</v>
      </c>
      <c r="B220" s="349">
        <f>[2]Calculations!B69</f>
        <v>0</v>
      </c>
      <c r="C220" s="359"/>
      <c r="D220" s="349">
        <f>[2]Calculations!D69</f>
        <v>0</v>
      </c>
      <c r="E220" s="360"/>
      <c r="F220" s="351"/>
      <c r="G220" s="347"/>
    </row>
    <row r="221" spans="1:7" ht="16.5" x14ac:dyDescent="0.35">
      <c r="A221" s="268" t="s">
        <v>1818</v>
      </c>
      <c r="B221" s="349">
        <f>[2]Calculations!B70</f>
        <v>-103.71000000000001</v>
      </c>
      <c r="C221" s="361"/>
      <c r="D221" s="349">
        <f>[2]Calculations!D70</f>
        <v>-43.39</v>
      </c>
      <c r="E221" s="362"/>
      <c r="F221" s="363"/>
      <c r="G221" s="347"/>
    </row>
    <row r="222" spans="1:7" ht="15" thickBot="1" x14ac:dyDescent="0.4">
      <c r="A222" s="268" t="s">
        <v>1819</v>
      </c>
      <c r="B222" s="364">
        <f>[2]Calculations!B71</f>
        <v>157734.13620201588</v>
      </c>
      <c r="C222" s="350"/>
      <c r="D222" s="364">
        <f>[2]Calculations!D71</f>
        <v>146441.42481993197</v>
      </c>
      <c r="E222" s="350"/>
      <c r="F222" s="350"/>
      <c r="G222" s="365"/>
    </row>
    <row r="223" spans="1:7" ht="15" thickTop="1" x14ac:dyDescent="0.35">
      <c r="A223" s="268"/>
      <c r="B223" s="366"/>
      <c r="C223" s="367"/>
      <c r="D223" s="344"/>
      <c r="E223" s="344"/>
      <c r="F223" s="347"/>
      <c r="G223" s="347"/>
    </row>
    <row r="224" spans="1:7" x14ac:dyDescent="0.35">
      <c r="A224" s="268"/>
      <c r="B224" s="368"/>
      <c r="C224" s="366"/>
      <c r="D224" s="344"/>
      <c r="E224" s="344"/>
      <c r="F224" s="347"/>
      <c r="G224" s="347"/>
    </row>
    <row r="225" spans="1:7" x14ac:dyDescent="0.35">
      <c r="A225" s="344"/>
      <c r="B225" s="344"/>
      <c r="C225" s="344"/>
      <c r="D225" s="344"/>
      <c r="E225" s="344"/>
      <c r="F225" s="347"/>
      <c r="G225" s="347"/>
    </row>
    <row r="226" spans="1:7" x14ac:dyDescent="0.35">
      <c r="A226" s="344" t="str">
        <f>[2]Calculations!A75</f>
        <v xml:space="preserve">(1) The indexation methodology used to account for subsequent price developments since the date of the Original Market Value is based on the Teranet - National Bank Regional and </v>
      </c>
      <c r="B226" s="344"/>
      <c r="C226" s="344"/>
      <c r="D226" s="344"/>
      <c r="E226" s="344"/>
      <c r="F226" s="344"/>
      <c r="G226" s="344"/>
    </row>
    <row r="227" spans="1:7" x14ac:dyDescent="0.35">
      <c r="A227" s="344" t="str">
        <f>[2]Calculations!A76</f>
        <v>Property Type Sub-Indices (TNB RPTSIs). Mortgaged properties are matched to the Teranet data which provides a granular analysis at the local level and, where available, segmented</v>
      </c>
      <c r="B227" s="344"/>
      <c r="C227" s="344"/>
      <c r="D227" s="344"/>
      <c r="E227" s="344"/>
      <c r="F227" s="344"/>
      <c r="G227" s="344"/>
    </row>
    <row r="228" spans="1:7" x14ac:dyDescent="0.35">
      <c r="A228" s="344" t="str">
        <f>[2]Calculations!A77</f>
        <v xml:space="preserve">by property type. The data derived by the TNB RPTSIs is based on a repeat sales method, which measures the change in price of certain residential properties </v>
      </c>
      <c r="B228" s="344"/>
      <c r="C228" s="344"/>
      <c r="D228" s="344"/>
      <c r="E228" s="344"/>
      <c r="F228" s="344"/>
      <c r="G228" s="344"/>
    </row>
    <row r="229" spans="1:7" x14ac:dyDescent="0.35">
      <c r="A229" s="344" t="str">
        <f>[2]Calculations!A78</f>
        <v>within the related area based on at least two sales of each such property over time. Such price change data is then used to formulate the TNB RPTSIs</v>
      </c>
      <c r="B229" s="344"/>
      <c r="C229" s="344"/>
      <c r="D229" s="344"/>
      <c r="E229" s="344"/>
      <c r="F229" s="344"/>
      <c r="G229" s="344"/>
    </row>
    <row r="230" spans="1:7" x14ac:dyDescent="0.35">
      <c r="A230" s="344" t="str">
        <f>[2]Calculations!A79</f>
        <v>for the related area. The Original Market Value is as of the date it is most recently determined or assessed in accordance with the underwriting policies (whether</v>
      </c>
      <c r="B230" s="344"/>
      <c r="C230" s="344"/>
      <c r="D230" s="344"/>
      <c r="E230" s="344"/>
      <c r="F230" s="344"/>
      <c r="G230" s="344"/>
    </row>
    <row r="231" spans="1:7" x14ac:dyDescent="0.35">
      <c r="A231" s="344" t="str">
        <f>[2]Calculations!A80</f>
        <v>upon origination or renewal of the Loan or subsequently thereto).</v>
      </c>
      <c r="B231" s="344"/>
      <c r="C231" s="344"/>
      <c r="D231" s="344"/>
      <c r="E231" s="344"/>
      <c r="F231" s="344"/>
      <c r="G231" s="344"/>
    </row>
    <row r="232" spans="1:7" x14ac:dyDescent="0.35">
      <c r="A232" s="344" t="str">
        <f>[2]Calculations!A81</f>
        <v>(2) Amounts are required to be credited to the Pre-Maturity Liquidity Ledger in respect of Series of Hard Bullet Covered Bonds in certain circumstances more fully described in the</v>
      </c>
      <c r="B232" s="344"/>
      <c r="C232" s="344"/>
      <c r="D232" s="344"/>
      <c r="E232" s="344"/>
      <c r="F232" s="344"/>
      <c r="G232" s="344"/>
    </row>
    <row r="233" spans="1:7" x14ac:dyDescent="0.35">
      <c r="A233" s="344" t="str">
        <f>[2]Calculations!A82</f>
        <v>Transaction Documents.</v>
      </c>
      <c r="B233" s="344"/>
      <c r="C233" s="344"/>
      <c r="D233" s="344"/>
      <c r="E233" s="344"/>
      <c r="F233" s="344"/>
      <c r="G233" s="344"/>
    </row>
    <row r="234" spans="1:7" x14ac:dyDescent="0.35">
      <c r="A234" s="369" t="str">
        <f>[2]Calculations!A83</f>
        <v xml:space="preserve">(3) Per Section 4.3.8 of the CMHC Guide, (A) the lesser of (i) the total amount of cover pool collateral and (ii) the amount of cover pool collateral required to collateralize the covered bonds </v>
      </c>
      <c r="B234" s="344"/>
      <c r="C234" s="344"/>
      <c r="D234" s="344"/>
      <c r="E234" s="344"/>
      <c r="F234" s="344"/>
      <c r="G234" s="344"/>
    </row>
    <row r="235" spans="1:7" x14ac:dyDescent="0.35">
      <c r="A235" s="344" t="str">
        <f>[2]Calculations!A84</f>
        <v>outstanding and ensure the Asset Coverage Test is met, divided by (B) the Canadian dollar equivalent of the principal amount of covered bonds outstanding under the registered covered bond program.</v>
      </c>
      <c r="B235" s="344"/>
      <c r="C235" s="344"/>
      <c r="D235" s="344"/>
      <c r="E235" s="344"/>
      <c r="F235" s="344"/>
      <c r="G235" s="344"/>
    </row>
    <row r="236" spans="1:7" x14ac:dyDescent="0.35">
      <c r="A236" s="344" t="str">
        <f>[2]Calculations!A85</f>
        <v>(4) Trading value method is the last selling price as of the Calculation Date of the covered bond.</v>
      </c>
      <c r="B236" s="344"/>
      <c r="C236" s="344"/>
      <c r="D236" s="370"/>
      <c r="E236" s="370"/>
      <c r="F236" s="347"/>
      <c r="G236" s="347"/>
    </row>
    <row r="237" spans="1:7" x14ac:dyDescent="0.35">
      <c r="A237" s="344" t="str">
        <f>[2]Calculations!A86</f>
        <v>(5) Present value of expected future cash flows of Loans, calculated using the weighted average current market interest rates offered to Scotiabank clients as at the last day of the month,</v>
      </c>
      <c r="B237" s="344"/>
      <c r="C237" s="344"/>
      <c r="D237" s="344"/>
      <c r="E237" s="344"/>
      <c r="F237" s="347"/>
      <c r="G237" s="347"/>
    </row>
    <row r="238" spans="1:7" x14ac:dyDescent="0.35">
      <c r="A238" s="371" t="str">
        <f>[2]Calculations!A87</f>
        <v>being 3.0614%.</v>
      </c>
      <c r="B238" s="344"/>
      <c r="C238" s="344"/>
      <c r="D238" s="344"/>
      <c r="E238" s="344"/>
      <c r="F238" s="347"/>
      <c r="G238" s="347"/>
    </row>
    <row r="239" spans="1:7" x14ac:dyDescent="0.35">
      <c r="A239" s="344" t="str">
        <f>[2]Calculations!A88</f>
        <v>(6) Scotiabank currently reviews the Loans in its Covered Bond Portfolio, on a periodic basis, to ensure such Loans continue to be Eligible Loans. As a result of a review, a selection of</v>
      </c>
      <c r="B239" s="344"/>
      <c r="C239" s="344"/>
      <c r="D239" s="344"/>
      <c r="E239" s="344"/>
      <c r="F239" s="347"/>
      <c r="G239" s="372"/>
    </row>
    <row r="240" spans="1:7" x14ac:dyDescent="0.35">
      <c r="A240" s="344" t="str">
        <f>[2]Calculations!A89</f>
        <v>Loans may be sold by the Guarantor to Scotiabank, including Loans that have ceased to be Eligible Loans or Loans that are at least 90 days past due or subject to foreclosure. Sales of</v>
      </c>
      <c r="B240" s="344"/>
      <c r="C240" s="344"/>
      <c r="D240" s="344"/>
      <c r="E240" s="344"/>
      <c r="F240" s="347"/>
      <c r="G240" s="347"/>
    </row>
    <row r="241" spans="1:7" x14ac:dyDescent="0.35">
      <c r="A241" s="344" t="str">
        <f>[2]Calculations!A90</f>
        <v>Eligible Loans by the Guarantor that are at least 90 days past due or subject to foreclosure is done on a voluntary basis and the Guarantor is under no obligation to continue such sales or</v>
      </c>
      <c r="B241" s="344"/>
      <c r="C241" s="344"/>
      <c r="D241" s="344"/>
      <c r="E241" s="344"/>
      <c r="F241" s="347"/>
      <c r="G241" s="347"/>
    </row>
    <row r="242" spans="1:7" x14ac:dyDescent="0.35">
      <c r="A242" s="344" t="str">
        <f>[2]Calculations!A91</f>
        <v>notify investors of any discontinuance of such sales. The sale of Loans by the Guarantor that were at least 90 days past due or subject to foreclosure reflected in this Investor Report were</v>
      </c>
      <c r="B242" s="344"/>
      <c r="C242" s="344"/>
      <c r="D242" s="344"/>
      <c r="E242" s="344"/>
      <c r="F242" s="347"/>
      <c r="G242" s="347"/>
    </row>
    <row r="243" spans="1:7" x14ac:dyDescent="0.35">
      <c r="A243" s="344" t="str">
        <f>[2]Calculations!A92</f>
        <v>immaterial to the Covered Bond Portfolio’s overall performance. Refer to Note 13 of Scotiabank’s Form 40-F for the fiscal year ended October 31, 2019 for details on impaired loans and</v>
      </c>
      <c r="B243" s="344"/>
      <c r="C243" s="344"/>
      <c r="D243" s="344"/>
      <c r="E243" s="344"/>
      <c r="F243" s="347"/>
      <c r="G243" s="347"/>
    </row>
    <row r="244" spans="1:7" x14ac:dyDescent="0.35">
      <c r="A244" s="344" t="str">
        <f>[2]Calculations!A93</f>
        <v>Scotiabank’s residential mortgage portfolio.</v>
      </c>
      <c r="B244" s="344"/>
      <c r="C244" s="344"/>
      <c r="D244" s="344"/>
      <c r="E244" s="344"/>
      <c r="F244" s="347"/>
      <c r="G244" s="347"/>
    </row>
    <row r="245" spans="1:7" x14ac:dyDescent="0.35">
      <c r="A245" s="344" t="str">
        <f>[2]Calculations!A94</f>
        <v>(7) This amount is to be paid out on April 17th, 2020.</v>
      </c>
      <c r="B245" s="344"/>
      <c r="C245" s="344"/>
      <c r="D245" s="344"/>
      <c r="E245" s="344"/>
      <c r="F245" s="347"/>
      <c r="G245" s="347"/>
    </row>
    <row r="246" spans="1:7" x14ac:dyDescent="0.35">
      <c r="A246" s="344" t="str">
        <f>[2]Calculations!A95</f>
        <v>(8) This amount was paid out on March 17th, 2020.</v>
      </c>
    </row>
    <row r="247" spans="1:7" x14ac:dyDescent="0.35">
      <c r="A247" s="344" t="str">
        <f>[2]Calculations!A96</f>
        <v>(9) Amounts included are inflows net of expenses incurred, such as legal fees, filing fees, and service charges.</v>
      </c>
    </row>
  </sheetData>
  <mergeCells count="11">
    <mergeCell ref="A109:F109"/>
    <mergeCell ref="A153:G153"/>
    <mergeCell ref="A5:G7"/>
    <mergeCell ref="A9:G11"/>
    <mergeCell ref="A13:G15"/>
    <mergeCell ref="A17:G19"/>
    <mergeCell ref="A47:C47"/>
    <mergeCell ref="A89:G89"/>
    <mergeCell ref="A90:G90"/>
    <mergeCell ref="A91:G91"/>
    <mergeCell ref="C86:G87"/>
  </mergeCells>
  <conditionalFormatting sqref="D169:E177">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T295"/>
  <sheetViews>
    <sheetView tabSelected="1" topLeftCell="F262" zoomScale="85" zoomScaleNormal="85" workbookViewId="0">
      <selection activeCell="T277" sqref="T277"/>
    </sheetView>
  </sheetViews>
  <sheetFormatPr defaultColWidth="9.1796875" defaultRowHeight="14" x14ac:dyDescent="0.3"/>
  <cols>
    <col min="1" max="1" width="22.26953125" style="375" customWidth="1"/>
    <col min="2" max="2" width="42.26953125" style="375" bestFit="1" customWidth="1"/>
    <col min="3" max="3" width="20.1796875" style="375" customWidth="1"/>
    <col min="4" max="9" width="17.81640625" style="375" bestFit="1" customWidth="1"/>
    <col min="10" max="11" width="17.81640625" style="224" bestFit="1" customWidth="1"/>
    <col min="12" max="14" width="17.81640625" style="375" bestFit="1" customWidth="1"/>
    <col min="15" max="15" width="16.26953125" style="375" bestFit="1" customWidth="1"/>
    <col min="16" max="17" width="16.453125" style="375" bestFit="1" customWidth="1"/>
    <col min="18" max="18" width="19.1796875" style="375" bestFit="1" customWidth="1"/>
    <col min="19" max="19" width="16.453125" style="375" bestFit="1" customWidth="1"/>
    <col min="20" max="20" width="20" style="375" bestFit="1" customWidth="1"/>
    <col min="21" max="16384" width="9.1796875" style="375"/>
  </cols>
  <sheetData>
    <row r="1" spans="1:11" ht="14.5" x14ac:dyDescent="0.35">
      <c r="A1" s="2"/>
      <c r="B1" s="373"/>
      <c r="C1" s="374" t="s">
        <v>1663</v>
      </c>
      <c r="D1" s="268"/>
      <c r="E1" s="2"/>
      <c r="K1" s="375"/>
    </row>
    <row r="2" spans="1:11" ht="14.5" x14ac:dyDescent="0.35">
      <c r="A2" s="2"/>
      <c r="B2" s="373"/>
      <c r="C2" s="374" t="s">
        <v>1664</v>
      </c>
      <c r="D2" s="2"/>
      <c r="E2" s="376">
        <f>'D1. NTT'!C2</f>
        <v>43921</v>
      </c>
      <c r="G2" s="183"/>
      <c r="K2" s="375"/>
    </row>
    <row r="3" spans="1:11" ht="14.5" x14ac:dyDescent="0.35">
      <c r="A3" s="2"/>
      <c r="B3" s="22"/>
      <c r="C3" s="374" t="s">
        <v>1665</v>
      </c>
      <c r="D3" s="2"/>
      <c r="E3" s="376">
        <f>'D1. NTT'!C3</f>
        <v>43928</v>
      </c>
      <c r="F3" s="377"/>
      <c r="K3" s="375"/>
    </row>
    <row r="4" spans="1:11" ht="14.5" x14ac:dyDescent="0.35">
      <c r="A4" s="2"/>
      <c r="B4" s="22"/>
      <c r="C4" s="2"/>
      <c r="D4" s="378"/>
      <c r="E4" s="378"/>
      <c r="F4" s="377"/>
      <c r="K4" s="375"/>
    </row>
    <row r="5" spans="1:11" ht="18.5" x14ac:dyDescent="0.45">
      <c r="A5" s="265" t="s">
        <v>1820</v>
      </c>
      <c r="B5" s="379"/>
      <c r="C5" s="379"/>
      <c r="D5" s="379"/>
      <c r="E5" s="379"/>
      <c r="F5" s="187"/>
      <c r="G5" s="187"/>
      <c r="H5" s="187"/>
      <c r="I5" s="187"/>
      <c r="K5" s="375"/>
    </row>
    <row r="6" spans="1:11" ht="14.5" x14ac:dyDescent="0.35">
      <c r="A6" s="2"/>
      <c r="B6" s="2"/>
      <c r="C6" s="380"/>
      <c r="D6" s="2"/>
      <c r="E6" s="2"/>
      <c r="K6" s="375"/>
    </row>
    <row r="7" spans="1:11" ht="14.5" x14ac:dyDescent="0.35">
      <c r="A7" s="21" t="s">
        <v>1821</v>
      </c>
      <c r="B7" s="2"/>
      <c r="C7" s="381">
        <f>'[2]Report P1 '!C7</f>
        <v>38540254861.480789</v>
      </c>
      <c r="D7" s="2"/>
      <c r="E7" s="2"/>
      <c r="G7" s="382"/>
      <c r="K7" s="375"/>
    </row>
    <row r="8" spans="1:11" ht="16.5" x14ac:dyDescent="0.35">
      <c r="A8" s="21" t="s">
        <v>1822</v>
      </c>
      <c r="B8" s="2"/>
      <c r="C8" s="381">
        <f>'[2]Report P1 '!C8</f>
        <v>57179770039.960068</v>
      </c>
      <c r="D8" s="2"/>
      <c r="E8" s="383"/>
      <c r="K8" s="375"/>
    </row>
    <row r="9" spans="1:11" ht="14.5" x14ac:dyDescent="0.35">
      <c r="A9" s="2" t="s">
        <v>1823</v>
      </c>
      <c r="B9" s="2"/>
      <c r="C9" s="384">
        <f>'[2]Report P1 '!C9</f>
        <v>228780</v>
      </c>
      <c r="D9" s="2"/>
      <c r="E9" s="2"/>
      <c r="K9" s="375"/>
    </row>
    <row r="10" spans="1:11" ht="14.5" x14ac:dyDescent="0.35">
      <c r="A10" s="2" t="s">
        <v>1824</v>
      </c>
      <c r="B10" s="2"/>
      <c r="C10" s="385">
        <f>'[2]Report P1 '!C10</f>
        <v>249933.42967025118</v>
      </c>
      <c r="D10" s="2"/>
      <c r="E10" s="2"/>
      <c r="K10" s="375"/>
    </row>
    <row r="11" spans="1:11" ht="14.5" x14ac:dyDescent="0.35">
      <c r="A11" s="2" t="s">
        <v>1825</v>
      </c>
      <c r="B11" s="2"/>
      <c r="C11" s="315">
        <f>'[2]Report P1 '!C11</f>
        <v>203938</v>
      </c>
      <c r="D11" s="2"/>
      <c r="E11" s="2"/>
      <c r="K11" s="375"/>
    </row>
    <row r="12" spans="1:11" ht="14.5" x14ac:dyDescent="0.35">
      <c r="A12" s="2" t="s">
        <v>1826</v>
      </c>
      <c r="B12" s="2"/>
      <c r="C12" s="386">
        <f>'[2]Report P1 '!C12</f>
        <v>209617</v>
      </c>
      <c r="D12" s="2"/>
      <c r="E12" s="2"/>
      <c r="K12" s="375"/>
    </row>
    <row r="13" spans="1:11" ht="14.5" x14ac:dyDescent="0.35">
      <c r="A13" s="2"/>
      <c r="B13" s="2"/>
      <c r="C13" s="387"/>
      <c r="D13" s="2"/>
      <c r="E13" s="2"/>
      <c r="K13" s="375"/>
    </row>
    <row r="14" spans="1:11" ht="15" customHeight="1" x14ac:dyDescent="0.35">
      <c r="A14" s="528" t="s">
        <v>1827</v>
      </c>
      <c r="B14" s="528"/>
      <c r="C14" s="388">
        <f>'[2]Report P1 '!C14</f>
        <v>0.55474000000000001</v>
      </c>
      <c r="D14" s="2"/>
      <c r="E14" s="2"/>
      <c r="J14" s="389"/>
      <c r="K14" s="375"/>
    </row>
    <row r="15" spans="1:11" ht="16.5" x14ac:dyDescent="0.35">
      <c r="A15" s="528" t="s">
        <v>1828</v>
      </c>
      <c r="B15" s="528"/>
      <c r="C15" s="388">
        <f>'[2]Report P1 '!C15</f>
        <v>0.65707700000000002</v>
      </c>
      <c r="D15" s="2"/>
      <c r="E15" s="2"/>
      <c r="J15" s="390"/>
      <c r="K15" s="375"/>
    </row>
    <row r="16" spans="1:11" ht="16.5" x14ac:dyDescent="0.35">
      <c r="A16" s="528" t="s">
        <v>1829</v>
      </c>
      <c r="B16" s="528"/>
      <c r="C16" s="391">
        <f>'[2]Report P1 '!C16</f>
        <v>0.73609000000000002</v>
      </c>
      <c r="D16" s="2"/>
      <c r="E16" s="2"/>
      <c r="G16" s="392"/>
      <c r="J16" s="389"/>
      <c r="K16" s="375"/>
    </row>
    <row r="17" spans="1:11" ht="14.5" x14ac:dyDescent="0.35">
      <c r="A17" s="528" t="s">
        <v>1830</v>
      </c>
      <c r="B17" s="528"/>
      <c r="C17" s="393">
        <f>'[2]Report P1 '!C17</f>
        <v>24.944924371168362</v>
      </c>
      <c r="D17" s="2" t="s">
        <v>1831</v>
      </c>
      <c r="E17" s="2"/>
      <c r="J17" s="390"/>
      <c r="K17" s="375"/>
    </row>
    <row r="18" spans="1:11" ht="14.5" x14ac:dyDescent="0.35">
      <c r="A18" s="528" t="s">
        <v>1832</v>
      </c>
      <c r="B18" s="528"/>
      <c r="C18" s="394">
        <f>'[2]Report P1 '!C18</f>
        <v>2.7014693530876325E-2</v>
      </c>
      <c r="D18" s="2"/>
      <c r="E18" s="2"/>
      <c r="J18" s="395"/>
      <c r="K18" s="375"/>
    </row>
    <row r="19" spans="1:11" ht="14.5" x14ac:dyDescent="0.35">
      <c r="A19" s="528" t="s">
        <v>1833</v>
      </c>
      <c r="B19" s="528"/>
      <c r="C19" s="393">
        <f>'[2]Report P1 '!C19</f>
        <v>55.093884956665576</v>
      </c>
      <c r="D19" s="2" t="s">
        <v>1831</v>
      </c>
      <c r="E19" s="2"/>
      <c r="J19" s="389"/>
      <c r="K19" s="375"/>
    </row>
    <row r="20" spans="1:11" ht="14.5" x14ac:dyDescent="0.35">
      <c r="A20" s="529" t="s">
        <v>1834</v>
      </c>
      <c r="B20" s="529"/>
      <c r="C20" s="393">
        <f>'[2]Report P1 '!C20</f>
        <v>30.148960585497214</v>
      </c>
      <c r="D20" s="2" t="s">
        <v>1831</v>
      </c>
      <c r="E20" s="2"/>
      <c r="J20" s="389"/>
      <c r="K20" s="375"/>
    </row>
    <row r="21" spans="1:11" ht="15" customHeight="1" x14ac:dyDescent="0.35">
      <c r="A21" s="529" t="s">
        <v>1835</v>
      </c>
      <c r="B21" s="529"/>
      <c r="C21" s="396">
        <f>'[2]Report P1 '!C21</f>
        <v>33.3917283030544</v>
      </c>
      <c r="D21" s="2" t="s">
        <v>1831</v>
      </c>
      <c r="E21" s="2"/>
      <c r="G21" s="397"/>
      <c r="K21" s="375"/>
    </row>
    <row r="22" spans="1:11" x14ac:dyDescent="0.3">
      <c r="A22" s="398"/>
      <c r="B22" s="398"/>
      <c r="C22" s="399"/>
      <c r="G22" s="397"/>
      <c r="K22" s="375"/>
    </row>
    <row r="23" spans="1:11" x14ac:dyDescent="0.3">
      <c r="A23" s="530" t="s">
        <v>1836</v>
      </c>
      <c r="B23" s="530"/>
      <c r="C23" s="530"/>
      <c r="D23" s="530"/>
      <c r="E23" s="530"/>
      <c r="F23" s="530"/>
      <c r="G23" s="530"/>
      <c r="H23" s="530"/>
      <c r="I23" s="530"/>
      <c r="K23" s="375"/>
    </row>
    <row r="24" spans="1:11" x14ac:dyDescent="0.3">
      <c r="A24" s="530"/>
      <c r="B24" s="530"/>
      <c r="C24" s="530"/>
      <c r="D24" s="530"/>
      <c r="E24" s="530"/>
      <c r="F24" s="530"/>
      <c r="G24" s="530"/>
      <c r="H24" s="530"/>
      <c r="I24" s="530"/>
      <c r="K24" s="375"/>
    </row>
    <row r="25" spans="1:11" ht="15" customHeight="1" x14ac:dyDescent="0.3">
      <c r="C25" s="400"/>
      <c r="K25" s="375"/>
    </row>
    <row r="26" spans="1:11" ht="18.75" customHeight="1" x14ac:dyDescent="0.45">
      <c r="A26" s="265" t="s">
        <v>1837</v>
      </c>
      <c r="B26" s="379"/>
      <c r="C26" s="401"/>
      <c r="D26" s="379"/>
      <c r="E26" s="379"/>
      <c r="F26" s="379"/>
      <c r="G26" s="379"/>
      <c r="H26" s="379"/>
      <c r="I26" s="379"/>
      <c r="K26" s="375"/>
    </row>
    <row r="27" spans="1:11" ht="15" customHeight="1" x14ac:dyDescent="0.35">
      <c r="A27" s="2"/>
      <c r="B27" s="2"/>
      <c r="C27" s="2"/>
      <c r="D27" s="2"/>
      <c r="E27" s="2"/>
      <c r="F27" s="2"/>
      <c r="G27" s="2"/>
      <c r="H27" s="2"/>
      <c r="I27" s="2"/>
      <c r="K27" s="375"/>
    </row>
    <row r="28" spans="1:11" ht="15" customHeight="1" x14ac:dyDescent="0.35">
      <c r="A28" s="402" t="s">
        <v>1838</v>
      </c>
      <c r="B28" s="2"/>
      <c r="C28" s="403" t="s">
        <v>676</v>
      </c>
      <c r="D28" s="404"/>
      <c r="E28" s="403" t="s">
        <v>1839</v>
      </c>
      <c r="F28" s="404"/>
      <c r="G28" s="403" t="s">
        <v>1840</v>
      </c>
      <c r="H28" s="404"/>
      <c r="I28" s="403" t="s">
        <v>1839</v>
      </c>
      <c r="K28" s="375"/>
    </row>
    <row r="29" spans="1:11" ht="15" customHeight="1" x14ac:dyDescent="0.35">
      <c r="A29" s="21" t="s">
        <v>1841</v>
      </c>
      <c r="B29" s="2"/>
      <c r="C29" s="384">
        <f>'[2]Report P1 '!C29</f>
        <v>228650</v>
      </c>
      <c r="D29" s="387"/>
      <c r="E29" s="394">
        <f>'[2]Report P1 '!E29</f>
        <v>0.9994317685112335</v>
      </c>
      <c r="F29" s="387"/>
      <c r="G29" s="384">
        <f>'[2]Report P1 '!G29</f>
        <v>57145815258.860031</v>
      </c>
      <c r="H29" s="387"/>
      <c r="I29" s="394">
        <f>'[2]Report P1 '!I29</f>
        <v>0.99940617492731665</v>
      </c>
      <c r="J29" s="405"/>
      <c r="K29" s="375"/>
    </row>
    <row r="30" spans="1:11" ht="14.5" x14ac:dyDescent="0.35">
      <c r="A30" s="21" t="s">
        <v>1842</v>
      </c>
      <c r="B30" s="2"/>
      <c r="C30" s="384">
        <f>'[2]Report P1 '!C30</f>
        <v>104</v>
      </c>
      <c r="D30" s="387"/>
      <c r="E30" s="394">
        <f>'[2]Report P1 '!E30</f>
        <v>4.5458519101320045E-4</v>
      </c>
      <c r="F30" s="387"/>
      <c r="G30" s="384">
        <f>'[2]Report P1 '!G30</f>
        <v>27541123.489999995</v>
      </c>
      <c r="H30" s="387"/>
      <c r="I30" s="394">
        <f>'[2]Report P1 '!I30</f>
        <v>4.8165852137483072E-4</v>
      </c>
      <c r="J30" s="405"/>
      <c r="K30" s="375"/>
    </row>
    <row r="31" spans="1:11" ht="14.5" x14ac:dyDescent="0.35">
      <c r="A31" s="21" t="s">
        <v>1843</v>
      </c>
      <c r="B31" s="2"/>
      <c r="C31" s="384">
        <f>'[2]Report P1 '!C31</f>
        <v>26</v>
      </c>
      <c r="D31" s="387"/>
      <c r="E31" s="394">
        <f>'[2]Report P1 '!E31</f>
        <v>1.1364629775330011E-4</v>
      </c>
      <c r="F31" s="387"/>
      <c r="G31" s="384">
        <f>'[2]Report P1 '!G31</f>
        <v>6413657.6100000003</v>
      </c>
      <c r="H31" s="387"/>
      <c r="I31" s="394">
        <f>'[2]Report P1 '!I31</f>
        <v>1.1216655130858031E-4</v>
      </c>
      <c r="J31" s="405"/>
      <c r="K31" s="375"/>
    </row>
    <row r="32" spans="1:11" ht="14.5" x14ac:dyDescent="0.35">
      <c r="A32" s="21" t="s">
        <v>1844</v>
      </c>
      <c r="B32" s="2"/>
      <c r="C32" s="384">
        <f>'[2]Report P1 '!C32</f>
        <v>0</v>
      </c>
      <c r="D32" s="387"/>
      <c r="E32" s="394">
        <f>'[2]Report P1 '!E32</f>
        <v>0</v>
      </c>
      <c r="F32" s="387"/>
      <c r="G32" s="384">
        <f>'[2]Report P1 '!G32</f>
        <v>0</v>
      </c>
      <c r="H32" s="387"/>
      <c r="I32" s="394">
        <f>'[2]Report P1 '!I32</f>
        <v>0</v>
      </c>
      <c r="J32" s="405"/>
      <c r="K32" s="375"/>
    </row>
    <row r="33" spans="1:11" ht="14.5" x14ac:dyDescent="0.35">
      <c r="A33" s="21" t="s">
        <v>1845</v>
      </c>
      <c r="B33" s="2"/>
      <c r="C33" s="384">
        <f>'[2]Report P1 '!C33</f>
        <v>0</v>
      </c>
      <c r="D33" s="387"/>
      <c r="E33" s="394">
        <f>'[2]Report P1 '!E33</f>
        <v>0</v>
      </c>
      <c r="F33" s="387"/>
      <c r="G33" s="384">
        <f>'[2]Report P1 '!G33</f>
        <v>0</v>
      </c>
      <c r="H33" s="387"/>
      <c r="I33" s="394">
        <f>'[2]Report P1 '!I33</f>
        <v>0</v>
      </c>
      <c r="J33" s="405"/>
    </row>
    <row r="34" spans="1:11" ht="14.5" x14ac:dyDescent="0.35">
      <c r="A34" s="406" t="s">
        <v>1800</v>
      </c>
      <c r="B34" s="22"/>
      <c r="C34" s="407">
        <f>'[2]Report P1 '!C34</f>
        <v>228780</v>
      </c>
      <c r="D34" s="408"/>
      <c r="E34" s="409">
        <f>'[2]Report P1 '!E34</f>
        <v>1</v>
      </c>
      <c r="F34" s="408"/>
      <c r="G34" s="407">
        <f>'[2]Report P1 '!G34</f>
        <v>57179770039.96003</v>
      </c>
      <c r="H34" s="408"/>
      <c r="I34" s="409">
        <f>'[2]Report P1 '!I34</f>
        <v>1</v>
      </c>
      <c r="J34" s="405"/>
    </row>
    <row r="35" spans="1:11" ht="14.5" x14ac:dyDescent="0.35">
      <c r="A35" s="406"/>
      <c r="B35" s="2"/>
      <c r="C35" s="410"/>
      <c r="D35" s="411"/>
      <c r="E35" s="412"/>
      <c r="F35" s="411"/>
      <c r="G35" s="413"/>
      <c r="H35" s="411"/>
      <c r="I35" s="412"/>
    </row>
    <row r="36" spans="1:11" ht="18.5" x14ac:dyDescent="0.45">
      <c r="A36" s="265" t="s">
        <v>1846</v>
      </c>
      <c r="B36" s="379"/>
      <c r="C36" s="414"/>
      <c r="D36" s="414"/>
      <c r="E36" s="414"/>
      <c r="F36" s="414"/>
      <c r="G36" s="414"/>
      <c r="H36" s="414"/>
      <c r="I36" s="414"/>
      <c r="K36" s="375"/>
    </row>
    <row r="37" spans="1:11" ht="14.5" x14ac:dyDescent="0.35">
      <c r="A37" s="2"/>
      <c r="B37" s="2"/>
      <c r="C37" s="415"/>
      <c r="D37" s="415"/>
      <c r="E37" s="415"/>
      <c r="F37" s="415"/>
      <c r="G37" s="415"/>
      <c r="H37" s="415"/>
      <c r="I37" s="415"/>
      <c r="K37" s="375"/>
    </row>
    <row r="38" spans="1:11" ht="14.5" x14ac:dyDescent="0.35">
      <c r="A38" s="416" t="s">
        <v>1847</v>
      </c>
      <c r="B38" s="2"/>
      <c r="C38" s="403" t="s">
        <v>676</v>
      </c>
      <c r="D38" s="404"/>
      <c r="E38" s="403" t="s">
        <v>1839</v>
      </c>
      <c r="F38" s="404"/>
      <c r="G38" s="403" t="s">
        <v>1840</v>
      </c>
      <c r="H38" s="404"/>
      <c r="I38" s="403" t="s">
        <v>1839</v>
      </c>
      <c r="K38" s="375"/>
    </row>
    <row r="39" spans="1:11" ht="14.5" x14ac:dyDescent="0.35">
      <c r="A39" s="417" t="s">
        <v>1848</v>
      </c>
      <c r="B39" s="2"/>
      <c r="C39" s="384">
        <f>'[2]Report P1 '!C39</f>
        <v>25063</v>
      </c>
      <c r="D39" s="387"/>
      <c r="E39" s="394">
        <f>'[2]Report P1 '!E39</f>
        <v>0.10955066002272926</v>
      </c>
      <c r="F39" s="387"/>
      <c r="G39" s="384">
        <f>'[2]Report P1 '!G39</f>
        <v>5929175049.210001</v>
      </c>
      <c r="H39" s="387"/>
      <c r="I39" s="394">
        <f>'[2]Report P1 '!I39</f>
        <v>0.10369357982843228</v>
      </c>
      <c r="J39" s="230"/>
      <c r="K39" s="375"/>
    </row>
    <row r="40" spans="1:11" ht="14.5" x14ac:dyDescent="0.35">
      <c r="A40" s="417" t="s">
        <v>1849</v>
      </c>
      <c r="B40" s="2"/>
      <c r="C40" s="384">
        <f>'[2]Report P1 '!C40</f>
        <v>36091</v>
      </c>
      <c r="D40" s="387"/>
      <c r="E40" s="394">
        <f>'[2]Report P1 '!E40</f>
        <v>0.15775417431593672</v>
      </c>
      <c r="F40" s="387"/>
      <c r="G40" s="384">
        <f>'[2]Report P1 '!G40</f>
        <v>11691649442.030043</v>
      </c>
      <c r="H40" s="387"/>
      <c r="I40" s="394">
        <f>'[2]Report P1 '!I40</f>
        <v>0.20447178143352682</v>
      </c>
      <c r="J40" s="230"/>
      <c r="K40" s="375"/>
    </row>
    <row r="41" spans="1:11" ht="14.5" x14ac:dyDescent="0.35">
      <c r="A41" s="417" t="s">
        <v>1850</v>
      </c>
      <c r="B41" s="2"/>
      <c r="C41" s="384">
        <f>'[2]Report P1 '!C41</f>
        <v>4501</v>
      </c>
      <c r="D41" s="387"/>
      <c r="E41" s="394">
        <f>'[2]Report P1 '!E41</f>
        <v>1.9673922545677069E-2</v>
      </c>
      <c r="F41" s="387"/>
      <c r="G41" s="384">
        <f>'[2]Report P1 '!G41</f>
        <v>692563592.50999963</v>
      </c>
      <c r="H41" s="387"/>
      <c r="I41" s="394">
        <f>'[2]Report P1 '!I41</f>
        <v>1.2112038786200112E-2</v>
      </c>
      <c r="J41" s="230"/>
      <c r="K41" s="375"/>
    </row>
    <row r="42" spans="1:11" ht="14.5" x14ac:dyDescent="0.35">
      <c r="A42" s="417" t="s">
        <v>1851</v>
      </c>
      <c r="B42" s="2"/>
      <c r="C42" s="384">
        <f>'[2]Report P1 '!C42</f>
        <v>5514</v>
      </c>
      <c r="D42" s="387"/>
      <c r="E42" s="394">
        <f>'[2]Report P1 '!E42</f>
        <v>2.4101757146603724E-2</v>
      </c>
      <c r="F42" s="387"/>
      <c r="G42" s="384">
        <f>'[2]Report P1 '!G42</f>
        <v>552169756.15999973</v>
      </c>
      <c r="H42" s="387"/>
      <c r="I42" s="394">
        <f>'[2]Report P1 '!I42</f>
        <v>9.6567327181294339E-3</v>
      </c>
      <c r="K42" s="375"/>
    </row>
    <row r="43" spans="1:11" ht="14.5" x14ac:dyDescent="0.35">
      <c r="A43" s="417" t="s">
        <v>1852</v>
      </c>
      <c r="B43" s="2"/>
      <c r="C43" s="384">
        <f>'[2]Report P1 '!C43</f>
        <v>5822</v>
      </c>
      <c r="D43" s="387"/>
      <c r="E43" s="394">
        <f>'[2]Report P1 '!E43</f>
        <v>2.5448028673835124E-2</v>
      </c>
      <c r="F43" s="387"/>
      <c r="G43" s="384">
        <f>'[2]Report P1 '!G43</f>
        <v>810114365.51000082</v>
      </c>
      <c r="H43" s="387"/>
      <c r="I43" s="394">
        <f>'[2]Report P1 '!I43</f>
        <v>1.4167849310059351E-2</v>
      </c>
      <c r="K43" s="375"/>
    </row>
    <row r="44" spans="1:11" ht="14.5" x14ac:dyDescent="0.35">
      <c r="A44" s="417" t="s">
        <v>1853</v>
      </c>
      <c r="B44" s="2"/>
      <c r="C44" s="384">
        <f>'[2]Report P1 '!C44</f>
        <v>71</v>
      </c>
      <c r="D44" s="387"/>
      <c r="E44" s="394">
        <f>'[2]Report P1 '!E44</f>
        <v>3.1034181309555031E-4</v>
      </c>
      <c r="F44" s="387"/>
      <c r="G44" s="384">
        <f>'[2]Report P1 '!G44</f>
        <v>16271742.119999999</v>
      </c>
      <c r="H44" s="387"/>
      <c r="I44" s="394">
        <f>'[2]Report P1 '!I44</f>
        <v>2.8457166072246341E-4</v>
      </c>
      <c r="K44" s="375"/>
    </row>
    <row r="45" spans="1:11" ht="14.5" x14ac:dyDescent="0.35">
      <c r="A45" s="417" t="s">
        <v>1854</v>
      </c>
      <c r="B45" s="2"/>
      <c r="C45" s="384">
        <f>'[2]Report P1 '!C45</f>
        <v>8469</v>
      </c>
      <c r="D45" s="387"/>
      <c r="E45" s="394">
        <f>'[2]Report P1 '!E45</f>
        <v>3.7018095987411487E-2</v>
      </c>
      <c r="F45" s="387"/>
      <c r="G45" s="384">
        <f>'[2]Report P1 '!G45</f>
        <v>1112856409.1799986</v>
      </c>
      <c r="H45" s="387"/>
      <c r="I45" s="394">
        <f>'[2]Report P1 '!I45</f>
        <v>1.9462414913566092E-2</v>
      </c>
      <c r="K45" s="375"/>
    </row>
    <row r="46" spans="1:11" ht="14.5" x14ac:dyDescent="0.35">
      <c r="A46" s="418" t="s">
        <v>1855</v>
      </c>
      <c r="B46" s="2"/>
      <c r="C46" s="384">
        <f>'[2]Report P1 '!C46</f>
        <v>0</v>
      </c>
      <c r="D46" s="387"/>
      <c r="E46" s="394">
        <f>'[2]Report P1 '!E46</f>
        <v>0</v>
      </c>
      <c r="F46" s="387"/>
      <c r="G46" s="384">
        <f>'[2]Report P1 '!G46</f>
        <v>0</v>
      </c>
      <c r="H46" s="387"/>
      <c r="I46" s="394">
        <f>'[2]Report P1 '!I46</f>
        <v>0</v>
      </c>
      <c r="K46" s="375"/>
    </row>
    <row r="47" spans="1:11" ht="14.5" x14ac:dyDescent="0.35">
      <c r="A47" s="417" t="s">
        <v>1856</v>
      </c>
      <c r="B47" s="2"/>
      <c r="C47" s="384">
        <f>'[2]Report P1 '!C47</f>
        <v>132647</v>
      </c>
      <c r="D47" s="387"/>
      <c r="E47" s="394">
        <f>'[2]Report P1 '!E47</f>
        <v>0.57980155608007689</v>
      </c>
      <c r="F47" s="387"/>
      <c r="G47" s="384">
        <f>'[2]Report P1 '!G47</f>
        <v>34286491760.650043</v>
      </c>
      <c r="H47" s="387"/>
      <c r="I47" s="394">
        <f>'[2]Report P1 '!I47</f>
        <v>0.59962626181757861</v>
      </c>
      <c r="K47" s="375"/>
    </row>
    <row r="48" spans="1:11" ht="14.5" x14ac:dyDescent="0.35">
      <c r="A48" s="417" t="s">
        <v>1857</v>
      </c>
      <c r="B48" s="2"/>
      <c r="C48" s="384">
        <f>'[2]Report P1 '!C48</f>
        <v>1164</v>
      </c>
      <c r="D48" s="387"/>
      <c r="E48" s="394">
        <f>'[2]Report P1 '!E48</f>
        <v>5.0878573301862051E-3</v>
      </c>
      <c r="F48" s="387"/>
      <c r="G48" s="384">
        <f>'[2]Report P1 '!G48</f>
        <v>137039437.81000015</v>
      </c>
      <c r="H48" s="387"/>
      <c r="I48" s="394">
        <f>'[2]Report P1 '!I48</f>
        <v>2.3966419891900603E-3</v>
      </c>
      <c r="K48" s="375"/>
    </row>
    <row r="49" spans="1:11" ht="14.5" x14ac:dyDescent="0.35">
      <c r="A49" s="417" t="s">
        <v>1858</v>
      </c>
      <c r="B49" s="2"/>
      <c r="C49" s="384">
        <f>'[2]Report P1 '!C49</f>
        <v>2372</v>
      </c>
      <c r="D49" s="387"/>
      <c r="E49" s="394">
        <f>'[2]Report P1 '!E49</f>
        <v>1.0368039164262611E-2</v>
      </c>
      <c r="F49" s="387"/>
      <c r="G49" s="384">
        <f>'[2]Report P1 '!G49</f>
        <v>580671193.64999926</v>
      </c>
      <c r="H49" s="387"/>
      <c r="I49" s="394">
        <f>'[2]Report P1 '!I49</f>
        <v>1.015518588557102E-2</v>
      </c>
      <c r="K49" s="375"/>
    </row>
    <row r="50" spans="1:11" ht="14.5" x14ac:dyDescent="0.35">
      <c r="A50" s="417" t="s">
        <v>1859</v>
      </c>
      <c r="B50" s="2"/>
      <c r="C50" s="384">
        <f>'[2]Report P1 '!C50</f>
        <v>6695</v>
      </c>
      <c r="D50" s="387"/>
      <c r="E50" s="394">
        <f>'[2]Report P1 '!E50</f>
        <v>2.926392167147478E-2</v>
      </c>
      <c r="F50" s="387"/>
      <c r="G50" s="384">
        <f>'[2]Report P1 '!G50</f>
        <v>1293716893.9699967</v>
      </c>
      <c r="H50" s="387"/>
      <c r="I50" s="394">
        <f>'[2]Report P1 '!I50</f>
        <v>2.2625430166401204E-2</v>
      </c>
      <c r="K50" s="375"/>
    </row>
    <row r="51" spans="1:11" ht="14.5" x14ac:dyDescent="0.35">
      <c r="A51" s="417" t="s">
        <v>1860</v>
      </c>
      <c r="B51" s="2"/>
      <c r="C51" s="384">
        <f>'[2]Report P1 '!C51</f>
        <v>371</v>
      </c>
      <c r="D51" s="387"/>
      <c r="E51" s="394">
        <f>'[2]Report P1 '!E51</f>
        <v>1.6216452487105516E-3</v>
      </c>
      <c r="F51" s="387"/>
      <c r="G51" s="384">
        <f>'[2]Report P1 '!G51</f>
        <v>77050397.159999996</v>
      </c>
      <c r="H51" s="387"/>
      <c r="I51" s="394">
        <f>'[2]Report P1 '!I51</f>
        <v>1.3475114906225283E-3</v>
      </c>
      <c r="K51" s="375"/>
    </row>
    <row r="52" spans="1:11" ht="14.5" x14ac:dyDescent="0.35">
      <c r="A52" s="419" t="s">
        <v>96</v>
      </c>
      <c r="B52" s="22"/>
      <c r="C52" s="408">
        <f>'[2]Report P1 '!C52</f>
        <v>228780</v>
      </c>
      <c r="D52" s="408"/>
      <c r="E52" s="409">
        <f>'[2]Report P1 '!E52</f>
        <v>1</v>
      </c>
      <c r="F52" s="408"/>
      <c r="G52" s="407">
        <f>'[2]Report P1 '!G52</f>
        <v>57179770039.960083</v>
      </c>
      <c r="H52" s="408"/>
      <c r="I52" s="409">
        <f>'[2]Report P1 '!I52</f>
        <v>1.0000000000000002</v>
      </c>
    </row>
    <row r="53" spans="1:11" ht="14.5" x14ac:dyDescent="0.35">
      <c r="A53" s="2"/>
      <c r="B53" s="2"/>
      <c r="C53" s="415"/>
      <c r="D53" s="415"/>
      <c r="E53" s="415"/>
      <c r="F53" s="415"/>
      <c r="G53" s="415"/>
      <c r="H53" s="415"/>
      <c r="I53" s="415"/>
    </row>
    <row r="54" spans="1:11" ht="18.5" x14ac:dyDescent="0.45">
      <c r="A54" s="265" t="s">
        <v>1861</v>
      </c>
      <c r="B54" s="379"/>
      <c r="C54" s="414"/>
      <c r="D54" s="414"/>
      <c r="E54" s="414"/>
      <c r="F54" s="414"/>
      <c r="G54" s="414"/>
      <c r="H54" s="414"/>
      <c r="I54" s="414"/>
    </row>
    <row r="55" spans="1:11" ht="14.5" x14ac:dyDescent="0.35">
      <c r="A55" s="2"/>
      <c r="B55" s="2"/>
      <c r="C55" s="415"/>
      <c r="D55" s="415"/>
      <c r="E55" s="415"/>
      <c r="F55" s="415"/>
      <c r="G55" s="415"/>
      <c r="H55" s="415"/>
      <c r="I55" s="415"/>
    </row>
    <row r="56" spans="1:11" ht="16.5" x14ac:dyDescent="0.35">
      <c r="A56" s="416" t="s">
        <v>1862</v>
      </c>
      <c r="B56" s="2"/>
      <c r="C56" s="403" t="s">
        <v>676</v>
      </c>
      <c r="D56" s="404"/>
      <c r="E56" s="403" t="s">
        <v>1839</v>
      </c>
      <c r="F56" s="404"/>
      <c r="G56" s="403" t="s">
        <v>1840</v>
      </c>
      <c r="H56" s="404"/>
      <c r="I56" s="403" t="s">
        <v>1839</v>
      </c>
    </row>
    <row r="57" spans="1:11" ht="14.5" x14ac:dyDescent="0.35">
      <c r="A57" s="417" t="s">
        <v>1863</v>
      </c>
      <c r="B57" s="2"/>
      <c r="C57" s="384">
        <f>'[2]Report P1 '!C57</f>
        <v>13148</v>
      </c>
      <c r="D57" s="387"/>
      <c r="E57" s="394">
        <f>'[2]Report P1 '!E57</f>
        <v>5.7470058571553455E-2</v>
      </c>
      <c r="F57" s="387"/>
      <c r="G57" s="384">
        <f>'[2]Report P1 '!G57</f>
        <v>4819058430.5899982</v>
      </c>
      <c r="H57" s="387"/>
      <c r="I57" s="394">
        <f>'[2]Report P1 '!I57</f>
        <v>8.4279080297493356E-2</v>
      </c>
      <c r="J57" s="405"/>
    </row>
    <row r="58" spans="1:11" ht="14.5" x14ac:dyDescent="0.35">
      <c r="A58" s="417" t="s">
        <v>1864</v>
      </c>
      <c r="B58" s="2"/>
      <c r="C58" s="384">
        <f>'[2]Report P1 '!C58</f>
        <v>1116</v>
      </c>
      <c r="D58" s="387"/>
      <c r="E58" s="394">
        <f>'[2]Report P1 '!E58</f>
        <v>4.8780487804878049E-3</v>
      </c>
      <c r="F58" s="387"/>
      <c r="G58" s="384">
        <f>'[2]Report P1 '!G58</f>
        <v>228216302.57000008</v>
      </c>
      <c r="H58" s="387"/>
      <c r="I58" s="394">
        <f>'[2]Report P1 '!I58</f>
        <v>3.9912070721954849E-3</v>
      </c>
      <c r="J58" s="405"/>
    </row>
    <row r="59" spans="1:11" ht="14.5" x14ac:dyDescent="0.35">
      <c r="A59" s="417" t="s">
        <v>1865</v>
      </c>
      <c r="B59" s="2"/>
      <c r="C59" s="384">
        <f>'[2]Report P1 '!C59</f>
        <v>4426</v>
      </c>
      <c r="D59" s="387"/>
      <c r="E59" s="394">
        <f>'[2]Report P1 '!E59</f>
        <v>1.9346096686773319E-2</v>
      </c>
      <c r="F59" s="387"/>
      <c r="G59" s="384">
        <f>'[2]Report P1 '!G59</f>
        <v>1242986871.9099996</v>
      </c>
      <c r="H59" s="387"/>
      <c r="I59" s="394">
        <f>'[2]Report P1 '!I59</f>
        <v>2.1738227891461244E-2</v>
      </c>
      <c r="J59" s="405"/>
    </row>
    <row r="60" spans="1:11" ht="14.5" x14ac:dyDescent="0.35">
      <c r="A60" s="417" t="s">
        <v>1866</v>
      </c>
      <c r="B60" s="2"/>
      <c r="C60" s="384">
        <f>'[2]Report P1 '!C60</f>
        <v>12046</v>
      </c>
      <c r="D60" s="387"/>
      <c r="E60" s="394">
        <f>'[2]Report P1 '!E60</f>
        <v>5.2653203951394355E-2</v>
      </c>
      <c r="F60" s="387"/>
      <c r="G60" s="384">
        <f>'[2]Report P1 '!G60</f>
        <v>3297846396.2999954</v>
      </c>
      <c r="H60" s="387"/>
      <c r="I60" s="394">
        <f>'[2]Report P1 '!I60</f>
        <v>5.7675055251101871E-2</v>
      </c>
      <c r="J60" s="405"/>
    </row>
    <row r="61" spans="1:11" ht="14.5" x14ac:dyDescent="0.35">
      <c r="A61" s="417" t="s">
        <v>1867</v>
      </c>
      <c r="B61" s="2"/>
      <c r="C61" s="384">
        <f>'[2]Report P1 '!C61</f>
        <v>27993</v>
      </c>
      <c r="D61" s="387"/>
      <c r="E61" s="394">
        <f>'[2]Report P1 '!E61</f>
        <v>0.12235772357723577</v>
      </c>
      <c r="F61" s="387"/>
      <c r="G61" s="384">
        <f>'[2]Report P1 '!G61</f>
        <v>7402963512.2499552</v>
      </c>
      <c r="H61" s="387"/>
      <c r="I61" s="394">
        <f>'[2]Report P1 '!I61</f>
        <v>0.12946822813516734</v>
      </c>
      <c r="J61" s="405"/>
    </row>
    <row r="62" spans="1:11" ht="14.5" x14ac:dyDescent="0.35">
      <c r="A62" s="417" t="s">
        <v>1868</v>
      </c>
      <c r="B62" s="2"/>
      <c r="C62" s="384">
        <f>'[2]Report P1 '!C62</f>
        <v>41168</v>
      </c>
      <c r="D62" s="387"/>
      <c r="E62" s="394">
        <f>'[2]Report P1 '!E62</f>
        <v>0.17994579945799458</v>
      </c>
      <c r="F62" s="387"/>
      <c r="G62" s="384">
        <f>'[2]Report P1 '!G62</f>
        <v>10863005447.819962</v>
      </c>
      <c r="H62" s="387"/>
      <c r="I62" s="394">
        <f>'[2]Report P1 '!I62</f>
        <v>0.18997987295556376</v>
      </c>
      <c r="J62" s="405"/>
    </row>
    <row r="63" spans="1:11" ht="14.5" x14ac:dyDescent="0.35">
      <c r="A63" s="417" t="s">
        <v>1869</v>
      </c>
      <c r="B63" s="2"/>
      <c r="C63" s="384">
        <f>'[2]Report P1 '!C63</f>
        <v>128883</v>
      </c>
      <c r="D63" s="387"/>
      <c r="E63" s="394">
        <f>'[2]Report P1 '!E63</f>
        <v>0.56334906897456072</v>
      </c>
      <c r="F63" s="387"/>
      <c r="G63" s="384">
        <f>'[2]Report P1 '!G63</f>
        <v>29325693078.520145</v>
      </c>
      <c r="H63" s="387"/>
      <c r="I63" s="394">
        <f>'[2]Report P1 '!I63</f>
        <v>0.51286832839701701</v>
      </c>
      <c r="J63" s="405"/>
    </row>
    <row r="64" spans="1:11" ht="14.5" x14ac:dyDescent="0.35">
      <c r="A64" s="419" t="s">
        <v>96</v>
      </c>
      <c r="B64" s="2"/>
      <c r="C64" s="408">
        <f>'[2]Report P1 '!C64</f>
        <v>228780</v>
      </c>
      <c r="D64" s="408"/>
      <c r="E64" s="409">
        <f>'[2]Report P1 '!E64</f>
        <v>1</v>
      </c>
      <c r="F64" s="408"/>
      <c r="G64" s="408">
        <f>'[2]Report P1 '!G64</f>
        <v>57179770039.960052</v>
      </c>
      <c r="H64" s="408"/>
      <c r="I64" s="409">
        <f>'[2]Report P1 '!I64</f>
        <v>1</v>
      </c>
      <c r="J64" s="405"/>
    </row>
    <row r="65" spans="1:11" ht="14.5" x14ac:dyDescent="0.35">
      <c r="A65" s="419"/>
      <c r="B65" s="2"/>
      <c r="C65" s="408"/>
      <c r="D65" s="408"/>
      <c r="E65" s="409"/>
      <c r="F65" s="408"/>
      <c r="G65" s="408"/>
      <c r="H65" s="408"/>
      <c r="I65" s="409"/>
      <c r="J65" s="405"/>
    </row>
    <row r="66" spans="1:11" ht="16.5" customHeight="1" x14ac:dyDescent="0.3">
      <c r="A66" s="527" t="str">
        <f>'[2]Report P1 '!A66</f>
        <v>(1) Each Loan is payable in Canada only and is denominated in Canadian Dollars.</v>
      </c>
      <c r="B66" s="527"/>
      <c r="C66" s="527"/>
      <c r="D66" s="527"/>
      <c r="E66" s="527"/>
      <c r="F66" s="527"/>
      <c r="G66" s="527"/>
      <c r="H66" s="527"/>
      <c r="I66" s="527"/>
    </row>
    <row r="67" spans="1:11" s="421" customFormat="1" ht="32.25" customHeight="1" x14ac:dyDescent="0.35">
      <c r="A67" s="527" t="str">
        <f>'[2]Report P1 '!$A$67</f>
        <v>(2) With respect to STEP Loans, the Current indexed LTV and Original LTV do not include amounts drawn in respect of (i) Other STEP Products, or (ii) Additional STEP Loans which are not yet included in the cover pool, which in each case are secured by the same property.</v>
      </c>
      <c r="B67" s="527"/>
      <c r="C67" s="527"/>
      <c r="D67" s="527"/>
      <c r="E67" s="527"/>
      <c r="F67" s="527"/>
      <c r="G67" s="527"/>
      <c r="H67" s="527"/>
      <c r="I67" s="527"/>
      <c r="J67" s="420"/>
      <c r="K67" s="420"/>
    </row>
    <row r="68" spans="1:11" s="420" customFormat="1" ht="30.75" customHeight="1" x14ac:dyDescent="0.35">
      <c r="A68" s="527" t="str">
        <f>'[2]Report P1 '!$A$68</f>
        <v>(3) With respect to STEP Loans, the Authorized LTV includes amounts drawn or available to be drawn in respect of Other STEP Products and subsequent STEP Loans, which in each case are or will be secured by the same property.</v>
      </c>
      <c r="B68" s="527"/>
      <c r="C68" s="527"/>
      <c r="D68" s="527"/>
      <c r="E68" s="527"/>
      <c r="F68" s="527"/>
      <c r="G68" s="527"/>
      <c r="H68" s="527"/>
      <c r="I68" s="527"/>
    </row>
    <row r="69" spans="1:11" s="422" customFormat="1" ht="15" customHeight="1" x14ac:dyDescent="0.35">
      <c r="A69" s="527" t="str">
        <f>'[2]Report P1 '!A69</f>
        <v>(4) The indexation methodology as described in footnote (1) on page 3 of this Investor Report.</v>
      </c>
      <c r="B69" s="527"/>
      <c r="C69" s="527"/>
      <c r="D69" s="527"/>
      <c r="E69" s="527"/>
      <c r="F69" s="527"/>
      <c r="G69" s="527"/>
      <c r="H69" s="527"/>
      <c r="I69" s="527"/>
    </row>
    <row r="70" spans="1:11" s="422" customFormat="1" ht="30.75" customHeight="1" x14ac:dyDescent="0.35">
      <c r="A70" s="527" t="str">
        <f>'[2]Report P1 '!A70</f>
        <v>(5) Appraisal Value, Original Loan Balance, and Authorized Amount are determined or assessed as of the most recent advance in accordance with the underwriting policies (whether upon origination or renewal of the Eligible Loan,  or subsequently thereto).</v>
      </c>
      <c r="B70" s="527"/>
      <c r="C70" s="527"/>
      <c r="D70" s="527"/>
      <c r="E70" s="527"/>
      <c r="F70" s="527"/>
      <c r="G70" s="527"/>
      <c r="H70" s="527"/>
      <c r="I70" s="527"/>
    </row>
    <row r="71" spans="1:11" s="422" customFormat="1" ht="17.25" customHeight="1" x14ac:dyDescent="0.35">
      <c r="A71" s="527" t="str">
        <f>'[2]Report P1 '!$A$71</f>
        <v>(6) Refer to footnote (6) on page 3 of this Investor Report.</v>
      </c>
      <c r="B71" s="527"/>
      <c r="C71" s="527"/>
      <c r="D71" s="527"/>
      <c r="E71" s="527"/>
      <c r="F71" s="527"/>
      <c r="G71" s="527"/>
      <c r="H71" s="527"/>
      <c r="I71" s="527"/>
    </row>
    <row r="72" spans="1:11" s="2" customFormat="1" ht="30.75" customHeight="1" x14ac:dyDescent="0.35">
      <c r="A72" s="532"/>
      <c r="B72" s="532"/>
      <c r="C72" s="532"/>
      <c r="D72" s="532"/>
      <c r="E72" s="532"/>
      <c r="F72" s="532"/>
      <c r="G72" s="532"/>
      <c r="H72" s="532"/>
      <c r="I72" s="532"/>
      <c r="J72" s="21"/>
      <c r="K72" s="21"/>
    </row>
    <row r="74" spans="1:11" ht="18.5" x14ac:dyDescent="0.45">
      <c r="A74" s="265" t="s">
        <v>1870</v>
      </c>
      <c r="B74" s="266"/>
      <c r="C74" s="266"/>
      <c r="D74" s="266"/>
      <c r="E74" s="266"/>
      <c r="F74" s="266"/>
      <c r="G74" s="266"/>
      <c r="H74" s="266"/>
      <c r="I74" s="266"/>
    </row>
    <row r="75" spans="1:11" ht="18.5" x14ac:dyDescent="0.45">
      <c r="A75" s="336"/>
      <c r="B75" s="69"/>
      <c r="C75" s="69"/>
      <c r="D75" s="69"/>
      <c r="E75" s="69"/>
      <c r="F75" s="69"/>
      <c r="G75" s="69"/>
      <c r="H75" s="69"/>
      <c r="I75" s="69"/>
    </row>
    <row r="76" spans="1:11" ht="14.5" x14ac:dyDescent="0.35">
      <c r="A76" s="416" t="s">
        <v>1871</v>
      </c>
      <c r="B76" s="423"/>
      <c r="C76" s="403" t="s">
        <v>676</v>
      </c>
      <c r="D76" s="404"/>
      <c r="E76" s="403" t="s">
        <v>1839</v>
      </c>
      <c r="F76" s="404"/>
      <c r="G76" s="403" t="s">
        <v>1840</v>
      </c>
      <c r="H76" s="404"/>
      <c r="I76" s="403" t="s">
        <v>1839</v>
      </c>
    </row>
    <row r="77" spans="1:11" ht="14.5" x14ac:dyDescent="0.35">
      <c r="A77" s="424" t="s">
        <v>1872</v>
      </c>
      <c r="B77"/>
      <c r="C77" s="425">
        <f>'[2]Report P2 '!C8</f>
        <v>189566</v>
      </c>
      <c r="D77"/>
      <c r="E77" s="426">
        <f>'[2]Report P2 '!E8</f>
        <v>0.82859515691931118</v>
      </c>
      <c r="F77"/>
      <c r="G77" s="425">
        <f>'[2]Report P2 '!G8</f>
        <v>44280456304.519424</v>
      </c>
      <c r="H77"/>
      <c r="I77" s="426">
        <f>'[2]Report P2 '!I8</f>
        <v>0.77440773674980812</v>
      </c>
    </row>
    <row r="78" spans="1:11" ht="14.5" x14ac:dyDescent="0.35">
      <c r="A78" s="424" t="s">
        <v>1873</v>
      </c>
      <c r="B78"/>
      <c r="C78" s="425">
        <f>'[2]Report P2 '!C9</f>
        <v>39214</v>
      </c>
      <c r="D78"/>
      <c r="E78" s="426">
        <f>'[2]Report P2 '!E9</f>
        <v>0.17140484308068887</v>
      </c>
      <c r="F78"/>
      <c r="G78" s="425">
        <f>'[2]Report P2 '!G9</f>
        <v>12899313735.439949</v>
      </c>
      <c r="H78"/>
      <c r="I78" s="426">
        <f>'[2]Report P2 '!I9</f>
        <v>0.22559226325019188</v>
      </c>
    </row>
    <row r="79" spans="1:11" ht="14.5" x14ac:dyDescent="0.35">
      <c r="A79" s="22" t="s">
        <v>96</v>
      </c>
      <c r="B79" s="22"/>
      <c r="C79" s="408">
        <f>'[2]Report P2 '!C10</f>
        <v>228780</v>
      </c>
      <c r="D79" s="408"/>
      <c r="E79" s="409">
        <f>'[2]Report P2 '!E10</f>
        <v>1</v>
      </c>
      <c r="F79" s="408"/>
      <c r="G79" s="408">
        <f>'[2]Report P2 '!G10</f>
        <v>57179770039.959373</v>
      </c>
      <c r="H79" s="408"/>
      <c r="I79" s="409">
        <f>'[2]Report P2 '!I10</f>
        <v>1</v>
      </c>
    </row>
    <row r="80" spans="1:11" ht="14.5" x14ac:dyDescent="0.35">
      <c r="A80"/>
      <c r="B80"/>
      <c r="C80" s="427"/>
      <c r="D80" s="427"/>
      <c r="E80" s="428"/>
      <c r="F80" s="427"/>
      <c r="G80" s="427"/>
      <c r="H80" s="427"/>
      <c r="I80" s="428"/>
    </row>
    <row r="81" spans="1:11" ht="21" x14ac:dyDescent="0.45">
      <c r="A81" s="265" t="s">
        <v>1874</v>
      </c>
      <c r="B81" s="266"/>
      <c r="C81" s="429"/>
      <c r="D81" s="429"/>
      <c r="E81" s="430"/>
      <c r="F81" s="429"/>
      <c r="G81" s="429"/>
      <c r="H81" s="429"/>
      <c r="I81" s="430"/>
      <c r="J81" s="375"/>
      <c r="K81" s="375"/>
    </row>
    <row r="82" spans="1:11" ht="18.5" x14ac:dyDescent="0.45">
      <c r="A82" s="336"/>
      <c r="B82" s="69"/>
      <c r="C82" s="68"/>
      <c r="D82" s="68"/>
      <c r="E82" s="431"/>
      <c r="F82" s="68"/>
      <c r="G82" s="68"/>
      <c r="H82" s="68"/>
      <c r="I82" s="431"/>
      <c r="J82" s="375"/>
      <c r="K82" s="375"/>
    </row>
    <row r="83" spans="1:11" ht="14.5" x14ac:dyDescent="0.35">
      <c r="A83" s="416" t="s">
        <v>1875</v>
      </c>
      <c r="B83" s="69"/>
      <c r="C83" s="432" t="s">
        <v>676</v>
      </c>
      <c r="D83" s="433"/>
      <c r="E83" s="434" t="s">
        <v>1839</v>
      </c>
      <c r="F83" s="433"/>
      <c r="G83" s="432" t="s">
        <v>1840</v>
      </c>
      <c r="H83" s="433"/>
      <c r="I83" s="434" t="s">
        <v>1839</v>
      </c>
      <c r="J83" s="375"/>
      <c r="K83" s="375"/>
    </row>
    <row r="84" spans="1:11" ht="14.5" x14ac:dyDescent="0.35">
      <c r="A84" s="69" t="s">
        <v>1876</v>
      </c>
      <c r="B84" s="69"/>
      <c r="C84" s="425">
        <f>'[2]Report P2 '!C15</f>
        <v>165492</v>
      </c>
      <c r="D84"/>
      <c r="E84" s="426">
        <f>'[2]Report P2 '!E15</f>
        <v>0.72336742722265934</v>
      </c>
      <c r="F84"/>
      <c r="G84" s="425">
        <f>'[2]Report P2 '!G15</f>
        <v>34841271941.509506</v>
      </c>
      <c r="H84"/>
      <c r="I84" s="426">
        <f>'[2]Report P2 '!I15</f>
        <v>0.60932864747726156</v>
      </c>
      <c r="J84" s="375"/>
      <c r="K84" s="375"/>
    </row>
    <row r="85" spans="1:11" ht="14.5" x14ac:dyDescent="0.35">
      <c r="A85" s="69" t="s">
        <v>1877</v>
      </c>
      <c r="B85" s="69"/>
      <c r="C85" s="425">
        <f>'[2]Report P2 '!C16</f>
        <v>63288</v>
      </c>
      <c r="D85"/>
      <c r="E85" s="426">
        <f>'[2]Report P2 '!E16</f>
        <v>0.27663257277734066</v>
      </c>
      <c r="F85"/>
      <c r="G85" s="425">
        <f>'[2]Report P2 '!G16</f>
        <v>22338498098.45023</v>
      </c>
      <c r="H85"/>
      <c r="I85" s="426">
        <f>'[2]Report P2 '!I16</f>
        <v>0.39067135252273849</v>
      </c>
      <c r="J85" s="375"/>
      <c r="K85" s="375"/>
    </row>
    <row r="86" spans="1:11" ht="14.5" x14ac:dyDescent="0.35">
      <c r="A86" s="406" t="s">
        <v>96</v>
      </c>
      <c r="B86" s="21"/>
      <c r="C86" s="408">
        <f>'[2]Report P2 '!C17</f>
        <v>228780</v>
      </c>
      <c r="D86" s="408"/>
      <c r="E86" s="409">
        <f>'[2]Report P2 '!E17</f>
        <v>1</v>
      </c>
      <c r="F86" s="408"/>
      <c r="G86" s="408">
        <f>'[2]Report P2 '!G17</f>
        <v>57179770039.959732</v>
      </c>
      <c r="H86" s="408"/>
      <c r="I86" s="409">
        <f>'[2]Report P2 '!I17</f>
        <v>1</v>
      </c>
      <c r="J86" s="375"/>
      <c r="K86" s="375"/>
    </row>
    <row r="87" spans="1:11" ht="14.5" x14ac:dyDescent="0.35">
      <c r="A87"/>
      <c r="B87"/>
      <c r="C87" s="411"/>
      <c r="D87" s="411"/>
      <c r="E87" s="435"/>
      <c r="F87" s="411"/>
      <c r="G87" s="411"/>
      <c r="H87" s="411"/>
      <c r="I87" s="435"/>
      <c r="J87" s="375"/>
      <c r="K87" s="375"/>
    </row>
    <row r="88" spans="1:11" ht="18.5" x14ac:dyDescent="0.45">
      <c r="A88" s="265" t="s">
        <v>1878</v>
      </c>
      <c r="B88" s="266"/>
      <c r="C88" s="429"/>
      <c r="D88" s="429"/>
      <c r="E88" s="430"/>
      <c r="F88" s="429"/>
      <c r="G88" s="429"/>
      <c r="H88" s="429"/>
      <c r="I88" s="430"/>
      <c r="J88" s="375"/>
      <c r="K88" s="375"/>
    </row>
    <row r="89" spans="1:11" ht="18.5" x14ac:dyDescent="0.45">
      <c r="A89" s="336"/>
      <c r="B89" s="69"/>
      <c r="C89" s="68"/>
      <c r="D89" s="68"/>
      <c r="E89" s="431"/>
      <c r="F89" s="68"/>
      <c r="G89" s="68"/>
      <c r="H89" s="68"/>
      <c r="I89" s="431"/>
      <c r="J89" s="375"/>
      <c r="K89" s="375"/>
    </row>
    <row r="90" spans="1:11" ht="14.5" x14ac:dyDescent="0.35">
      <c r="A90" s="416" t="s">
        <v>1879</v>
      </c>
      <c r="B90" s="423"/>
      <c r="C90" s="403" t="s">
        <v>676</v>
      </c>
      <c r="D90" s="404"/>
      <c r="E90" s="436" t="s">
        <v>1839</v>
      </c>
      <c r="F90" s="404"/>
      <c r="G90" s="403" t="s">
        <v>1840</v>
      </c>
      <c r="H90" s="404"/>
      <c r="I90" s="436" t="s">
        <v>1839</v>
      </c>
      <c r="J90" s="375"/>
      <c r="K90" s="375"/>
    </row>
    <row r="91" spans="1:11" ht="14.5" x14ac:dyDescent="0.35">
      <c r="A91" t="s">
        <v>1880</v>
      </c>
      <c r="B91"/>
      <c r="C91" s="425">
        <f>'[2]Report P2 '!C22</f>
        <v>15321</v>
      </c>
      <c r="D91"/>
      <c r="E91" s="426">
        <f>'[2]Report P2 '!E22</f>
        <v>6.6968266456858119E-2</v>
      </c>
      <c r="F91"/>
      <c r="G91" s="425">
        <f>'[2]Report P2 '!G22</f>
        <v>3383002748.5899787</v>
      </c>
      <c r="H91"/>
      <c r="I91" s="426">
        <f>'[2]Report P2 '!I22</f>
        <v>5.9164329381279045E-2</v>
      </c>
      <c r="J91" s="375"/>
      <c r="K91" s="375"/>
    </row>
    <row r="92" spans="1:11" ht="14.5" x14ac:dyDescent="0.35">
      <c r="A92" s="424" t="s">
        <v>1881</v>
      </c>
      <c r="B92"/>
      <c r="C92" s="425">
        <f>'[2]Report P2 '!C23</f>
        <v>213459</v>
      </c>
      <c r="D92"/>
      <c r="E92" s="426">
        <f>'[2]Report P2 '!E23</f>
        <v>0.93303173354314184</v>
      </c>
      <c r="F92"/>
      <c r="G92" s="425">
        <f>'[2]Report P2 '!G23</f>
        <v>53796767291.369919</v>
      </c>
      <c r="H92"/>
      <c r="I92" s="426">
        <f>'[2]Report P2 '!I23</f>
        <v>0.94083567061872087</v>
      </c>
      <c r="J92" s="375"/>
      <c r="K92" s="375"/>
    </row>
    <row r="93" spans="1:11" ht="14.5" x14ac:dyDescent="0.35">
      <c r="A93" s="22" t="s">
        <v>96</v>
      </c>
      <c r="B93"/>
      <c r="C93" s="408">
        <f>'[2]Report P2 '!C24</f>
        <v>228780</v>
      </c>
      <c r="D93" s="408"/>
      <c r="E93" s="409">
        <f>'[2]Report P2 '!E24</f>
        <v>1</v>
      </c>
      <c r="F93" s="408"/>
      <c r="G93" s="408">
        <f>'[2]Report P2 '!G24</f>
        <v>57179770039.9599</v>
      </c>
      <c r="H93" s="408"/>
      <c r="I93" s="409">
        <f>'[2]Report P2 '!I24</f>
        <v>0.99999999999999989</v>
      </c>
      <c r="J93" s="375"/>
      <c r="K93" s="375"/>
    </row>
    <row r="94" spans="1:11" ht="14.5" x14ac:dyDescent="0.35">
      <c r="A94"/>
      <c r="B94"/>
      <c r="C94" s="427"/>
      <c r="D94" s="427"/>
      <c r="E94" s="427"/>
      <c r="F94" s="427"/>
      <c r="G94" s="427"/>
      <c r="H94" s="427"/>
      <c r="I94" s="427"/>
      <c r="J94" s="375"/>
      <c r="K94" s="375"/>
    </row>
    <row r="95" spans="1:11" ht="18.5" x14ac:dyDescent="0.45">
      <c r="A95" s="265" t="s">
        <v>1882</v>
      </c>
      <c r="B95" s="266"/>
      <c r="C95" s="429"/>
      <c r="D95" s="429"/>
      <c r="E95" s="429"/>
      <c r="F95" s="429"/>
      <c r="G95" s="429"/>
      <c r="H95" s="429"/>
      <c r="I95" s="429"/>
      <c r="J95" s="375"/>
      <c r="K95" s="375"/>
    </row>
    <row r="96" spans="1:11" ht="14.5" x14ac:dyDescent="0.35">
      <c r="A96"/>
      <c r="B96"/>
      <c r="C96" s="1"/>
      <c r="D96" s="1"/>
      <c r="E96" s="1"/>
      <c r="F96" s="1"/>
      <c r="G96" s="1"/>
      <c r="H96" s="1"/>
      <c r="I96" s="1"/>
      <c r="J96" s="375"/>
      <c r="K96" s="375"/>
    </row>
    <row r="97" spans="1:11" ht="14.5" x14ac:dyDescent="0.35">
      <c r="A97" s="416" t="s">
        <v>1883</v>
      </c>
      <c r="B97" s="423"/>
      <c r="C97" s="403" t="s">
        <v>676</v>
      </c>
      <c r="D97" s="404"/>
      <c r="E97" s="403" t="s">
        <v>1839</v>
      </c>
      <c r="F97" s="404"/>
      <c r="G97" s="403" t="s">
        <v>1840</v>
      </c>
      <c r="H97" s="404"/>
      <c r="I97" s="403" t="s">
        <v>1839</v>
      </c>
      <c r="J97" s="375"/>
      <c r="K97" s="375"/>
    </row>
    <row r="98" spans="1:11" ht="14.5" x14ac:dyDescent="0.35">
      <c r="A98" s="437" t="s">
        <v>1884</v>
      </c>
      <c r="B98"/>
      <c r="C98" s="425">
        <f>'[2]Report P2 '!C29</f>
        <v>60440</v>
      </c>
      <c r="D98" s="387"/>
      <c r="E98" s="394">
        <f>'[2]Report P2 '!E29</f>
        <v>0.26418393216190228</v>
      </c>
      <c r="F98" s="387"/>
      <c r="G98" s="425">
        <f>'[2]Report P2 '!G29</f>
        <v>18779663796.989864</v>
      </c>
      <c r="H98" s="387"/>
      <c r="I98" s="394">
        <f>'[2]Report P2 '!I29</f>
        <v>0.3284319573839784</v>
      </c>
      <c r="J98" s="375"/>
      <c r="K98" s="375"/>
    </row>
    <row r="99" spans="1:11" ht="14.5" x14ac:dyDescent="0.35">
      <c r="A99" s="437" t="s">
        <v>1885</v>
      </c>
      <c r="B99"/>
      <c r="C99" s="425">
        <f>'[2]Report P2 '!C30</f>
        <v>103482</v>
      </c>
      <c r="D99" s="387"/>
      <c r="E99" s="394">
        <f>'[2]Report P2 '!E30</f>
        <v>0.45232100708103856</v>
      </c>
      <c r="F99" s="387"/>
      <c r="G99" s="425">
        <f>'[2]Report P2 '!G30</f>
        <v>24085920991.980259</v>
      </c>
      <c r="H99" s="387"/>
      <c r="I99" s="394">
        <f>'[2]Report P2 '!I30</f>
        <v>0.42123151203909703</v>
      </c>
      <c r="J99" s="375"/>
      <c r="K99" s="375"/>
    </row>
    <row r="100" spans="1:11" ht="14.5" x14ac:dyDescent="0.35">
      <c r="A100" s="437" t="s">
        <v>1886</v>
      </c>
      <c r="B100"/>
      <c r="C100" s="425">
        <f>'[2]Report P2 '!C31</f>
        <v>40075</v>
      </c>
      <c r="D100" s="387"/>
      <c r="E100" s="394">
        <f>'[2]Report P2 '!E31</f>
        <v>0.17516828394090392</v>
      </c>
      <c r="F100" s="387"/>
      <c r="G100" s="425">
        <f>'[2]Report P2 '!G31</f>
        <v>9204404755.559967</v>
      </c>
      <c r="H100" s="387"/>
      <c r="I100" s="394">
        <f>'[2]Report P2 '!I31</f>
        <v>0.16097309851241906</v>
      </c>
      <c r="J100" s="375"/>
      <c r="K100" s="375"/>
    </row>
    <row r="101" spans="1:11" ht="14.5" x14ac:dyDescent="0.35">
      <c r="A101" s="437" t="s">
        <v>1887</v>
      </c>
      <c r="B101"/>
      <c r="C101" s="425">
        <f>'[2]Report P2 '!C32</f>
        <v>23799</v>
      </c>
      <c r="D101" s="387"/>
      <c r="E101" s="394">
        <f>'[2]Report P2 '!E32</f>
        <v>0.10402570154733805</v>
      </c>
      <c r="F101" s="387"/>
      <c r="G101" s="425">
        <f>'[2]Report P2 '!G32</f>
        <v>4940467487.8900166</v>
      </c>
      <c r="H101" s="387"/>
      <c r="I101" s="394">
        <f>'[2]Report P2 '!I32</f>
        <v>8.6402367208496436E-2</v>
      </c>
      <c r="J101" s="375"/>
      <c r="K101" s="375"/>
    </row>
    <row r="102" spans="1:11" ht="14.5" x14ac:dyDescent="0.35">
      <c r="A102" s="437" t="s">
        <v>1888</v>
      </c>
      <c r="B102"/>
      <c r="C102" s="425">
        <f>'[2]Report P2 '!C33</f>
        <v>611</v>
      </c>
      <c r="D102" s="387"/>
      <c r="E102" s="394">
        <f>'[2]Report P2 '!E33</f>
        <v>2.6706879972025529E-3</v>
      </c>
      <c r="F102" s="387"/>
      <c r="G102" s="425">
        <f>'[2]Report P2 '!G33</f>
        <v>99973365.189999953</v>
      </c>
      <c r="H102" s="387"/>
      <c r="I102" s="394">
        <f>'[2]Report P2 '!I33</f>
        <v>1.7484044640286855E-3</v>
      </c>
      <c r="J102" s="375"/>
      <c r="K102" s="375"/>
    </row>
    <row r="103" spans="1:11" ht="14.5" x14ac:dyDescent="0.35">
      <c r="A103" s="437" t="s">
        <v>1889</v>
      </c>
      <c r="B103"/>
      <c r="C103" s="425">
        <f>'[2]Report P2 '!C34</f>
        <v>166</v>
      </c>
      <c r="D103" s="387"/>
      <c r="E103" s="394">
        <f>'[2]Report P2 '!E34</f>
        <v>7.2558790104030072E-4</v>
      </c>
      <c r="F103" s="387"/>
      <c r="G103" s="425">
        <f>'[2]Report P2 '!G34</f>
        <v>23654712.189999998</v>
      </c>
      <c r="H103" s="387"/>
      <c r="I103" s="394">
        <f>'[2]Report P2 '!I34</f>
        <v>4.1369022948971096E-4</v>
      </c>
      <c r="J103" s="375"/>
      <c r="K103" s="375"/>
    </row>
    <row r="104" spans="1:11" ht="14.5" x14ac:dyDescent="0.35">
      <c r="A104" s="437" t="s">
        <v>1890</v>
      </c>
      <c r="B104"/>
      <c r="C104" s="425">
        <f>'[2]Report P2 '!C35</f>
        <v>32</v>
      </c>
      <c r="D104" s="387"/>
      <c r="E104" s="394">
        <f>'[2]Report P2 '!E35</f>
        <v>1.3987236646560014E-4</v>
      </c>
      <c r="F104" s="387"/>
      <c r="G104" s="425">
        <f>'[2]Report P2 '!G35</f>
        <v>4232368.4700000007</v>
      </c>
      <c r="H104" s="387"/>
      <c r="I104" s="394">
        <f>'[2]Report P2 '!I35</f>
        <v>7.4018633986149435E-5</v>
      </c>
      <c r="J104" s="375"/>
      <c r="K104" s="375"/>
    </row>
    <row r="105" spans="1:11" ht="14.5" x14ac:dyDescent="0.35">
      <c r="A105" s="437" t="s">
        <v>1891</v>
      </c>
      <c r="B105"/>
      <c r="C105" s="425">
        <f>'[2]Report P2 '!C36</f>
        <v>175</v>
      </c>
      <c r="D105" s="387"/>
      <c r="E105" s="394">
        <f>'[2]Report P2 '!E36</f>
        <v>7.6492700410875076E-4</v>
      </c>
      <c r="F105" s="387"/>
      <c r="G105" s="425">
        <f>'[2]Report P2 '!G36</f>
        <v>41452561.689999998</v>
      </c>
      <c r="H105" s="387"/>
      <c r="I105" s="394">
        <f>'[2]Report P2 '!I36</f>
        <v>7.2495152850441432E-4</v>
      </c>
      <c r="J105" s="375"/>
      <c r="K105" s="375"/>
    </row>
    <row r="106" spans="1:11" ht="14.5" x14ac:dyDescent="0.35">
      <c r="A106" s="22" t="s">
        <v>96</v>
      </c>
      <c r="B106" s="22"/>
      <c r="C106" s="408">
        <f>'[2]Report P2 '!C37</f>
        <v>228780</v>
      </c>
      <c r="D106" s="408"/>
      <c r="E106" s="409">
        <f>'[2]Report P2 '!E37</f>
        <v>1</v>
      </c>
      <c r="F106" s="408"/>
      <c r="G106" s="408">
        <f>'[2]Report P2 '!G37</f>
        <v>57179770039.960114</v>
      </c>
      <c r="H106" s="408"/>
      <c r="I106" s="409">
        <f>'[2]Report P2 '!I37</f>
        <v>0.99999999999999989</v>
      </c>
      <c r="J106" s="375"/>
      <c r="K106" s="375"/>
    </row>
    <row r="107" spans="1:11" ht="14.5" x14ac:dyDescent="0.35">
      <c r="A107"/>
      <c r="B107"/>
      <c r="C107" s="387"/>
      <c r="D107" s="387"/>
      <c r="E107" s="387"/>
      <c r="F107" s="387"/>
      <c r="G107" s="387"/>
      <c r="H107" s="387"/>
      <c r="I107" s="387"/>
      <c r="J107" s="375"/>
      <c r="K107" s="375"/>
    </row>
    <row r="108" spans="1:11" ht="21" x14ac:dyDescent="0.45">
      <c r="A108" s="265" t="s">
        <v>1892</v>
      </c>
      <c r="B108" s="266"/>
      <c r="C108" s="266"/>
      <c r="D108" s="266"/>
      <c r="E108" s="266"/>
      <c r="F108" s="266"/>
      <c r="G108" s="266"/>
      <c r="H108" s="266"/>
      <c r="I108" s="266"/>
      <c r="J108" s="375"/>
      <c r="K108" s="375"/>
    </row>
    <row r="109" spans="1:11" ht="14.5" x14ac:dyDescent="0.35">
      <c r="A109"/>
      <c r="B109"/>
      <c r="C109"/>
      <c r="D109"/>
      <c r="E109"/>
      <c r="F109"/>
      <c r="G109"/>
      <c r="H109"/>
      <c r="I109"/>
      <c r="J109" s="375"/>
      <c r="K109" s="375"/>
    </row>
    <row r="110" spans="1:11" ht="14.5" x14ac:dyDescent="0.35">
      <c r="A110" s="416" t="s">
        <v>1893</v>
      </c>
      <c r="B110" s="423"/>
      <c r="C110" s="403" t="s">
        <v>676</v>
      </c>
      <c r="D110" s="404"/>
      <c r="E110" s="403" t="s">
        <v>1839</v>
      </c>
      <c r="F110" s="404"/>
      <c r="G110" s="403" t="s">
        <v>1840</v>
      </c>
      <c r="H110" s="404"/>
      <c r="I110" s="403" t="s">
        <v>1839</v>
      </c>
      <c r="J110" s="375"/>
      <c r="K110" s="375"/>
    </row>
    <row r="111" spans="1:11" ht="14.5" x14ac:dyDescent="0.35">
      <c r="A111" s="424" t="s">
        <v>1894</v>
      </c>
      <c r="B111"/>
      <c r="C111" s="425">
        <f>'[2]Report P2 '!C42</f>
        <v>22221</v>
      </c>
      <c r="D111" s="387"/>
      <c r="E111" s="394">
        <f>'[2]Report P2 '!E42</f>
        <v>9.7128245476003142E-2</v>
      </c>
      <c r="F111" s="387"/>
      <c r="G111" s="425">
        <f>'[2]Report P2 '!G42</f>
        <v>1777095157.7200003</v>
      </c>
      <c r="H111" s="387"/>
      <c r="I111" s="394">
        <f>'[2]Report P2 '!I42</f>
        <v>3.1079088923898709E-2</v>
      </c>
      <c r="J111" s="375"/>
      <c r="K111" s="375"/>
    </row>
    <row r="112" spans="1:11" ht="14.5" x14ac:dyDescent="0.35">
      <c r="A112" s="424" t="s">
        <v>1895</v>
      </c>
      <c r="B112"/>
      <c r="C112" s="425">
        <f>'[2]Report P2 '!C43</f>
        <v>9266</v>
      </c>
      <c r="D112" s="387"/>
      <c r="E112" s="394">
        <f>'[2]Report P2 '!E43</f>
        <v>4.0501792114695338E-2</v>
      </c>
      <c r="F112" s="387"/>
      <c r="G112" s="425">
        <f>'[2]Report P2 '!G43</f>
        <v>1296183531.6299961</v>
      </c>
      <c r="H112" s="387"/>
      <c r="I112" s="394">
        <f>'[2]Report P2 '!I43</f>
        <v>2.266856845916234E-2</v>
      </c>
      <c r="J112" s="375"/>
      <c r="K112" s="375"/>
    </row>
    <row r="113" spans="1:11" ht="14.5" x14ac:dyDescent="0.35">
      <c r="A113" s="424" t="s">
        <v>1896</v>
      </c>
      <c r="B113"/>
      <c r="C113" s="425">
        <f>'[2]Report P2 '!C44</f>
        <v>11057</v>
      </c>
      <c r="D113" s="387"/>
      <c r="E113" s="394">
        <f>'[2]Report P2 '!E44</f>
        <v>4.8330273625316895E-2</v>
      </c>
      <c r="F113" s="387"/>
      <c r="G113" s="425">
        <f>'[2]Report P2 '!G44</f>
        <v>1858408402.5799994</v>
      </c>
      <c r="H113" s="387"/>
      <c r="I113" s="394">
        <f>'[2]Report P2 '!I44</f>
        <v>3.2501152090700064E-2</v>
      </c>
      <c r="J113" s="375"/>
      <c r="K113" s="375"/>
    </row>
    <row r="114" spans="1:11" ht="14.5" x14ac:dyDescent="0.35">
      <c r="A114" s="424" t="s">
        <v>1897</v>
      </c>
      <c r="B114"/>
      <c r="C114" s="425">
        <f>'[2]Report P2 '!C45</f>
        <v>13311</v>
      </c>
      <c r="D114" s="387"/>
      <c r="E114" s="394">
        <f>'[2]Report P2 '!E45</f>
        <v>5.8182533438237607E-2</v>
      </c>
      <c r="F114" s="387"/>
      <c r="G114" s="425">
        <f>'[2]Report P2 '!G45</f>
        <v>2573426077.6300049</v>
      </c>
      <c r="H114" s="387"/>
      <c r="I114" s="394">
        <f>'[2]Report P2 '!I45</f>
        <v>4.5005883651360677E-2</v>
      </c>
      <c r="J114" s="375"/>
      <c r="K114" s="375"/>
    </row>
    <row r="115" spans="1:11" ht="14.5" x14ac:dyDescent="0.35">
      <c r="A115" s="424" t="s">
        <v>1898</v>
      </c>
      <c r="B115"/>
      <c r="C115" s="425">
        <f>'[2]Report P2 '!C46</f>
        <v>15608</v>
      </c>
      <c r="D115" s="387"/>
      <c r="E115" s="394">
        <f>'[2]Report P2 '!E46</f>
        <v>6.8222746743596463E-2</v>
      </c>
      <c r="F115" s="387"/>
      <c r="G115" s="425">
        <f>'[2]Report P2 '!G46</f>
        <v>3415138633.1700048</v>
      </c>
      <c r="H115" s="387"/>
      <c r="I115" s="394">
        <f>'[2]Report P2 '!I46</f>
        <v>5.9726344313440434E-2</v>
      </c>
      <c r="J115" s="375"/>
      <c r="K115" s="375"/>
    </row>
    <row r="116" spans="1:11" ht="14.5" x14ac:dyDescent="0.35">
      <c r="A116" s="424" t="s">
        <v>1899</v>
      </c>
      <c r="B116"/>
      <c r="C116" s="425">
        <f>'[2]Report P2 '!C47</f>
        <v>18495</v>
      </c>
      <c r="D116" s="387"/>
      <c r="E116" s="394">
        <f>'[2]Report P2 '!E47</f>
        <v>8.084185680566483E-2</v>
      </c>
      <c r="F116" s="387"/>
      <c r="G116" s="425">
        <f>'[2]Report P2 '!G47</f>
        <v>4349327684.6499996</v>
      </c>
      <c r="H116" s="387"/>
      <c r="I116" s="394">
        <f>'[2]Report P2 '!I47</f>
        <v>7.6064098921882123E-2</v>
      </c>
      <c r="J116" s="375"/>
      <c r="K116" s="375"/>
    </row>
    <row r="117" spans="1:11" ht="14.5" x14ac:dyDescent="0.35">
      <c r="A117" s="424" t="s">
        <v>1900</v>
      </c>
      <c r="B117"/>
      <c r="C117" s="425">
        <f>'[2]Report P2 '!C48</f>
        <v>20375</v>
      </c>
      <c r="D117" s="387"/>
      <c r="E117" s="394">
        <f>'[2]Report P2 '!E48</f>
        <v>8.905935833551884E-2</v>
      </c>
      <c r="F117" s="387"/>
      <c r="G117" s="425">
        <f>'[2]Report P2 '!G48</f>
        <v>5233987018.2300043</v>
      </c>
      <c r="H117" s="387"/>
      <c r="I117" s="394">
        <f>'[2]Report P2 '!I48</f>
        <v>9.1535643018015422E-2</v>
      </c>
      <c r="J117" s="375"/>
      <c r="K117" s="375"/>
    </row>
    <row r="118" spans="1:11" ht="14.5" x14ac:dyDescent="0.35">
      <c r="A118" s="424" t="s">
        <v>1901</v>
      </c>
      <c r="B118"/>
      <c r="C118" s="425">
        <f>'[2]Report P2 '!C49</f>
        <v>20443</v>
      </c>
      <c r="D118" s="387"/>
      <c r="E118" s="394">
        <f>'[2]Report P2 '!E49</f>
        <v>8.9356587114258243E-2</v>
      </c>
      <c r="F118" s="387"/>
      <c r="G118" s="425">
        <f>'[2]Report P2 '!G49</f>
        <v>5516254122.7400331</v>
      </c>
      <c r="H118" s="387"/>
      <c r="I118" s="394">
        <f>'[2]Report P2 '!I49</f>
        <v>9.6472128497281359E-2</v>
      </c>
      <c r="J118" s="375"/>
      <c r="K118" s="375"/>
    </row>
    <row r="119" spans="1:11" ht="14.5" x14ac:dyDescent="0.35">
      <c r="A119" s="417" t="s">
        <v>1902</v>
      </c>
      <c r="B119" s="2"/>
      <c r="C119" s="425">
        <f>'[2]Report P2 '!C50</f>
        <v>20898</v>
      </c>
      <c r="D119" s="387"/>
      <c r="E119" s="394">
        <f>'[2]Report P2 '!E50</f>
        <v>9.1345397324940986E-2</v>
      </c>
      <c r="F119" s="387"/>
      <c r="G119" s="425">
        <f>'[2]Report P2 '!G50</f>
        <v>5934450192.0200214</v>
      </c>
      <c r="H119" s="387"/>
      <c r="I119" s="394">
        <f>'[2]Report P2 '!I50</f>
        <v>0.10378583523285814</v>
      </c>
      <c r="J119" s="375"/>
      <c r="K119" s="375"/>
    </row>
    <row r="120" spans="1:11" ht="14.5" x14ac:dyDescent="0.35">
      <c r="A120" t="s">
        <v>1903</v>
      </c>
      <c r="B120"/>
      <c r="C120" s="425">
        <f>'[2]Report P2 '!C51</f>
        <v>19431</v>
      </c>
      <c r="D120" s="387"/>
      <c r="E120" s="394">
        <f>'[2]Report P2 '!E51</f>
        <v>8.4933123524783632E-2</v>
      </c>
      <c r="F120" s="387"/>
      <c r="G120" s="425">
        <f>'[2]Report P2 '!G51</f>
        <v>5803064200.0300322</v>
      </c>
      <c r="H120" s="387"/>
      <c r="I120" s="394">
        <f>'[2]Report P2 '!I51</f>
        <v>0.10148806467697501</v>
      </c>
      <c r="J120" s="375"/>
      <c r="K120" s="375"/>
    </row>
    <row r="121" spans="1:11" ht="14.5" x14ac:dyDescent="0.35">
      <c r="A121" t="s">
        <v>1904</v>
      </c>
      <c r="B121"/>
      <c r="C121" s="425">
        <f>'[2]Report P2 '!C52</f>
        <v>17824</v>
      </c>
      <c r="D121" s="387"/>
      <c r="E121" s="394">
        <f>'[2]Report P2 '!E52</f>
        <v>7.7908908121339285E-2</v>
      </c>
      <c r="F121" s="387"/>
      <c r="G121" s="425">
        <f>'[2]Report P2 '!G52</f>
        <v>5658076038.3000164</v>
      </c>
      <c r="H121" s="387"/>
      <c r="I121" s="394">
        <f>'[2]Report P2 '!I52</f>
        <v>9.8952409818120368E-2</v>
      </c>
      <c r="J121" s="375"/>
      <c r="K121" s="375"/>
    </row>
    <row r="122" spans="1:11" ht="14.5" x14ac:dyDescent="0.35">
      <c r="A122" t="s">
        <v>1905</v>
      </c>
      <c r="B122"/>
      <c r="C122" s="425">
        <f>'[2]Report P2 '!C53</f>
        <v>18782</v>
      </c>
      <c r="D122" s="387"/>
      <c r="E122" s="394">
        <f>'[2]Report P2 '!E53</f>
        <v>8.2096337092403188E-2</v>
      </c>
      <c r="F122" s="387"/>
      <c r="G122" s="425">
        <f>'[2]Report P2 '!G53</f>
        <v>6408619788.9700108</v>
      </c>
      <c r="H122" s="387"/>
      <c r="I122" s="394">
        <f>'[2]Report P2 '!I53</f>
        <v>0.11207844635421479</v>
      </c>
      <c r="J122" s="375"/>
      <c r="K122" s="375"/>
    </row>
    <row r="123" spans="1:11" ht="14.5" x14ac:dyDescent="0.35">
      <c r="A123" s="2" t="s">
        <v>1906</v>
      </c>
      <c r="B123"/>
      <c r="C123" s="425">
        <f>'[2]Report P2 '!C54</f>
        <v>17195</v>
      </c>
      <c r="D123" s="387"/>
      <c r="E123" s="394">
        <f>'[2]Report P2 '!E54</f>
        <v>7.5159541917999825E-2</v>
      </c>
      <c r="F123" s="387"/>
      <c r="G123" s="425">
        <f>'[2]Report P2 '!G54</f>
        <v>5987303352.8100166</v>
      </c>
      <c r="H123" s="387"/>
      <c r="I123" s="394">
        <f>'[2]Report P2 '!I54</f>
        <v>0.1047101684498868</v>
      </c>
      <c r="J123" s="375"/>
      <c r="K123" s="375"/>
    </row>
    <row r="124" spans="1:11" ht="14.5" x14ac:dyDescent="0.35">
      <c r="A124" s="2" t="s">
        <v>1907</v>
      </c>
      <c r="B124"/>
      <c r="C124" s="425">
        <f>'[2]Report P2 '!C55</f>
        <v>3589</v>
      </c>
      <c r="D124" s="387"/>
      <c r="E124" s="394">
        <f>'[2]Report P2 '!E55</f>
        <v>1.5687560101407465E-2</v>
      </c>
      <c r="F124" s="387"/>
      <c r="G124" s="425">
        <f>'[2]Report P2 '!G55</f>
        <v>1274849932.0700021</v>
      </c>
      <c r="H124" s="387"/>
      <c r="I124" s="394">
        <f>'[2]Report P2 '!I55</f>
        <v>2.2295471478445471E-2</v>
      </c>
      <c r="J124" s="375"/>
      <c r="K124" s="375"/>
    </row>
    <row r="125" spans="1:11" ht="17.25" customHeight="1" x14ac:dyDescent="0.35">
      <c r="A125" s="2" t="s">
        <v>1908</v>
      </c>
      <c r="B125"/>
      <c r="C125" s="425">
        <f>'[2]Report P2 '!C56</f>
        <v>197</v>
      </c>
      <c r="D125" s="387"/>
      <c r="E125" s="394">
        <f>'[2]Report P2 '!E56</f>
        <v>8.6108925605385086E-4</v>
      </c>
      <c r="F125" s="387"/>
      <c r="G125" s="425">
        <f>'[2]Report P2 '!G56</f>
        <v>70106165.939999998</v>
      </c>
      <c r="H125" s="387"/>
      <c r="I125" s="394">
        <f>'[2]Report P2 '!I56</f>
        <v>1.2260658951759728E-3</v>
      </c>
      <c r="J125" s="375"/>
      <c r="K125" s="375"/>
    </row>
    <row r="126" spans="1:11" ht="14.5" x14ac:dyDescent="0.35">
      <c r="A126" s="2" t="s">
        <v>1909</v>
      </c>
      <c r="B126"/>
      <c r="C126" s="425">
        <f>'[2]Report P2 '!C57</f>
        <v>88</v>
      </c>
      <c r="D126" s="387"/>
      <c r="E126" s="394">
        <f>'[2]Report P2 '!E57</f>
        <v>3.8464900778040038E-4</v>
      </c>
      <c r="F126" s="387"/>
      <c r="G126" s="425">
        <f>'[2]Report P2 '!G57</f>
        <v>23479741.469999999</v>
      </c>
      <c r="H126" s="387"/>
      <c r="I126" s="394">
        <f>'[2]Report P2 '!I57</f>
        <v>4.1063021858239653E-4</v>
      </c>
      <c r="J126" s="375"/>
      <c r="K126" s="375"/>
    </row>
    <row r="127" spans="1:11" ht="15" customHeight="1" x14ac:dyDescent="0.35">
      <c r="A127" s="22" t="s">
        <v>96</v>
      </c>
      <c r="B127" s="22"/>
      <c r="C127" s="408">
        <f>'[2]Report P2 '!C58</f>
        <v>228780</v>
      </c>
      <c r="D127" s="408"/>
      <c r="E127" s="409">
        <f>'[2]Report P2 '!E58</f>
        <v>0.99999999999999989</v>
      </c>
      <c r="F127" s="408"/>
      <c r="G127" s="408">
        <f>'[2]Report P2 '!G58</f>
        <v>57179770039.960136</v>
      </c>
      <c r="H127" s="408"/>
      <c r="I127" s="409">
        <f>'[2]Report P2 '!I58</f>
        <v>1</v>
      </c>
      <c r="J127" s="375"/>
      <c r="K127" s="375"/>
    </row>
    <row r="128" spans="1:11" ht="14.25" customHeight="1" x14ac:dyDescent="0.35">
      <c r="A128" s="438"/>
      <c r="B128" s="438"/>
      <c r="C128" s="438"/>
      <c r="D128" s="438"/>
      <c r="E128" s="438"/>
      <c r="F128" s="438"/>
      <c r="G128" s="438"/>
      <c r="H128" s="438"/>
      <c r="I128" s="438"/>
      <c r="J128" s="375"/>
      <c r="K128" s="375"/>
    </row>
    <row r="129" spans="1:11" ht="14.25" customHeight="1" x14ac:dyDescent="0.3">
      <c r="A129" s="533" t="str">
        <f>'[2]Report P2 '!A60</f>
        <v>(1) All loans included in the STEP and Non-STEP programs are amortizing.</v>
      </c>
      <c r="B129" s="533"/>
      <c r="C129" s="533"/>
      <c r="D129" s="533"/>
      <c r="E129" s="533"/>
      <c r="F129" s="533"/>
      <c r="G129" s="533"/>
      <c r="H129" s="533"/>
      <c r="I129" s="533"/>
    </row>
    <row r="130" spans="1:11" ht="15" customHeight="1" x14ac:dyDescent="0.3">
      <c r="A130" s="534" t="str">
        <f>'[2]Report P2 '!A61</f>
        <v xml:space="preserve">(2) With respect to STEP Loans, the Current indexed LTV does not include amounts drawn in respect of (i) Other STEP Products, or (ii) Additional STEP Loans which are not yet included in the cover pool, which in each case are secured by the same property. </v>
      </c>
      <c r="B130" s="534"/>
      <c r="C130" s="534"/>
      <c r="D130" s="534"/>
      <c r="E130" s="534"/>
      <c r="F130" s="534"/>
      <c r="G130" s="534"/>
      <c r="H130" s="534"/>
      <c r="I130" s="534"/>
    </row>
    <row r="131" spans="1:11" ht="14.25" customHeight="1" x14ac:dyDescent="0.3">
      <c r="A131" s="534"/>
      <c r="B131" s="534"/>
      <c r="C131" s="534"/>
      <c r="D131" s="534"/>
      <c r="E131" s="534"/>
      <c r="F131" s="534"/>
      <c r="G131" s="534"/>
      <c r="H131" s="534"/>
      <c r="I131" s="534"/>
      <c r="J131" s="375"/>
      <c r="K131" s="375"/>
    </row>
    <row r="132" spans="1:11" ht="15" customHeight="1" x14ac:dyDescent="0.3">
      <c r="A132" s="535" t="str">
        <f>'[2]Report P2 '!A63</f>
        <v>(3) The indexation methodology as described in footnote (1) on page 3 of this Investor Report.</v>
      </c>
      <c r="B132" s="535"/>
      <c r="C132" s="535"/>
      <c r="D132" s="535"/>
      <c r="E132" s="535"/>
      <c r="F132" s="535"/>
      <c r="G132" s="535"/>
      <c r="H132" s="535"/>
      <c r="I132" s="535"/>
      <c r="J132" s="375"/>
      <c r="K132" s="375"/>
    </row>
    <row r="133" spans="1:11" ht="14.5" x14ac:dyDescent="0.35">
      <c r="A133" s="536" t="str">
        <f>'[2]Report P2 '!A64</f>
        <v>(4) The methodology used in this table aggregates STEP Loans secured by the same property.</v>
      </c>
      <c r="B133" s="536"/>
      <c r="C133" s="536"/>
      <c r="D133" s="536"/>
      <c r="E133" s="536"/>
      <c r="F133" s="536"/>
      <c r="G133" s="536"/>
      <c r="H133" s="536"/>
      <c r="I133" s="536"/>
      <c r="J133" s="375"/>
      <c r="K133" s="375"/>
    </row>
    <row r="134" spans="1:11" x14ac:dyDescent="0.3">
      <c r="A134" s="224"/>
      <c r="B134" s="224"/>
      <c r="C134" s="224"/>
      <c r="D134" s="224"/>
      <c r="E134" s="224"/>
      <c r="F134" s="224"/>
      <c r="J134" s="375"/>
      <c r="K134" s="375"/>
    </row>
    <row r="135" spans="1:11" ht="18.5" x14ac:dyDescent="0.45">
      <c r="A135" s="265" t="s">
        <v>1910</v>
      </c>
      <c r="B135" s="266"/>
      <c r="C135" s="266"/>
      <c r="D135" s="266"/>
      <c r="E135" s="266"/>
      <c r="F135" s="266"/>
      <c r="G135" s="266"/>
      <c r="H135" s="266"/>
      <c r="I135" s="266"/>
      <c r="J135" s="375"/>
      <c r="K135" s="375"/>
    </row>
    <row r="136" spans="1:11" ht="14.5" x14ac:dyDescent="0.35">
      <c r="A136"/>
      <c r="B136"/>
      <c r="C136" s="1"/>
      <c r="D136" s="1"/>
      <c r="E136" s="1"/>
      <c r="F136" s="1"/>
      <c r="G136" s="1"/>
      <c r="H136" s="1"/>
      <c r="I136" s="1"/>
      <c r="J136" s="375"/>
      <c r="K136" s="375"/>
    </row>
    <row r="137" spans="1:11" ht="14.5" x14ac:dyDescent="0.35">
      <c r="A137" s="416" t="s">
        <v>1911</v>
      </c>
      <c r="B137" s="423"/>
      <c r="C137" s="403" t="s">
        <v>676</v>
      </c>
      <c r="D137" s="404"/>
      <c r="E137" s="403" t="s">
        <v>1839</v>
      </c>
      <c r="F137" s="404"/>
      <c r="G137" s="403" t="s">
        <v>1840</v>
      </c>
      <c r="H137" s="404"/>
      <c r="I137" s="403" t="s">
        <v>1839</v>
      </c>
      <c r="J137" s="375"/>
      <c r="K137" s="375"/>
    </row>
    <row r="138" spans="1:11" ht="14.5" x14ac:dyDescent="0.35">
      <c r="A138" s="424" t="s">
        <v>1912</v>
      </c>
      <c r="B138"/>
      <c r="C138" s="384">
        <f>'[2]Report P3 '!C8</f>
        <v>32776</v>
      </c>
      <c r="D138" s="387"/>
      <c r="E138" s="394">
        <f>'[2]Report P3 '!E8</f>
        <v>0.14326427135239095</v>
      </c>
      <c r="F138" s="387"/>
      <c r="G138" s="384">
        <f>'[2]Report P3 '!G8</f>
        <v>6277605758.5000143</v>
      </c>
      <c r="H138" s="387"/>
      <c r="I138" s="394">
        <f>'[2]Report P3 '!I8</f>
        <v>0.10978718092277925</v>
      </c>
      <c r="J138" s="375"/>
      <c r="K138" s="375"/>
    </row>
    <row r="139" spans="1:11" ht="14.5" x14ac:dyDescent="0.35">
      <c r="A139" s="424" t="s">
        <v>1913</v>
      </c>
      <c r="B139"/>
      <c r="C139" s="384">
        <f>'[2]Report P3 '!C9</f>
        <v>63326</v>
      </c>
      <c r="D139" s="387"/>
      <c r="E139" s="394">
        <f>'[2]Report P3 '!E9</f>
        <v>0.27679867121251855</v>
      </c>
      <c r="F139" s="387"/>
      <c r="G139" s="384">
        <f>'[2]Report P3 '!G9</f>
        <v>14391605519.510086</v>
      </c>
      <c r="H139" s="387"/>
      <c r="I139" s="394">
        <f>'[2]Report P3 '!I9</f>
        <v>0.25169051063780956</v>
      </c>
      <c r="J139" s="375"/>
      <c r="K139" s="375"/>
    </row>
    <row r="140" spans="1:11" ht="14.5" x14ac:dyDescent="0.35">
      <c r="A140" s="424" t="s">
        <v>1914</v>
      </c>
      <c r="B140"/>
      <c r="C140" s="384">
        <f>'[2]Report P3 '!C10</f>
        <v>56990</v>
      </c>
      <c r="D140" s="387"/>
      <c r="E140" s="394">
        <f>'[2]Report P3 '!E10</f>
        <v>0.24910394265232974</v>
      </c>
      <c r="F140" s="387"/>
      <c r="G140" s="384">
        <f>'[2]Report P3 '!G10</f>
        <v>15022343517.48</v>
      </c>
      <c r="H140" s="387"/>
      <c r="I140" s="394">
        <f>'[2]Report P3 '!I10</f>
        <v>0.26272129998042359</v>
      </c>
      <c r="J140" s="375"/>
      <c r="K140" s="375"/>
    </row>
    <row r="141" spans="1:11" ht="14.5" x14ac:dyDescent="0.35">
      <c r="A141" s="424" t="s">
        <v>1915</v>
      </c>
      <c r="B141"/>
      <c r="C141" s="384">
        <f>'[2]Report P3 '!C11</f>
        <v>28733</v>
      </c>
      <c r="D141" s="387"/>
      <c r="E141" s="394">
        <f>'[2]Report P3 '!E11</f>
        <v>0.12559227205175277</v>
      </c>
      <c r="F141" s="387"/>
      <c r="G141" s="384">
        <f>'[2]Report P3 '!G11</f>
        <v>7849479799.409996</v>
      </c>
      <c r="H141" s="387"/>
      <c r="I141" s="394">
        <f>'[2]Report P3 '!I11</f>
        <v>0.13727721874229962</v>
      </c>
      <c r="J141" s="375"/>
      <c r="K141" s="375"/>
    </row>
    <row r="142" spans="1:11" ht="14.5" x14ac:dyDescent="0.35">
      <c r="A142" s="424" t="s">
        <v>1916</v>
      </c>
      <c r="B142"/>
      <c r="C142" s="384">
        <f>'[2]Report P3 '!C12</f>
        <v>18426</v>
      </c>
      <c r="D142" s="387"/>
      <c r="E142" s="394">
        <f>'[2]Report P3 '!E12</f>
        <v>8.0540257015473377E-2</v>
      </c>
      <c r="F142" s="387"/>
      <c r="G142" s="384">
        <f>'[2]Report P3 '!G12</f>
        <v>5333347526.5600023</v>
      </c>
      <c r="H142" s="387"/>
      <c r="I142" s="394">
        <f>'[2]Report P3 '!I12</f>
        <v>9.3273329410607786E-2</v>
      </c>
      <c r="J142" s="375"/>
      <c r="K142" s="375"/>
    </row>
    <row r="143" spans="1:11" ht="14.5" x14ac:dyDescent="0.35">
      <c r="A143" s="424" t="s">
        <v>1917</v>
      </c>
      <c r="B143"/>
      <c r="C143" s="384">
        <f>'[2]Report P3 '!C13</f>
        <v>13498</v>
      </c>
      <c r="D143" s="387"/>
      <c r="E143" s="394">
        <f>'[2]Report P3 '!E13</f>
        <v>5.8999912579770962E-2</v>
      </c>
      <c r="F143" s="387"/>
      <c r="G143" s="384">
        <f>'[2]Report P3 '!G13</f>
        <v>4205081794.310019</v>
      </c>
      <c r="H143" s="387"/>
      <c r="I143" s="394">
        <f>'[2]Report P3 '!I13</f>
        <v>7.3541425426707635E-2</v>
      </c>
      <c r="J143" s="375"/>
      <c r="K143" s="375"/>
    </row>
    <row r="144" spans="1:11" ht="14.5" x14ac:dyDescent="0.35">
      <c r="A144" s="424" t="s">
        <v>1918</v>
      </c>
      <c r="B144"/>
      <c r="C144" s="384">
        <f>'[2]Report P3 '!C14</f>
        <v>12032</v>
      </c>
      <c r="D144" s="387"/>
      <c r="E144" s="394">
        <f>'[2]Report P3 '!E14</f>
        <v>5.2592009791065653E-2</v>
      </c>
      <c r="F144" s="387"/>
      <c r="G144" s="384">
        <f>'[2]Report P3 '!G14</f>
        <v>3442949717.8400054</v>
      </c>
      <c r="H144" s="387"/>
      <c r="I144" s="394">
        <f>'[2]Report P3 '!I14</f>
        <v>6.0212724105639069E-2</v>
      </c>
      <c r="J144" s="375"/>
      <c r="K144" s="375"/>
    </row>
    <row r="145" spans="1:11" ht="14.5" x14ac:dyDescent="0.35">
      <c r="A145" s="424" t="s">
        <v>1919</v>
      </c>
      <c r="B145"/>
      <c r="C145" s="384">
        <f>'[2]Report P3 '!C15</f>
        <v>2763</v>
      </c>
      <c r="D145" s="387"/>
      <c r="E145" s="394">
        <f>'[2]Report P3 '!E15</f>
        <v>1.2077104642014162E-2</v>
      </c>
      <c r="F145" s="387"/>
      <c r="G145" s="384">
        <f>'[2]Report P3 '!G15</f>
        <v>612728679.80000079</v>
      </c>
      <c r="H145" s="387"/>
      <c r="I145" s="394">
        <f>'[2]Report P3 '!I15</f>
        <v>1.0715829730895996E-2</v>
      </c>
      <c r="J145" s="375"/>
      <c r="K145" s="375"/>
    </row>
    <row r="146" spans="1:11" ht="14.5" x14ac:dyDescent="0.35">
      <c r="A146" s="424" t="s">
        <v>1920</v>
      </c>
      <c r="B146"/>
      <c r="C146" s="384">
        <f>'[2]Report P3 '!C16</f>
        <v>27</v>
      </c>
      <c r="D146" s="387"/>
      <c r="E146" s="394">
        <f>'[2]Report P3 '!E16</f>
        <v>1.1801730920535012E-4</v>
      </c>
      <c r="F146" s="387"/>
      <c r="G146" s="384">
        <f>'[2]Report P3 '!G16</f>
        <v>4411309.45</v>
      </c>
      <c r="H146" s="387"/>
      <c r="I146" s="394">
        <f>'[2]Report P3 '!I16</f>
        <v>7.7148079590336817E-5</v>
      </c>
      <c r="J146" s="375"/>
      <c r="K146" s="375"/>
    </row>
    <row r="147" spans="1:11" ht="14.5" x14ac:dyDescent="0.35">
      <c r="A147" s="424" t="s">
        <v>1921</v>
      </c>
      <c r="B147"/>
      <c r="C147" s="384">
        <f>'[2]Report P3 '!C17</f>
        <v>209</v>
      </c>
      <c r="D147" s="387"/>
      <c r="E147" s="394">
        <f>'[2]Report P3 '!E17</f>
        <v>9.1354139347845091E-4</v>
      </c>
      <c r="F147" s="387"/>
      <c r="G147" s="384">
        <f>'[2]Report P3 '!G17</f>
        <v>40216417.100000031</v>
      </c>
      <c r="H147" s="387"/>
      <c r="I147" s="394">
        <f>'[2]Report P3 '!I17</f>
        <v>7.0333296324722469E-4</v>
      </c>
      <c r="J147" s="375"/>
      <c r="K147" s="375"/>
    </row>
    <row r="148" spans="1:11" ht="14.5" x14ac:dyDescent="0.35">
      <c r="A148" s="419" t="s">
        <v>96</v>
      </c>
      <c r="B148" s="22"/>
      <c r="C148" s="408">
        <f>'[2]Report P3 '!C18</f>
        <v>228780</v>
      </c>
      <c r="D148" s="408"/>
      <c r="E148" s="409">
        <f>'[2]Report P3 '!E18</f>
        <v>1</v>
      </c>
      <c r="F148" s="408"/>
      <c r="G148" s="408">
        <f>'[2]Report P3 '!G18</f>
        <v>57179770039.960121</v>
      </c>
      <c r="H148" s="408"/>
      <c r="I148" s="409">
        <f>'[2]Report P3 '!I18</f>
        <v>1</v>
      </c>
      <c r="J148" s="375"/>
      <c r="K148" s="375"/>
    </row>
    <row r="149" spans="1:11" ht="14.5" x14ac:dyDescent="0.35">
      <c r="A149"/>
      <c r="B149"/>
      <c r="C149" s="411"/>
      <c r="D149" s="411"/>
      <c r="E149" s="411"/>
      <c r="F149" s="411"/>
      <c r="G149" s="411"/>
      <c r="H149" s="411"/>
      <c r="I149" s="411"/>
      <c r="J149" s="375"/>
      <c r="K149" s="375"/>
    </row>
    <row r="150" spans="1:11" ht="18.5" x14ac:dyDescent="0.45">
      <c r="A150" s="265" t="s">
        <v>1922</v>
      </c>
      <c r="B150" s="266"/>
      <c r="C150" s="429"/>
      <c r="D150" s="429"/>
      <c r="E150" s="429"/>
      <c r="F150" s="429"/>
      <c r="G150" s="429"/>
      <c r="H150" s="429"/>
      <c r="I150" s="429"/>
      <c r="J150" s="375"/>
      <c r="K150" s="375"/>
    </row>
    <row r="151" spans="1:11" ht="16.5" x14ac:dyDescent="0.35">
      <c r="A151" s="439"/>
      <c r="B151" s="69"/>
      <c r="C151" s="68"/>
      <c r="D151" s="68"/>
      <c r="E151" s="68"/>
      <c r="F151" s="68"/>
      <c r="G151" s="68"/>
      <c r="H151" s="68"/>
      <c r="I151" s="68"/>
      <c r="J151" s="375"/>
      <c r="K151" s="375"/>
    </row>
    <row r="152" spans="1:11" ht="14.5" x14ac:dyDescent="0.35">
      <c r="A152" s="402" t="s">
        <v>1923</v>
      </c>
      <c r="B152" s="69"/>
      <c r="C152" s="403" t="s">
        <v>676</v>
      </c>
      <c r="D152" s="404"/>
      <c r="E152" s="403" t="s">
        <v>1839</v>
      </c>
      <c r="F152" s="404"/>
      <c r="G152" s="403" t="s">
        <v>1840</v>
      </c>
      <c r="H152" s="404"/>
      <c r="I152" s="403" t="s">
        <v>1839</v>
      </c>
      <c r="J152" s="375"/>
      <c r="K152" s="375"/>
    </row>
    <row r="153" spans="1:11" ht="14.5" x14ac:dyDescent="0.35">
      <c r="A153" s="69" t="s">
        <v>1924</v>
      </c>
      <c r="B153"/>
      <c r="C153" s="384">
        <f>'[2]Report P3 '!C23</f>
        <v>52584</v>
      </c>
      <c r="D153" s="387"/>
      <c r="E153" s="394">
        <f>'[2]Report P3 '!E23</f>
        <v>0.22984526619459744</v>
      </c>
      <c r="F153" s="387"/>
      <c r="G153" s="384">
        <f>'[2]Report P3 '!G23</f>
        <v>3085996369.6599922</v>
      </c>
      <c r="H153" s="387"/>
      <c r="I153" s="394">
        <f>'[2]Report P3 '!I23</f>
        <v>5.3970073113329131E-2</v>
      </c>
      <c r="J153" s="375"/>
      <c r="K153" s="375"/>
    </row>
    <row r="154" spans="1:11" ht="14.5" x14ac:dyDescent="0.35">
      <c r="A154" s="69" t="s">
        <v>1925</v>
      </c>
      <c r="B154"/>
      <c r="C154" s="384">
        <f>'[2]Report P3 '!C24</f>
        <v>31292</v>
      </c>
      <c r="D154" s="387"/>
      <c r="E154" s="394">
        <f>'[2]Report P3 '!E24</f>
        <v>0.13677769035754875</v>
      </c>
      <c r="F154" s="387"/>
      <c r="G154" s="384">
        <f>'[2]Report P3 '!G24</f>
        <v>3919333341.0300217</v>
      </c>
      <c r="H154" s="387"/>
      <c r="I154" s="394">
        <f>'[2]Report P3 '!I24</f>
        <v>6.8544055673728579E-2</v>
      </c>
      <c r="J154" s="375"/>
      <c r="K154" s="375"/>
    </row>
    <row r="155" spans="1:11" ht="14.5" x14ac:dyDescent="0.35">
      <c r="A155" s="69" t="s">
        <v>1926</v>
      </c>
      <c r="B155"/>
      <c r="C155" s="384">
        <f>'[2]Report P3 '!C25</f>
        <v>29469</v>
      </c>
      <c r="D155" s="387"/>
      <c r="E155" s="394">
        <f>'[2]Report P3 '!E25</f>
        <v>0.12880933648046158</v>
      </c>
      <c r="F155" s="387"/>
      <c r="G155" s="384">
        <f>'[2]Report P3 '!G25</f>
        <v>5149434655.8299904</v>
      </c>
      <c r="H155" s="387"/>
      <c r="I155" s="394">
        <f>'[2]Report P3 '!I25</f>
        <v>9.005693188747188E-2</v>
      </c>
      <c r="J155" s="375"/>
      <c r="K155" s="375"/>
    </row>
    <row r="156" spans="1:11" ht="14.5" x14ac:dyDescent="0.35">
      <c r="A156" s="69" t="s">
        <v>1927</v>
      </c>
      <c r="B156"/>
      <c r="C156" s="384">
        <f>'[2]Report P3 '!C26</f>
        <v>25836</v>
      </c>
      <c r="D156" s="387"/>
      <c r="E156" s="394">
        <f>'[2]Report P3 '!E26</f>
        <v>0.11292945187516391</v>
      </c>
      <c r="F156" s="387"/>
      <c r="G156" s="384">
        <f>'[2]Report P3 '!G26</f>
        <v>5806980168.4400349</v>
      </c>
      <c r="H156" s="387"/>
      <c r="I156" s="394">
        <f>'[2]Report P3 '!I26</f>
        <v>0.10155654988437041</v>
      </c>
      <c r="J156" s="375"/>
      <c r="K156" s="375"/>
    </row>
    <row r="157" spans="1:11" ht="14.5" x14ac:dyDescent="0.35">
      <c r="A157" s="69" t="s">
        <v>1928</v>
      </c>
      <c r="B157"/>
      <c r="C157" s="384">
        <f>'[2]Report P3 '!C27</f>
        <v>21345</v>
      </c>
      <c r="D157" s="387"/>
      <c r="E157" s="394">
        <f>'[2]Report P3 '!E27</f>
        <v>9.3299239444007337E-2</v>
      </c>
      <c r="F157" s="387"/>
      <c r="G157" s="384">
        <f>'[2]Report P3 '!G27</f>
        <v>5853603313.1299715</v>
      </c>
      <c r="H157" s="387"/>
      <c r="I157" s="394">
        <f>'[2]Report P3 '!I27</f>
        <v>0.10237192820186547</v>
      </c>
      <c r="J157" s="375"/>
      <c r="K157" s="375"/>
    </row>
    <row r="158" spans="1:11" ht="14.5" x14ac:dyDescent="0.35">
      <c r="A158" t="s">
        <v>1929</v>
      </c>
      <c r="B158"/>
      <c r="C158" s="384">
        <f>'[2]Report P3 '!C28</f>
        <v>16858</v>
      </c>
      <c r="D158" s="387"/>
      <c r="E158" s="394">
        <f>'[2]Report P3 '!E28</f>
        <v>7.3686511058658977E-2</v>
      </c>
      <c r="F158" s="387"/>
      <c r="G158" s="384">
        <f>'[2]Report P3 '!G28</f>
        <v>5463800059.6500463</v>
      </c>
      <c r="H158" s="387"/>
      <c r="I158" s="394">
        <f>'[2]Report P3 '!I28</f>
        <v>9.5554774981285687E-2</v>
      </c>
      <c r="J158" s="375"/>
      <c r="K158" s="375"/>
    </row>
    <row r="159" spans="1:11" ht="14.5" x14ac:dyDescent="0.35">
      <c r="A159" t="s">
        <v>1930</v>
      </c>
      <c r="B159"/>
      <c r="C159" s="384">
        <f>'[2]Report P3 '!C29</f>
        <v>12617</v>
      </c>
      <c r="D159" s="387"/>
      <c r="E159" s="394">
        <f>'[2]Report P3 '!E29</f>
        <v>5.5149051490514904E-2</v>
      </c>
      <c r="F159" s="387"/>
      <c r="G159" s="384">
        <f>'[2]Report P3 '!G29</f>
        <v>4718009566.410018</v>
      </c>
      <c r="H159" s="387"/>
      <c r="I159" s="394">
        <f>'[2]Report P3 '!I29</f>
        <v>8.2511866751349944E-2</v>
      </c>
      <c r="J159" s="375"/>
      <c r="K159" s="375"/>
    </row>
    <row r="160" spans="1:11" ht="14.5" x14ac:dyDescent="0.35">
      <c r="A160" t="s">
        <v>1931</v>
      </c>
      <c r="B160"/>
      <c r="C160" s="384">
        <f>'[2]Report P3 '!C30</f>
        <v>8766</v>
      </c>
      <c r="D160" s="387"/>
      <c r="E160" s="394">
        <f>'[2]Report P3 '!E30</f>
        <v>3.8316286388670337E-2</v>
      </c>
      <c r="F160" s="387"/>
      <c r="G160" s="384">
        <f>'[2]Report P3 '!G30</f>
        <v>3717574230.0100102</v>
      </c>
      <c r="H160" s="387"/>
      <c r="I160" s="394">
        <f>'[2]Report P3 '!I30</f>
        <v>6.5015550559437071E-2</v>
      </c>
      <c r="J160" s="375"/>
      <c r="K160" s="375"/>
    </row>
    <row r="161" spans="1:11" ht="14.5" x14ac:dyDescent="0.35">
      <c r="A161" t="s">
        <v>1932</v>
      </c>
      <c r="B161"/>
      <c r="C161" s="384">
        <f>'[2]Report P3 '!C31</f>
        <v>6943</v>
      </c>
      <c r="D161" s="387"/>
      <c r="E161" s="394">
        <f>'[2]Report P3 '!E31</f>
        <v>3.034793251158318E-2</v>
      </c>
      <c r="F161" s="387"/>
      <c r="G161" s="384">
        <f>'[2]Report P3 '!G31</f>
        <v>3292351965.0699987</v>
      </c>
      <c r="H161" s="387"/>
      <c r="I161" s="394">
        <f>'[2]Report P3 '!I31</f>
        <v>5.75789647766883E-2</v>
      </c>
      <c r="J161" s="375"/>
      <c r="K161" s="375"/>
    </row>
    <row r="162" spans="1:11" ht="14.5" x14ac:dyDescent="0.35">
      <c r="A162" t="s">
        <v>1933</v>
      </c>
      <c r="B162"/>
      <c r="C162" s="384">
        <f>'[2]Report P3 '!C32</f>
        <v>5245</v>
      </c>
      <c r="D162" s="387"/>
      <c r="E162" s="394">
        <f>'[2]Report P3 '!E32</f>
        <v>2.2925955066002274E-2</v>
      </c>
      <c r="F162" s="387"/>
      <c r="G162" s="384">
        <f>'[2]Report P3 '!G32</f>
        <v>2748750770.5100036</v>
      </c>
      <c r="H162" s="387"/>
      <c r="I162" s="394">
        <f>'[2]Report P3 '!I32</f>
        <v>4.8072085085145308E-2</v>
      </c>
      <c r="J162" s="375"/>
      <c r="K162" s="375"/>
    </row>
    <row r="163" spans="1:11" ht="14.5" x14ac:dyDescent="0.35">
      <c r="A163" t="s">
        <v>1934</v>
      </c>
      <c r="B163"/>
      <c r="C163" s="384">
        <f>'[2]Report P3 '!C33</f>
        <v>4276</v>
      </c>
      <c r="D163" s="387"/>
      <c r="E163" s="394">
        <f>'[2]Report P3 '!E33</f>
        <v>1.8690444968965818E-2</v>
      </c>
      <c r="F163" s="387"/>
      <c r="G163" s="384">
        <f>'[2]Report P3 '!G33</f>
        <v>2455676189.3800058</v>
      </c>
      <c r="H163" s="387"/>
      <c r="I163" s="394">
        <f>'[2]Report P3 '!I33</f>
        <v>4.2946590860086648E-2</v>
      </c>
      <c r="J163" s="375"/>
      <c r="K163" s="375"/>
    </row>
    <row r="164" spans="1:11" ht="14.5" x14ac:dyDescent="0.35">
      <c r="A164" t="s">
        <v>1935</v>
      </c>
      <c r="B164"/>
      <c r="C164" s="384">
        <f>'[2]Report P3 '!C34</f>
        <v>3056</v>
      </c>
      <c r="D164" s="387"/>
      <c r="E164" s="394">
        <f>'[2]Report P3 '!E34</f>
        <v>1.3357810997464813E-2</v>
      </c>
      <c r="F164" s="387"/>
      <c r="G164" s="384">
        <f>'[2]Report P3 '!G34</f>
        <v>1906123037.349997</v>
      </c>
      <c r="H164" s="387"/>
      <c r="I164" s="394">
        <f>'[2]Report P3 '!I34</f>
        <v>3.333561915373047E-2</v>
      </c>
      <c r="J164" s="375"/>
      <c r="K164" s="375"/>
    </row>
    <row r="165" spans="1:11" ht="14.5" x14ac:dyDescent="0.35">
      <c r="A165" t="s">
        <v>1936</v>
      </c>
      <c r="B165"/>
      <c r="C165" s="384">
        <f>'[2]Report P3 '!C35</f>
        <v>2301</v>
      </c>
      <c r="D165" s="387"/>
      <c r="E165" s="394">
        <f>'[2]Report P3 '!E35</f>
        <v>1.005769735116706E-2</v>
      </c>
      <c r="F165" s="387"/>
      <c r="G165" s="384">
        <f>'[2]Report P3 '!G35</f>
        <v>1552388123.129998</v>
      </c>
      <c r="H165" s="387"/>
      <c r="I165" s="394">
        <f>'[2]Report P3 '!I35</f>
        <v>2.7149254396180877E-2</v>
      </c>
      <c r="J165" s="375"/>
      <c r="K165" s="375"/>
    </row>
    <row r="166" spans="1:11" ht="14.5" x14ac:dyDescent="0.35">
      <c r="A166" t="s">
        <v>1937</v>
      </c>
      <c r="B166"/>
      <c r="C166" s="384">
        <f>'[2]Report P3 '!C36</f>
        <v>1659</v>
      </c>
      <c r="D166" s="387"/>
      <c r="E166" s="394">
        <f>'[2]Report P3 '!E36</f>
        <v>7.2515079989509575E-3</v>
      </c>
      <c r="F166" s="387"/>
      <c r="G166" s="384">
        <f>'[2]Report P3 '!G36</f>
        <v>1201977251.1999984</v>
      </c>
      <c r="H166" s="387"/>
      <c r="I166" s="394">
        <f>'[2]Report P3 '!I36</f>
        <v>2.1021022826079865E-2</v>
      </c>
      <c r="J166" s="375"/>
      <c r="K166" s="375"/>
    </row>
    <row r="167" spans="1:11" ht="14.5" x14ac:dyDescent="0.35">
      <c r="A167" t="s">
        <v>1938</v>
      </c>
      <c r="B167"/>
      <c r="C167" s="384">
        <f>'[2]Report P3 '!C37</f>
        <v>1427</v>
      </c>
      <c r="D167" s="387"/>
      <c r="E167" s="394">
        <f>'[2]Report P3 '!E37</f>
        <v>6.2374333420753564E-3</v>
      </c>
      <c r="F167" s="387"/>
      <c r="G167" s="384">
        <f>'[2]Report P3 '!G37</f>
        <v>1104656874.6899986</v>
      </c>
      <c r="H167" s="387"/>
      <c r="I167" s="394">
        <f>'[2]Report P3 '!I37</f>
        <v>1.9319015692403262E-2</v>
      </c>
      <c r="J167" s="375"/>
      <c r="K167" s="375"/>
    </row>
    <row r="168" spans="1:11" ht="14.5" x14ac:dyDescent="0.35">
      <c r="A168" t="s">
        <v>1939</v>
      </c>
      <c r="B168"/>
      <c r="C168" s="384">
        <f>'[2]Report P3 '!C38</f>
        <v>1098</v>
      </c>
      <c r="D168" s="387"/>
      <c r="E168" s="394">
        <f>'[2]Report P3 '!E38</f>
        <v>4.7993705743509052E-3</v>
      </c>
      <c r="F168" s="387"/>
      <c r="G168" s="384">
        <f>'[2]Report P3 '!G38</f>
        <v>905516313.15999997</v>
      </c>
      <c r="H168" s="387"/>
      <c r="I168" s="394">
        <f>'[2]Report P3 '!I38</f>
        <v>1.5836305611708124E-2</v>
      </c>
      <c r="J168" s="375"/>
      <c r="K168" s="375"/>
    </row>
    <row r="169" spans="1:11" ht="14.5" x14ac:dyDescent="0.35">
      <c r="A169" t="s">
        <v>1940</v>
      </c>
      <c r="B169"/>
      <c r="C169" s="384">
        <f>'[2]Report P3 '!C39</f>
        <v>931</v>
      </c>
      <c r="D169" s="387"/>
      <c r="E169" s="394">
        <f>'[2]Report P3 '!E39</f>
        <v>4.0694116618585543E-3</v>
      </c>
      <c r="F169" s="387"/>
      <c r="G169" s="384">
        <f>'[2]Report P3 '!G39</f>
        <v>814370989.35000062</v>
      </c>
      <c r="H169" s="387"/>
      <c r="I169" s="394">
        <f>'[2]Report P3 '!I39</f>
        <v>1.4242292139000865E-2</v>
      </c>
      <c r="J169" s="375"/>
      <c r="K169" s="375"/>
    </row>
    <row r="170" spans="1:11" ht="14.5" x14ac:dyDescent="0.35">
      <c r="A170" t="s">
        <v>1941</v>
      </c>
      <c r="B170"/>
      <c r="C170" s="384">
        <f>'[2]Report P3 '!C40</f>
        <v>631</v>
      </c>
      <c r="D170" s="387"/>
      <c r="E170" s="394">
        <f>'[2]Report P3 '!E40</f>
        <v>2.758108226243553E-3</v>
      </c>
      <c r="F170" s="387"/>
      <c r="G170" s="384">
        <f>'[2]Report P3 '!G40</f>
        <v>583035878.1700002</v>
      </c>
      <c r="H170" s="387"/>
      <c r="I170" s="394">
        <f>'[2]Report P3 '!I40</f>
        <v>1.0196541150175063E-2</v>
      </c>
      <c r="J170" s="375"/>
      <c r="K170" s="375"/>
    </row>
    <row r="171" spans="1:11" ht="14.5" x14ac:dyDescent="0.35">
      <c r="A171" t="s">
        <v>1942</v>
      </c>
      <c r="B171"/>
      <c r="C171" s="384">
        <f>'[2]Report P3 '!C41</f>
        <v>497</v>
      </c>
      <c r="D171" s="387"/>
      <c r="E171" s="394">
        <f>'[2]Report P3 '!E41</f>
        <v>2.1723926916688524E-3</v>
      </c>
      <c r="F171" s="387"/>
      <c r="G171" s="384">
        <f>'[2]Report P3 '!G41</f>
        <v>483297220.11999959</v>
      </c>
      <c r="H171" s="387"/>
      <c r="I171" s="394">
        <f>'[2]Report P3 '!I41</f>
        <v>8.4522414095447966E-3</v>
      </c>
      <c r="J171" s="375"/>
      <c r="K171" s="375"/>
    </row>
    <row r="172" spans="1:11" ht="14.5" x14ac:dyDescent="0.35">
      <c r="A172" t="s">
        <v>1943</v>
      </c>
      <c r="B172"/>
      <c r="C172" s="384">
        <f>'[2]Report P3 '!C42</f>
        <v>1949</v>
      </c>
      <c r="D172" s="387"/>
      <c r="E172" s="394">
        <f>'[2]Report P3 '!E42</f>
        <v>8.5191013200454583E-3</v>
      </c>
      <c r="F172" s="387"/>
      <c r="G172" s="384">
        <f>'[2]Report P3 '!G42</f>
        <v>2416893723.6700006</v>
      </c>
      <c r="H172" s="387"/>
      <c r="I172" s="394">
        <f>'[2]Report P3 '!I42</f>
        <v>4.2268335846418308E-2</v>
      </c>
      <c r="J172" s="375"/>
      <c r="K172" s="375"/>
    </row>
    <row r="173" spans="1:11" ht="14.5" x14ac:dyDescent="0.35">
      <c r="A173" s="22" t="s">
        <v>96</v>
      </c>
      <c r="B173" s="22"/>
      <c r="C173" s="408">
        <f>'[2]Report P3 '!C43</f>
        <v>228780</v>
      </c>
      <c r="D173" s="408"/>
      <c r="E173" s="409">
        <f>'[2]Report P3 '!E43</f>
        <v>0.99999999999999967</v>
      </c>
      <c r="F173" s="408"/>
      <c r="G173" s="408">
        <f>'[2]Report P3 '!G43</f>
        <v>57179770039.960083</v>
      </c>
      <c r="H173" s="408"/>
      <c r="I173" s="409">
        <f>'[2]Report P3 '!I43</f>
        <v>1</v>
      </c>
      <c r="J173" s="375"/>
      <c r="K173" s="375"/>
    </row>
    <row r="174" spans="1:11" ht="14.5" x14ac:dyDescent="0.35">
      <c r="A174" s="22"/>
      <c r="B174" s="22"/>
      <c r="C174" s="440"/>
      <c r="D174" s="441"/>
      <c r="E174" s="442"/>
      <c r="F174" s="441"/>
      <c r="G174" s="443"/>
      <c r="H174" s="441"/>
      <c r="I174" s="442"/>
      <c r="J174" s="375"/>
      <c r="K174" s="375"/>
    </row>
    <row r="175" spans="1:11" ht="18.5" x14ac:dyDescent="0.45">
      <c r="A175" s="265" t="s">
        <v>1944</v>
      </c>
      <c r="B175" s="266"/>
      <c r="C175" s="429"/>
      <c r="D175" s="429"/>
      <c r="E175" s="429"/>
      <c r="F175" s="429"/>
      <c r="G175" s="429"/>
      <c r="H175" s="429"/>
      <c r="I175" s="429"/>
      <c r="J175" s="375"/>
      <c r="K175" s="375"/>
    </row>
    <row r="176" spans="1:11" ht="14.5" x14ac:dyDescent="0.35">
      <c r="A176" s="69"/>
      <c r="B176" s="69"/>
      <c r="C176" s="68"/>
      <c r="D176" s="68"/>
      <c r="E176" s="68"/>
      <c r="F176" s="68"/>
      <c r="G176" s="68"/>
      <c r="H176" s="68"/>
      <c r="I176" s="68"/>
      <c r="J176" s="375"/>
      <c r="K176" s="375"/>
    </row>
    <row r="177" spans="1:20" ht="14.5" x14ac:dyDescent="0.35">
      <c r="A177" s="402" t="s">
        <v>1945</v>
      </c>
      <c r="B177" s="444"/>
      <c r="C177" s="432" t="s">
        <v>676</v>
      </c>
      <c r="D177" s="433"/>
      <c r="E177" s="432" t="s">
        <v>1839</v>
      </c>
      <c r="F177" s="433"/>
      <c r="G177" s="432" t="s">
        <v>1840</v>
      </c>
      <c r="H177" s="433"/>
      <c r="I177" s="432" t="s">
        <v>1839</v>
      </c>
      <c r="J177" s="375"/>
      <c r="K177" s="375"/>
    </row>
    <row r="178" spans="1:20" ht="14.5" x14ac:dyDescent="0.35">
      <c r="A178" s="445" t="s">
        <v>1946</v>
      </c>
      <c r="B178" s="69"/>
      <c r="C178" s="384">
        <f>'[2]Report P3 '!C48</f>
        <v>38851</v>
      </c>
      <c r="D178" s="384"/>
      <c r="E178" s="394">
        <f>'[2]Report P3 '!E48</f>
        <v>0.16981816592359472</v>
      </c>
      <c r="F178" s="384"/>
      <c r="G178" s="384">
        <f>'[2]Report P3 '!G48</f>
        <v>9128882441.4699917</v>
      </c>
      <c r="H178" s="384"/>
      <c r="I178" s="394">
        <f>'[2]Report P3 '!I48</f>
        <v>0.15965231121234619</v>
      </c>
      <c r="J178" s="375"/>
      <c r="K178" s="375"/>
    </row>
    <row r="179" spans="1:20" ht="14.5" x14ac:dyDescent="0.35">
      <c r="A179" s="445" t="s">
        <v>1947</v>
      </c>
      <c r="B179" s="69"/>
      <c r="C179" s="384">
        <f>'[2]Report P3 '!C49</f>
        <v>184968</v>
      </c>
      <c r="D179" s="384"/>
      <c r="E179" s="394">
        <f>'[2]Report P3 '!E49</f>
        <v>0.80849724626278519</v>
      </c>
      <c r="F179" s="384"/>
      <c r="G179" s="384">
        <f>'[2]Report P3 '!G49</f>
        <v>46750374074.179443</v>
      </c>
      <c r="H179" s="384"/>
      <c r="I179" s="394">
        <f>'[2]Report P3 '!I49</f>
        <v>0.81760339437371776</v>
      </c>
    </row>
    <row r="180" spans="1:20" ht="14.5" x14ac:dyDescent="0.35">
      <c r="A180" s="445" t="s">
        <v>1948</v>
      </c>
      <c r="B180" s="69"/>
      <c r="C180" s="384">
        <f>'[2]Report P3 '!C50</f>
        <v>4293</v>
      </c>
      <c r="D180" s="384"/>
      <c r="E180" s="394">
        <f>'[2]Report P3 '!E50</f>
        <v>1.8764752163650669E-2</v>
      </c>
      <c r="F180" s="384"/>
      <c r="G180" s="384">
        <f>'[2]Report P3 '!G50</f>
        <v>1161894998.1800003</v>
      </c>
      <c r="H180" s="384"/>
      <c r="I180" s="394">
        <f>'[2]Report P3 '!I50</f>
        <v>2.032003621854413E-2</v>
      </c>
    </row>
    <row r="181" spans="1:20" ht="14.5" x14ac:dyDescent="0.35">
      <c r="A181" s="445" t="s">
        <v>94</v>
      </c>
      <c r="B181" s="69"/>
      <c r="C181" s="384">
        <f>'[2]Report P3 '!C51</f>
        <v>668</v>
      </c>
      <c r="D181" s="384"/>
      <c r="E181" s="394">
        <f>'[2]Report P3 '!E51</f>
        <v>2.9198356499694029E-3</v>
      </c>
      <c r="F181" s="384"/>
      <c r="G181" s="384">
        <f>'[2]Report P3 '!G51</f>
        <v>138618526.12999997</v>
      </c>
      <c r="H181" s="384"/>
      <c r="I181" s="394">
        <f>'[2]Report P3 '!I51</f>
        <v>2.4242581953919711E-3</v>
      </c>
    </row>
    <row r="182" spans="1:20" ht="14.5" x14ac:dyDescent="0.35">
      <c r="A182" s="446" t="s">
        <v>96</v>
      </c>
      <c r="B182" s="406"/>
      <c r="C182" s="408">
        <f>'[2]Report P3 '!C52</f>
        <v>228780</v>
      </c>
      <c r="D182" s="408"/>
      <c r="E182" s="409">
        <f>'[2]Report P3 '!E52</f>
        <v>1</v>
      </c>
      <c r="F182" s="408"/>
      <c r="G182" s="408">
        <f>'[2]Report P3 '!G52</f>
        <v>57179770039.959435</v>
      </c>
      <c r="H182" s="408"/>
      <c r="I182" s="409">
        <f>'[2]Report P3 '!I52</f>
        <v>1.0000000000000002</v>
      </c>
    </row>
    <row r="184" spans="1:20" ht="21" x14ac:dyDescent="0.45">
      <c r="A184" s="537" t="s">
        <v>1949</v>
      </c>
      <c r="B184" s="537"/>
      <c r="C184" s="537"/>
      <c r="D184" s="266"/>
      <c r="E184" s="266"/>
      <c r="F184" s="266"/>
      <c r="G184" s="266"/>
      <c r="H184" s="266"/>
      <c r="I184" s="266"/>
      <c r="J184" s="266"/>
      <c r="K184" s="266"/>
      <c r="L184" s="266"/>
      <c r="M184" s="266"/>
      <c r="N184" s="266"/>
      <c r="O184" s="266"/>
      <c r="P184" s="266"/>
      <c r="Q184" s="266"/>
      <c r="R184" s="266"/>
      <c r="S184" s="266"/>
      <c r="T184" s="266"/>
    </row>
    <row r="185" spans="1:20" ht="17" thickBot="1" x14ac:dyDescent="0.4">
      <c r="A185" s="538" t="s">
        <v>1950</v>
      </c>
      <c r="B185" s="538"/>
      <c r="C185" s="538"/>
      <c r="D185" s="538"/>
      <c r="E185" s="538"/>
      <c r="F185" s="538"/>
      <c r="G185" s="538"/>
      <c r="H185" s="538"/>
      <c r="I185" s="538"/>
      <c r="J185" s="538"/>
      <c r="K185" s="538"/>
      <c r="L185" s="538"/>
      <c r="M185" s="538"/>
      <c r="N185" s="538"/>
      <c r="O185" s="538"/>
      <c r="P185" s="538"/>
      <c r="Q185" s="538"/>
      <c r="R185" s="538"/>
      <c r="S185" s="538"/>
      <c r="T185" s="538"/>
    </row>
    <row r="186" spans="1:20" ht="17" thickBot="1" x14ac:dyDescent="0.4">
      <c r="A186" s="447" t="s">
        <v>1847</v>
      </c>
      <c r="B186" s="448" t="s">
        <v>1951</v>
      </c>
      <c r="C186" s="447" t="s">
        <v>1894</v>
      </c>
      <c r="D186" s="447" t="s">
        <v>1895</v>
      </c>
      <c r="E186" s="447" t="s">
        <v>1896</v>
      </c>
      <c r="F186" s="447" t="s">
        <v>1897</v>
      </c>
      <c r="G186" s="447" t="s">
        <v>1898</v>
      </c>
      <c r="H186" s="447" t="s">
        <v>1899</v>
      </c>
      <c r="I186" s="447" t="s">
        <v>1900</v>
      </c>
      <c r="J186" s="447" t="s">
        <v>1901</v>
      </c>
      <c r="K186" s="447" t="s">
        <v>1902</v>
      </c>
      <c r="L186" s="447" t="s">
        <v>1903</v>
      </c>
      <c r="M186" s="447" t="s">
        <v>1904</v>
      </c>
      <c r="N186" s="447" t="s">
        <v>1905</v>
      </c>
      <c r="O186" s="447" t="s">
        <v>1906</v>
      </c>
      <c r="P186" s="447" t="s">
        <v>1907</v>
      </c>
      <c r="Q186" s="447" t="s">
        <v>1908</v>
      </c>
      <c r="R186" s="447" t="s">
        <v>1952</v>
      </c>
      <c r="S186" s="447" t="s">
        <v>96</v>
      </c>
      <c r="T186" s="449" t="s">
        <v>1953</v>
      </c>
    </row>
    <row r="187" spans="1:20" ht="14.5" x14ac:dyDescent="0.35">
      <c r="A187" s="450" t="s">
        <v>1848</v>
      </c>
      <c r="B187" s="451" t="s">
        <v>1954</v>
      </c>
      <c r="C187" s="452">
        <f>'[2]Report P4 '!C8</f>
        <v>89874194.629999891</v>
      </c>
      <c r="D187" s="452">
        <f>'[2]Report P4 '!D8</f>
        <v>67164279.200000033</v>
      </c>
      <c r="E187" s="452">
        <f>'[2]Report P4 '!E8</f>
        <v>88264738.489999995</v>
      </c>
      <c r="F187" s="452">
        <f>'[2]Report P4 '!F8</f>
        <v>114197705.56000005</v>
      </c>
      <c r="G187" s="452">
        <f>'[2]Report P4 '!G8</f>
        <v>136341551.41999999</v>
      </c>
      <c r="H187" s="452">
        <f>'[2]Report P4 '!H8</f>
        <v>169084120.40999982</v>
      </c>
      <c r="I187" s="452">
        <f>'[2]Report P4 '!I8</f>
        <v>241337522.17000011</v>
      </c>
      <c r="J187" s="452">
        <f>'[2]Report P4 '!J8</f>
        <v>293415403.64999974</v>
      </c>
      <c r="K187" s="452">
        <f>'[2]Report P4 '!K8</f>
        <v>412994228.64000022</v>
      </c>
      <c r="L187" s="452">
        <f>'[2]Report P4 '!L8</f>
        <v>511483224.14999974</v>
      </c>
      <c r="M187" s="452">
        <f>'[2]Report P4 '!M8</f>
        <v>654953305.4799999</v>
      </c>
      <c r="N187" s="452">
        <f>'[2]Report P4 '!N8</f>
        <v>1154310253.8000004</v>
      </c>
      <c r="O187" s="452">
        <f>'[2]Report P4 '!O8</f>
        <v>1539273437.6399999</v>
      </c>
      <c r="P187" s="452">
        <f>'[2]Report P4 '!P8</f>
        <v>418299723.2299996</v>
      </c>
      <c r="Q187" s="452">
        <f>'[2]Report P4 '!Q8</f>
        <v>33936315.989999995</v>
      </c>
      <c r="R187" s="452">
        <f>'[2]Report P4 '!R8</f>
        <v>4245044.75</v>
      </c>
      <c r="S187" s="453">
        <f>'[2]Report P4 '!S8</f>
        <v>5929175049.2099991</v>
      </c>
      <c r="T187" s="454">
        <f>'[2]Report P4 '!T8</f>
        <v>0.10369357982843239</v>
      </c>
    </row>
    <row r="188" spans="1:20" ht="14.5" x14ac:dyDescent="0.35">
      <c r="A188" s="455" t="s">
        <v>1848</v>
      </c>
      <c r="B188" s="456" t="s">
        <v>1841</v>
      </c>
      <c r="C188" s="457">
        <f>'[2]Report P4 '!C9</f>
        <v>89770442.959999889</v>
      </c>
      <c r="D188" s="457">
        <f>'[2]Report P4 '!D9</f>
        <v>67164279.200000033</v>
      </c>
      <c r="E188" s="457">
        <f>'[2]Report P4 '!E9</f>
        <v>88228490.030000001</v>
      </c>
      <c r="F188" s="457">
        <f>'[2]Report P4 '!F9</f>
        <v>114197705.56000005</v>
      </c>
      <c r="G188" s="457">
        <f>'[2]Report P4 '!G9</f>
        <v>136341551.41999999</v>
      </c>
      <c r="H188" s="457">
        <f>'[2]Report P4 '!H9</f>
        <v>168944123.27999982</v>
      </c>
      <c r="I188" s="457">
        <f>'[2]Report P4 '!I9</f>
        <v>241193106.19000012</v>
      </c>
      <c r="J188" s="457">
        <f>'[2]Report P4 '!J9</f>
        <v>293415403.64999974</v>
      </c>
      <c r="K188" s="457">
        <f>'[2]Report P4 '!K9</f>
        <v>412343359.00000024</v>
      </c>
      <c r="L188" s="457">
        <f>'[2]Report P4 '!L9</f>
        <v>510862831.41999972</v>
      </c>
      <c r="M188" s="457">
        <f>'[2]Report P4 '!M9</f>
        <v>653655437.44999993</v>
      </c>
      <c r="N188" s="457">
        <f>'[2]Report P4 '!N9</f>
        <v>1153754022.2300005</v>
      </c>
      <c r="O188" s="457">
        <f>'[2]Report P4 '!O9</f>
        <v>1538005946.9399998</v>
      </c>
      <c r="P188" s="457">
        <f>'[2]Report P4 '!P9</f>
        <v>418007287.4799996</v>
      </c>
      <c r="Q188" s="457">
        <f>'[2]Report P4 '!Q9</f>
        <v>33936315.989999995</v>
      </c>
      <c r="R188" s="457">
        <f>'[2]Report P4 '!R9</f>
        <v>4245044.75</v>
      </c>
      <c r="S188" s="458">
        <f>'[2]Report P4 '!S9</f>
        <v>5924065347.5499992</v>
      </c>
      <c r="T188" s="459">
        <f>'[2]Report P4 '!T9</f>
        <v>0.99913821035513517</v>
      </c>
    </row>
    <row r="189" spans="1:20" ht="14.5" x14ac:dyDescent="0.35">
      <c r="A189" s="455" t="s">
        <v>1848</v>
      </c>
      <c r="B189" s="456" t="s">
        <v>1842</v>
      </c>
      <c r="C189" s="457">
        <f>'[2]Report P4 '!C10</f>
        <v>51600.52</v>
      </c>
      <c r="D189" s="457">
        <f>'[2]Report P4 '!D10</f>
        <v>0</v>
      </c>
      <c r="E189" s="457">
        <f>'[2]Report P4 '!E10</f>
        <v>36248.46</v>
      </c>
      <c r="F189" s="457">
        <f>'[2]Report P4 '!F10</f>
        <v>0</v>
      </c>
      <c r="G189" s="457">
        <f>'[2]Report P4 '!G10</f>
        <v>0</v>
      </c>
      <c r="H189" s="457">
        <f>'[2]Report P4 '!H10</f>
        <v>139997.13</v>
      </c>
      <c r="I189" s="457">
        <f>'[2]Report P4 '!I10</f>
        <v>144415.98000000001</v>
      </c>
      <c r="J189" s="457">
        <f>'[2]Report P4 '!J10</f>
        <v>0</v>
      </c>
      <c r="K189" s="457">
        <f>'[2]Report P4 '!K10</f>
        <v>356800.77</v>
      </c>
      <c r="L189" s="457">
        <f>'[2]Report P4 '!L10</f>
        <v>620392.73</v>
      </c>
      <c r="M189" s="457">
        <f>'[2]Report P4 '!M10</f>
        <v>1297868.03</v>
      </c>
      <c r="N189" s="457">
        <f>'[2]Report P4 '!N10</f>
        <v>270929.71000000002</v>
      </c>
      <c r="O189" s="457">
        <f>'[2]Report P4 '!O10</f>
        <v>795316.68</v>
      </c>
      <c r="P189" s="457">
        <f>'[2]Report P4 '!P10</f>
        <v>0</v>
      </c>
      <c r="Q189" s="457">
        <f>'[2]Report P4 '!Q10</f>
        <v>0</v>
      </c>
      <c r="R189" s="457">
        <f>'[2]Report P4 '!R10</f>
        <v>0</v>
      </c>
      <c r="S189" s="458">
        <f>'[2]Report P4 '!S10</f>
        <v>3713570.0100000002</v>
      </c>
      <c r="T189" s="459">
        <f>'[2]Report P4 '!T10</f>
        <v>6.2632153363304649E-4</v>
      </c>
    </row>
    <row r="190" spans="1:20" ht="14.5" x14ac:dyDescent="0.35">
      <c r="A190" s="455" t="s">
        <v>1848</v>
      </c>
      <c r="B190" s="456" t="s">
        <v>1843</v>
      </c>
      <c r="C190" s="457">
        <f>'[2]Report P4 '!C11</f>
        <v>52151.15</v>
      </c>
      <c r="D190" s="457">
        <f>'[2]Report P4 '!D11</f>
        <v>0</v>
      </c>
      <c r="E190" s="457">
        <f>'[2]Report P4 '!E11</f>
        <v>0</v>
      </c>
      <c r="F190" s="457">
        <f>'[2]Report P4 '!F11</f>
        <v>0</v>
      </c>
      <c r="G190" s="457">
        <f>'[2]Report P4 '!G11</f>
        <v>0</v>
      </c>
      <c r="H190" s="457">
        <f>'[2]Report P4 '!H11</f>
        <v>0</v>
      </c>
      <c r="I190" s="457">
        <f>'[2]Report P4 '!I11</f>
        <v>0</v>
      </c>
      <c r="J190" s="457">
        <f>'[2]Report P4 '!J11</f>
        <v>0</v>
      </c>
      <c r="K190" s="457">
        <f>'[2]Report P4 '!K11</f>
        <v>294068.87</v>
      </c>
      <c r="L190" s="457">
        <f>'[2]Report P4 '!L11</f>
        <v>0</v>
      </c>
      <c r="M190" s="457">
        <f>'[2]Report P4 '!M11</f>
        <v>0</v>
      </c>
      <c r="N190" s="457">
        <f>'[2]Report P4 '!N11</f>
        <v>285301.86</v>
      </c>
      <c r="O190" s="457">
        <f>'[2]Report P4 '!O11</f>
        <v>472174.02</v>
      </c>
      <c r="P190" s="457">
        <f>'[2]Report P4 '!P11</f>
        <v>292435.75</v>
      </c>
      <c r="Q190" s="457">
        <f>'[2]Report P4 '!Q11</f>
        <v>0</v>
      </c>
      <c r="R190" s="457">
        <f>'[2]Report P4 '!R11</f>
        <v>0</v>
      </c>
      <c r="S190" s="458">
        <f>'[2]Report P4 '!S11</f>
        <v>1396131.65</v>
      </c>
      <c r="T190" s="459">
        <f>'[2]Report P4 '!T11</f>
        <v>2.3546811123176738E-4</v>
      </c>
    </row>
    <row r="191" spans="1:20" ht="14.5" x14ac:dyDescent="0.35">
      <c r="A191" s="455" t="s">
        <v>1848</v>
      </c>
      <c r="B191" s="456" t="s">
        <v>1844</v>
      </c>
      <c r="C191" s="457">
        <f>'[2]Report P4 '!C12</f>
        <v>0</v>
      </c>
      <c r="D191" s="457">
        <f>'[2]Report P4 '!D12</f>
        <v>0</v>
      </c>
      <c r="E191" s="457">
        <f>'[2]Report P4 '!E12</f>
        <v>0</v>
      </c>
      <c r="F191" s="457">
        <f>'[2]Report P4 '!F12</f>
        <v>0</v>
      </c>
      <c r="G191" s="457">
        <f>'[2]Report P4 '!G12</f>
        <v>0</v>
      </c>
      <c r="H191" s="457">
        <f>'[2]Report P4 '!H12</f>
        <v>0</v>
      </c>
      <c r="I191" s="457">
        <f>'[2]Report P4 '!I12</f>
        <v>0</v>
      </c>
      <c r="J191" s="457">
        <f>'[2]Report P4 '!J12</f>
        <v>0</v>
      </c>
      <c r="K191" s="457">
        <f>'[2]Report P4 '!K12</f>
        <v>0</v>
      </c>
      <c r="L191" s="457">
        <f>'[2]Report P4 '!L12</f>
        <v>0</v>
      </c>
      <c r="M191" s="457">
        <f>'[2]Report P4 '!M12</f>
        <v>0</v>
      </c>
      <c r="N191" s="457">
        <f>'[2]Report P4 '!N12</f>
        <v>0</v>
      </c>
      <c r="O191" s="457">
        <f>'[2]Report P4 '!O12</f>
        <v>0</v>
      </c>
      <c r="P191" s="457">
        <f>'[2]Report P4 '!P12</f>
        <v>0</v>
      </c>
      <c r="Q191" s="457">
        <f>'[2]Report P4 '!Q12</f>
        <v>0</v>
      </c>
      <c r="R191" s="457">
        <f>'[2]Report P4 '!R12</f>
        <v>0</v>
      </c>
      <c r="S191" s="458">
        <f>'[2]Report P4 '!S12</f>
        <v>0</v>
      </c>
      <c r="T191" s="459">
        <f>'[2]Report P4 '!T12</f>
        <v>0</v>
      </c>
    </row>
    <row r="192" spans="1:20" ht="15" thickBot="1" x14ac:dyDescent="0.4">
      <c r="A192" s="455"/>
      <c r="B192" s="460" t="s">
        <v>1845</v>
      </c>
      <c r="C192" s="461">
        <f>'[2]Report P4 '!C13</f>
        <v>0</v>
      </c>
      <c r="D192" s="461">
        <f>'[2]Report P4 '!D13</f>
        <v>0</v>
      </c>
      <c r="E192" s="461">
        <f>'[2]Report P4 '!E13</f>
        <v>0</v>
      </c>
      <c r="F192" s="461">
        <f>'[2]Report P4 '!F13</f>
        <v>0</v>
      </c>
      <c r="G192" s="461">
        <f>'[2]Report P4 '!G13</f>
        <v>0</v>
      </c>
      <c r="H192" s="461">
        <f>'[2]Report P4 '!H13</f>
        <v>0</v>
      </c>
      <c r="I192" s="461">
        <f>'[2]Report P4 '!I13</f>
        <v>0</v>
      </c>
      <c r="J192" s="461">
        <f>'[2]Report P4 '!J13</f>
        <v>0</v>
      </c>
      <c r="K192" s="461">
        <f>'[2]Report P4 '!K13</f>
        <v>0</v>
      </c>
      <c r="L192" s="461">
        <f>'[2]Report P4 '!L13</f>
        <v>0</v>
      </c>
      <c r="M192" s="461">
        <f>'[2]Report P4 '!M13</f>
        <v>0</v>
      </c>
      <c r="N192" s="461">
        <f>'[2]Report P4 '!N13</f>
        <v>0</v>
      </c>
      <c r="O192" s="461">
        <f>'[2]Report P4 '!O13</f>
        <v>0</v>
      </c>
      <c r="P192" s="461">
        <f>'[2]Report P4 '!P13</f>
        <v>0</v>
      </c>
      <c r="Q192" s="461">
        <f>'[2]Report P4 '!Q13</f>
        <v>0</v>
      </c>
      <c r="R192" s="461">
        <f>'[2]Report P4 '!R13</f>
        <v>0</v>
      </c>
      <c r="S192" s="462">
        <f>'[2]Report P4 '!S13</f>
        <v>0</v>
      </c>
      <c r="T192" s="463">
        <f>'[2]Report P4 '!T13</f>
        <v>0</v>
      </c>
    </row>
    <row r="193" spans="1:20" ht="14.5" x14ac:dyDescent="0.35">
      <c r="A193" s="450" t="s">
        <v>1849</v>
      </c>
      <c r="B193" s="451" t="s">
        <v>1954</v>
      </c>
      <c r="C193" s="457">
        <f>'[2]Report P4 '!C14</f>
        <v>412987982.88999993</v>
      </c>
      <c r="D193" s="457">
        <f>'[2]Report P4 '!D14</f>
        <v>283698082.72000003</v>
      </c>
      <c r="E193" s="457">
        <f>'[2]Report P4 '!E14</f>
        <v>392784170.29999918</v>
      </c>
      <c r="F193" s="457">
        <f>'[2]Report P4 '!F14</f>
        <v>533547461.44000018</v>
      </c>
      <c r="G193" s="457">
        <f>'[2]Report P4 '!G14</f>
        <v>766213603.93000078</v>
      </c>
      <c r="H193" s="457">
        <f>'[2]Report P4 '!H14</f>
        <v>944546712.69999909</v>
      </c>
      <c r="I193" s="457">
        <f>'[2]Report P4 '!I14</f>
        <v>1086670719.2299984</v>
      </c>
      <c r="J193" s="457">
        <f>'[2]Report P4 '!J14</f>
        <v>1105534167.5499995</v>
      </c>
      <c r="K193" s="457">
        <f>'[2]Report P4 '!K14</f>
        <v>1238640172.679996</v>
      </c>
      <c r="L193" s="457">
        <f>'[2]Report P4 '!L14</f>
        <v>1179104684.1700025</v>
      </c>
      <c r="M193" s="457">
        <f>'[2]Report P4 '!M14</f>
        <v>1068099872.8799977</v>
      </c>
      <c r="N193" s="457">
        <f>'[2]Report P4 '!N14</f>
        <v>956499524.29999959</v>
      </c>
      <c r="O193" s="457">
        <f>'[2]Report P4 '!O14</f>
        <v>1167425830.4700019</v>
      </c>
      <c r="P193" s="457">
        <f>'[2]Report P4 '!P14</f>
        <v>538521518.67999995</v>
      </c>
      <c r="Q193" s="457">
        <f>'[2]Report P4 '!Q14</f>
        <v>11060003.74</v>
      </c>
      <c r="R193" s="457">
        <f>'[2]Report P4 '!R14</f>
        <v>6314934.3500000006</v>
      </c>
      <c r="S193" s="458">
        <f>'[2]Report P4 '!S14</f>
        <v>11691649442.029991</v>
      </c>
      <c r="T193" s="459">
        <f>'[2]Report P4 '!T14</f>
        <v>0.20447178143352618</v>
      </c>
    </row>
    <row r="194" spans="1:20" ht="14.5" x14ac:dyDescent="0.35">
      <c r="A194" s="464"/>
      <c r="B194" s="456" t="s">
        <v>1841</v>
      </c>
      <c r="C194" s="457">
        <f>'[2]Report P4 '!C15</f>
        <v>412936120.46999991</v>
      </c>
      <c r="D194" s="457">
        <f>'[2]Report P4 '!D15</f>
        <v>283698082.72000003</v>
      </c>
      <c r="E194" s="457">
        <f>'[2]Report P4 '!E15</f>
        <v>392334264.96999919</v>
      </c>
      <c r="F194" s="457">
        <f>'[2]Report P4 '!F15</f>
        <v>533345310.16000021</v>
      </c>
      <c r="G194" s="457">
        <f>'[2]Report P4 '!G15</f>
        <v>765923126.69000077</v>
      </c>
      <c r="H194" s="457">
        <f>'[2]Report P4 '!H15</f>
        <v>944546712.69999909</v>
      </c>
      <c r="I194" s="457">
        <f>'[2]Report P4 '!I15</f>
        <v>1085028679.7399983</v>
      </c>
      <c r="J194" s="457">
        <f>'[2]Report P4 '!J15</f>
        <v>1104778688.5399995</v>
      </c>
      <c r="K194" s="457">
        <f>'[2]Report P4 '!K15</f>
        <v>1236322442.3199961</v>
      </c>
      <c r="L194" s="457">
        <f>'[2]Report P4 '!L15</f>
        <v>1178819031.6800025</v>
      </c>
      <c r="M194" s="457">
        <f>'[2]Report P4 '!M15</f>
        <v>1068099872.8799977</v>
      </c>
      <c r="N194" s="457">
        <f>'[2]Report P4 '!N15</f>
        <v>956499524.29999959</v>
      </c>
      <c r="O194" s="457">
        <f>'[2]Report P4 '!O15</f>
        <v>1167192697.3200021</v>
      </c>
      <c r="P194" s="457">
        <f>'[2]Report P4 '!P15</f>
        <v>538245190.38</v>
      </c>
      <c r="Q194" s="457">
        <f>'[2]Report P4 '!Q15</f>
        <v>11060003.74</v>
      </c>
      <c r="R194" s="457">
        <f>'[2]Report P4 '!R15</f>
        <v>6314934.3500000006</v>
      </c>
      <c r="S194" s="458">
        <f>'[2]Report P4 '!S15</f>
        <v>11685144682.959991</v>
      </c>
      <c r="T194" s="459">
        <f>'[2]Report P4 '!T15</f>
        <v>0.99944364059987845</v>
      </c>
    </row>
    <row r="195" spans="1:20" ht="14.5" x14ac:dyDescent="0.35">
      <c r="A195" s="455" t="s">
        <v>1849</v>
      </c>
      <c r="B195" s="456" t="s">
        <v>1842</v>
      </c>
      <c r="C195" s="457">
        <f>'[2]Report P4 '!C16</f>
        <v>51862.42</v>
      </c>
      <c r="D195" s="457">
        <f>'[2]Report P4 '!D16</f>
        <v>0</v>
      </c>
      <c r="E195" s="457">
        <f>'[2]Report P4 '!E16</f>
        <v>449905.32999999996</v>
      </c>
      <c r="F195" s="457">
        <f>'[2]Report P4 '!F16</f>
        <v>0</v>
      </c>
      <c r="G195" s="457">
        <f>'[2]Report P4 '!G16</f>
        <v>0</v>
      </c>
      <c r="H195" s="457">
        <f>'[2]Report P4 '!H16</f>
        <v>0</v>
      </c>
      <c r="I195" s="457">
        <f>'[2]Report P4 '!I16</f>
        <v>1642039.49</v>
      </c>
      <c r="J195" s="457">
        <f>'[2]Report P4 '!J16</f>
        <v>341110</v>
      </c>
      <c r="K195" s="457">
        <f>'[2]Report P4 '!K16</f>
        <v>2040932.57</v>
      </c>
      <c r="L195" s="457">
        <f>'[2]Report P4 '!L16</f>
        <v>0</v>
      </c>
      <c r="M195" s="457">
        <f>'[2]Report P4 '!M16</f>
        <v>0</v>
      </c>
      <c r="N195" s="457">
        <f>'[2]Report P4 '!N16</f>
        <v>0</v>
      </c>
      <c r="O195" s="457">
        <f>'[2]Report P4 '!O16</f>
        <v>142911.07999999999</v>
      </c>
      <c r="P195" s="457">
        <f>'[2]Report P4 '!P16</f>
        <v>276328.3</v>
      </c>
      <c r="Q195" s="457">
        <f>'[2]Report P4 '!Q16</f>
        <v>0</v>
      </c>
      <c r="R195" s="457">
        <f>'[2]Report P4 '!R16</f>
        <v>0</v>
      </c>
      <c r="S195" s="458">
        <f>'[2]Report P4 '!S16</f>
        <v>4945089.1899999995</v>
      </c>
      <c r="T195" s="459">
        <f>'[2]Report P4 '!T16</f>
        <v>4.2295907130289364E-4</v>
      </c>
    </row>
    <row r="196" spans="1:20" ht="14.5" x14ac:dyDescent="0.35">
      <c r="A196" s="455" t="s">
        <v>1849</v>
      </c>
      <c r="B196" s="456" t="s">
        <v>1843</v>
      </c>
      <c r="C196" s="457">
        <f>'[2]Report P4 '!C17</f>
        <v>0</v>
      </c>
      <c r="D196" s="457">
        <f>'[2]Report P4 '!D17</f>
        <v>0</v>
      </c>
      <c r="E196" s="457">
        <f>'[2]Report P4 '!E17</f>
        <v>0</v>
      </c>
      <c r="F196" s="457">
        <f>'[2]Report P4 '!F17</f>
        <v>202151.28</v>
      </c>
      <c r="G196" s="457">
        <f>'[2]Report P4 '!G17</f>
        <v>290477.24</v>
      </c>
      <c r="H196" s="457">
        <f>'[2]Report P4 '!H17</f>
        <v>0</v>
      </c>
      <c r="I196" s="457">
        <f>'[2]Report P4 '!I17</f>
        <v>0</v>
      </c>
      <c r="J196" s="457">
        <f>'[2]Report P4 '!J17</f>
        <v>414369.01</v>
      </c>
      <c r="K196" s="457">
        <f>'[2]Report P4 '!K17</f>
        <v>276797.78999999998</v>
      </c>
      <c r="L196" s="457">
        <f>'[2]Report P4 '!L17</f>
        <v>285652.49</v>
      </c>
      <c r="M196" s="457">
        <f>'[2]Report P4 '!M17</f>
        <v>0</v>
      </c>
      <c r="N196" s="457">
        <f>'[2]Report P4 '!N17</f>
        <v>0</v>
      </c>
      <c r="O196" s="457">
        <f>'[2]Report P4 '!O17</f>
        <v>90222.07</v>
      </c>
      <c r="P196" s="457">
        <f>'[2]Report P4 '!P17</f>
        <v>0</v>
      </c>
      <c r="Q196" s="457">
        <f>'[2]Report P4 '!Q17</f>
        <v>0</v>
      </c>
      <c r="R196" s="457">
        <f>'[2]Report P4 '!R17</f>
        <v>0</v>
      </c>
      <c r="S196" s="458">
        <f>'[2]Report P4 '!S17</f>
        <v>1559669.8800000001</v>
      </c>
      <c r="T196" s="459">
        <f>'[2]Report P4 '!T17</f>
        <v>1.3340032881871958E-4</v>
      </c>
    </row>
    <row r="197" spans="1:20" ht="14.5" x14ac:dyDescent="0.35">
      <c r="A197" s="455" t="s">
        <v>1848</v>
      </c>
      <c r="B197" s="456" t="s">
        <v>1844</v>
      </c>
      <c r="C197" s="457">
        <f>'[2]Report P4 '!C18</f>
        <v>0</v>
      </c>
      <c r="D197" s="457">
        <f>'[2]Report P4 '!D18</f>
        <v>0</v>
      </c>
      <c r="E197" s="457">
        <f>'[2]Report P4 '!E18</f>
        <v>0</v>
      </c>
      <c r="F197" s="457">
        <f>'[2]Report P4 '!F18</f>
        <v>0</v>
      </c>
      <c r="G197" s="457">
        <f>'[2]Report P4 '!G18</f>
        <v>0</v>
      </c>
      <c r="H197" s="457">
        <f>'[2]Report P4 '!H18</f>
        <v>0</v>
      </c>
      <c r="I197" s="457">
        <f>'[2]Report P4 '!I18</f>
        <v>0</v>
      </c>
      <c r="J197" s="457">
        <f>'[2]Report P4 '!J18</f>
        <v>0</v>
      </c>
      <c r="K197" s="457">
        <f>'[2]Report P4 '!K18</f>
        <v>0</v>
      </c>
      <c r="L197" s="457">
        <f>'[2]Report P4 '!L18</f>
        <v>0</v>
      </c>
      <c r="M197" s="457">
        <f>'[2]Report P4 '!M18</f>
        <v>0</v>
      </c>
      <c r="N197" s="457">
        <f>'[2]Report P4 '!N18</f>
        <v>0</v>
      </c>
      <c r="O197" s="457">
        <f>'[2]Report P4 '!O18</f>
        <v>0</v>
      </c>
      <c r="P197" s="457">
        <f>'[2]Report P4 '!P18</f>
        <v>0</v>
      </c>
      <c r="Q197" s="457">
        <f>'[2]Report P4 '!Q18</f>
        <v>0</v>
      </c>
      <c r="R197" s="457">
        <f>'[2]Report P4 '!R18</f>
        <v>0</v>
      </c>
      <c r="S197" s="458">
        <f>'[2]Report P4 '!S18</f>
        <v>0</v>
      </c>
      <c r="T197" s="459">
        <f>'[2]Report P4 '!T18</f>
        <v>0</v>
      </c>
    </row>
    <row r="198" spans="1:20" ht="15" thickBot="1" x14ac:dyDescent="0.4">
      <c r="A198" s="455"/>
      <c r="B198" s="460" t="s">
        <v>1845</v>
      </c>
      <c r="C198" s="461">
        <f>'[2]Report P4 '!C19</f>
        <v>0</v>
      </c>
      <c r="D198" s="461">
        <f>'[2]Report P4 '!D19</f>
        <v>0</v>
      </c>
      <c r="E198" s="461">
        <f>'[2]Report P4 '!E19</f>
        <v>0</v>
      </c>
      <c r="F198" s="461">
        <f>'[2]Report P4 '!F19</f>
        <v>0</v>
      </c>
      <c r="G198" s="461">
        <f>'[2]Report P4 '!G19</f>
        <v>0</v>
      </c>
      <c r="H198" s="461">
        <f>'[2]Report P4 '!H19</f>
        <v>0</v>
      </c>
      <c r="I198" s="461">
        <f>'[2]Report P4 '!I19</f>
        <v>0</v>
      </c>
      <c r="J198" s="461">
        <f>'[2]Report P4 '!J19</f>
        <v>0</v>
      </c>
      <c r="K198" s="461">
        <f>'[2]Report P4 '!K19</f>
        <v>0</v>
      </c>
      <c r="L198" s="461">
        <f>'[2]Report P4 '!L19</f>
        <v>0</v>
      </c>
      <c r="M198" s="461">
        <f>'[2]Report P4 '!M19</f>
        <v>0</v>
      </c>
      <c r="N198" s="461">
        <f>'[2]Report P4 '!N19</f>
        <v>0</v>
      </c>
      <c r="O198" s="461">
        <f>'[2]Report P4 '!O19</f>
        <v>0</v>
      </c>
      <c r="P198" s="461">
        <f>'[2]Report P4 '!P19</f>
        <v>0</v>
      </c>
      <c r="Q198" s="461">
        <f>'[2]Report P4 '!Q19</f>
        <v>0</v>
      </c>
      <c r="R198" s="461">
        <f>'[2]Report P4 '!R19</f>
        <v>0</v>
      </c>
      <c r="S198" s="462">
        <f>'[2]Report P4 '!S19</f>
        <v>0</v>
      </c>
      <c r="T198" s="463">
        <f>'[2]Report P4 '!T19</f>
        <v>0</v>
      </c>
    </row>
    <row r="199" spans="1:20" ht="14.5" x14ac:dyDescent="0.35">
      <c r="A199" s="450" t="s">
        <v>1850</v>
      </c>
      <c r="B199" s="451" t="s">
        <v>1954</v>
      </c>
      <c r="C199" s="457">
        <f>'[2]Report P4 '!C20</f>
        <v>11544406.14000001</v>
      </c>
      <c r="D199" s="457">
        <f>'[2]Report P4 '!D20</f>
        <v>10649681.409999998</v>
      </c>
      <c r="E199" s="457">
        <f>'[2]Report P4 '!E20</f>
        <v>12086104.949999994</v>
      </c>
      <c r="F199" s="457">
        <f>'[2]Report P4 '!F20</f>
        <v>19964694.759999987</v>
      </c>
      <c r="G199" s="457">
        <f>'[2]Report P4 '!G20</f>
        <v>23353551.739999995</v>
      </c>
      <c r="H199" s="457">
        <f>'[2]Report P4 '!H20</f>
        <v>36929824.599999994</v>
      </c>
      <c r="I199" s="457">
        <f>'[2]Report P4 '!I20</f>
        <v>43882344.150000021</v>
      </c>
      <c r="J199" s="457">
        <f>'[2]Report P4 '!J20</f>
        <v>55902983.68</v>
      </c>
      <c r="K199" s="457">
        <f>'[2]Report P4 '!K20</f>
        <v>72755508.580000043</v>
      </c>
      <c r="L199" s="457">
        <f>'[2]Report P4 '!L20</f>
        <v>94117247.660000086</v>
      </c>
      <c r="M199" s="457">
        <f>'[2]Report P4 '!M20</f>
        <v>117857368.89999995</v>
      </c>
      <c r="N199" s="457">
        <f>'[2]Report P4 '!N20</f>
        <v>114628994.11000001</v>
      </c>
      <c r="O199" s="457">
        <f>'[2]Report P4 '!O20</f>
        <v>75460847.23999998</v>
      </c>
      <c r="P199" s="457">
        <f>'[2]Report P4 '!P20</f>
        <v>3171707.87</v>
      </c>
      <c r="Q199" s="457">
        <f>'[2]Report P4 '!Q20</f>
        <v>258326.71999999997</v>
      </c>
      <c r="R199" s="457">
        <f>'[2]Report P4 '!R20</f>
        <v>0</v>
      </c>
      <c r="S199" s="458">
        <f>'[2]Report P4 '!S20</f>
        <v>692563592.51000023</v>
      </c>
      <c r="T199" s="459">
        <f>'[2]Report P4 '!T20</f>
        <v>1.2112038786200138E-2</v>
      </c>
    </row>
    <row r="200" spans="1:20" ht="14.5" x14ac:dyDescent="0.35">
      <c r="A200" s="455" t="s">
        <v>1850</v>
      </c>
      <c r="B200" s="456" t="s">
        <v>1841</v>
      </c>
      <c r="C200" s="457">
        <f>'[2]Report P4 '!C21</f>
        <v>11544406.14000001</v>
      </c>
      <c r="D200" s="457">
        <f>'[2]Report P4 '!D21</f>
        <v>10649681.409999998</v>
      </c>
      <c r="E200" s="457">
        <f>'[2]Report P4 '!E21</f>
        <v>12086104.949999994</v>
      </c>
      <c r="F200" s="457">
        <f>'[2]Report P4 '!F21</f>
        <v>19964694.759999987</v>
      </c>
      <c r="G200" s="457">
        <f>'[2]Report P4 '!G21</f>
        <v>23353551.739999995</v>
      </c>
      <c r="H200" s="457">
        <f>'[2]Report P4 '!H21</f>
        <v>36929824.599999994</v>
      </c>
      <c r="I200" s="457">
        <f>'[2]Report P4 '!I21</f>
        <v>43882344.150000021</v>
      </c>
      <c r="J200" s="457">
        <f>'[2]Report P4 '!J21</f>
        <v>55902983.68</v>
      </c>
      <c r="K200" s="457">
        <f>'[2]Report P4 '!K21</f>
        <v>72755508.580000043</v>
      </c>
      <c r="L200" s="457">
        <f>'[2]Report P4 '!L21</f>
        <v>93983404.320000082</v>
      </c>
      <c r="M200" s="457">
        <f>'[2]Report P4 '!M21</f>
        <v>117857368.89999995</v>
      </c>
      <c r="N200" s="457">
        <f>'[2]Report P4 '!N21</f>
        <v>114492012.01000002</v>
      </c>
      <c r="O200" s="457">
        <f>'[2]Report P4 '!O21</f>
        <v>75460847.23999998</v>
      </c>
      <c r="P200" s="457">
        <f>'[2]Report P4 '!P21</f>
        <v>3171707.87</v>
      </c>
      <c r="Q200" s="457">
        <f>'[2]Report P4 '!Q21</f>
        <v>258326.71999999997</v>
      </c>
      <c r="R200" s="457">
        <f>'[2]Report P4 '!R21</f>
        <v>0</v>
      </c>
      <c r="S200" s="458">
        <f>'[2]Report P4 '!S21</f>
        <v>692292767.07000017</v>
      </c>
      <c r="T200" s="459">
        <f>'[2]Report P4 '!T21</f>
        <v>0.99960895224217816</v>
      </c>
    </row>
    <row r="201" spans="1:20" ht="14.5" x14ac:dyDescent="0.35">
      <c r="A201" s="455" t="s">
        <v>1850</v>
      </c>
      <c r="B201" s="456" t="s">
        <v>1842</v>
      </c>
      <c r="C201" s="457">
        <f>'[2]Report P4 '!C22</f>
        <v>0</v>
      </c>
      <c r="D201" s="457">
        <f>'[2]Report P4 '!D22</f>
        <v>0</v>
      </c>
      <c r="E201" s="457">
        <f>'[2]Report P4 '!E22</f>
        <v>0</v>
      </c>
      <c r="F201" s="457">
        <f>'[2]Report P4 '!F22</f>
        <v>0</v>
      </c>
      <c r="G201" s="457">
        <f>'[2]Report P4 '!G22</f>
        <v>0</v>
      </c>
      <c r="H201" s="457">
        <f>'[2]Report P4 '!H22</f>
        <v>0</v>
      </c>
      <c r="I201" s="457">
        <f>'[2]Report P4 '!I22</f>
        <v>0</v>
      </c>
      <c r="J201" s="457">
        <f>'[2]Report P4 '!J22</f>
        <v>0</v>
      </c>
      <c r="K201" s="457">
        <f>'[2]Report P4 '!K22</f>
        <v>0</v>
      </c>
      <c r="L201" s="457">
        <f>'[2]Report P4 '!L22</f>
        <v>133843.34</v>
      </c>
      <c r="M201" s="457">
        <f>'[2]Report P4 '!M22</f>
        <v>0</v>
      </c>
      <c r="N201" s="457">
        <f>'[2]Report P4 '!N22</f>
        <v>136982.1</v>
      </c>
      <c r="O201" s="457">
        <f>'[2]Report P4 '!O22</f>
        <v>0</v>
      </c>
      <c r="P201" s="457">
        <f>'[2]Report P4 '!P22</f>
        <v>0</v>
      </c>
      <c r="Q201" s="457">
        <f>'[2]Report P4 '!Q22</f>
        <v>0</v>
      </c>
      <c r="R201" s="457">
        <f>'[2]Report P4 '!R22</f>
        <v>0</v>
      </c>
      <c r="S201" s="458">
        <f>'[2]Report P4 '!S22</f>
        <v>270825.44</v>
      </c>
      <c r="T201" s="459">
        <f>'[2]Report P4 '!T22</f>
        <v>3.910477578217331E-4</v>
      </c>
    </row>
    <row r="202" spans="1:20" ht="14.5" x14ac:dyDescent="0.35">
      <c r="A202" s="455" t="s">
        <v>1850</v>
      </c>
      <c r="B202" s="456" t="s">
        <v>1843</v>
      </c>
      <c r="C202" s="457">
        <f>'[2]Report P4 '!C23</f>
        <v>0</v>
      </c>
      <c r="D202" s="457">
        <f>'[2]Report P4 '!D23</f>
        <v>0</v>
      </c>
      <c r="E202" s="457">
        <f>'[2]Report P4 '!E23</f>
        <v>0</v>
      </c>
      <c r="F202" s="457">
        <f>'[2]Report P4 '!F23</f>
        <v>0</v>
      </c>
      <c r="G202" s="457">
        <f>'[2]Report P4 '!G23</f>
        <v>0</v>
      </c>
      <c r="H202" s="457">
        <f>'[2]Report P4 '!H23</f>
        <v>0</v>
      </c>
      <c r="I202" s="457">
        <f>'[2]Report P4 '!I23</f>
        <v>0</v>
      </c>
      <c r="J202" s="457">
        <f>'[2]Report P4 '!J23</f>
        <v>0</v>
      </c>
      <c r="K202" s="457">
        <f>'[2]Report P4 '!K23</f>
        <v>0</v>
      </c>
      <c r="L202" s="457">
        <f>'[2]Report P4 '!L23</f>
        <v>0</v>
      </c>
      <c r="M202" s="457">
        <f>'[2]Report P4 '!M23</f>
        <v>0</v>
      </c>
      <c r="N202" s="457">
        <f>'[2]Report P4 '!N23</f>
        <v>0</v>
      </c>
      <c r="O202" s="457">
        <f>'[2]Report P4 '!O23</f>
        <v>0</v>
      </c>
      <c r="P202" s="457">
        <f>'[2]Report P4 '!P23</f>
        <v>0</v>
      </c>
      <c r="Q202" s="457">
        <f>'[2]Report P4 '!Q23</f>
        <v>0</v>
      </c>
      <c r="R202" s="457">
        <f>'[2]Report P4 '!R23</f>
        <v>0</v>
      </c>
      <c r="S202" s="458">
        <f>'[2]Report P4 '!S23</f>
        <v>0</v>
      </c>
      <c r="T202" s="459">
        <f>'[2]Report P4 '!T23</f>
        <v>0</v>
      </c>
    </row>
    <row r="203" spans="1:20" ht="14.5" x14ac:dyDescent="0.35">
      <c r="A203" s="455" t="s">
        <v>1848</v>
      </c>
      <c r="B203" s="456" t="s">
        <v>1844</v>
      </c>
      <c r="C203" s="457">
        <f>'[2]Report P4 '!C24</f>
        <v>0</v>
      </c>
      <c r="D203" s="457">
        <f>'[2]Report P4 '!D24</f>
        <v>0</v>
      </c>
      <c r="E203" s="457">
        <f>'[2]Report P4 '!E24</f>
        <v>0</v>
      </c>
      <c r="F203" s="457">
        <f>'[2]Report P4 '!F24</f>
        <v>0</v>
      </c>
      <c r="G203" s="457">
        <f>'[2]Report P4 '!G24</f>
        <v>0</v>
      </c>
      <c r="H203" s="457">
        <f>'[2]Report P4 '!H24</f>
        <v>0</v>
      </c>
      <c r="I203" s="457">
        <f>'[2]Report P4 '!I24</f>
        <v>0</v>
      </c>
      <c r="J203" s="457">
        <f>'[2]Report P4 '!J24</f>
        <v>0</v>
      </c>
      <c r="K203" s="457">
        <f>'[2]Report P4 '!K24</f>
        <v>0</v>
      </c>
      <c r="L203" s="457">
        <f>'[2]Report P4 '!L24</f>
        <v>0</v>
      </c>
      <c r="M203" s="457">
        <f>'[2]Report P4 '!M24</f>
        <v>0</v>
      </c>
      <c r="N203" s="457">
        <f>'[2]Report P4 '!N24</f>
        <v>0</v>
      </c>
      <c r="O203" s="457">
        <f>'[2]Report P4 '!O24</f>
        <v>0</v>
      </c>
      <c r="P203" s="457">
        <f>'[2]Report P4 '!P24</f>
        <v>0</v>
      </c>
      <c r="Q203" s="457">
        <f>'[2]Report P4 '!Q24</f>
        <v>0</v>
      </c>
      <c r="R203" s="457">
        <f>'[2]Report P4 '!R24</f>
        <v>0</v>
      </c>
      <c r="S203" s="458">
        <f>'[2]Report P4 '!S24</f>
        <v>0</v>
      </c>
      <c r="T203" s="459">
        <f>'[2]Report P4 '!T24</f>
        <v>0</v>
      </c>
    </row>
    <row r="204" spans="1:20" ht="15" thickBot="1" x14ac:dyDescent="0.4">
      <c r="A204" s="455"/>
      <c r="B204" s="460" t="s">
        <v>1845</v>
      </c>
      <c r="C204" s="461">
        <f>'[2]Report P4 '!C25</f>
        <v>0</v>
      </c>
      <c r="D204" s="461">
        <f>'[2]Report P4 '!D25</f>
        <v>0</v>
      </c>
      <c r="E204" s="461">
        <f>'[2]Report P4 '!E25</f>
        <v>0</v>
      </c>
      <c r="F204" s="461">
        <f>'[2]Report P4 '!F25</f>
        <v>0</v>
      </c>
      <c r="G204" s="461">
        <f>'[2]Report P4 '!G25</f>
        <v>0</v>
      </c>
      <c r="H204" s="461">
        <f>'[2]Report P4 '!H25</f>
        <v>0</v>
      </c>
      <c r="I204" s="461">
        <f>'[2]Report P4 '!I25</f>
        <v>0</v>
      </c>
      <c r="J204" s="461">
        <f>'[2]Report P4 '!J25</f>
        <v>0</v>
      </c>
      <c r="K204" s="461">
        <f>'[2]Report P4 '!K25</f>
        <v>0</v>
      </c>
      <c r="L204" s="461">
        <f>'[2]Report P4 '!L25</f>
        <v>0</v>
      </c>
      <c r="M204" s="461">
        <f>'[2]Report P4 '!M25</f>
        <v>0</v>
      </c>
      <c r="N204" s="461">
        <f>'[2]Report P4 '!N25</f>
        <v>0</v>
      </c>
      <c r="O204" s="461">
        <f>'[2]Report P4 '!O25</f>
        <v>0</v>
      </c>
      <c r="P204" s="461">
        <f>'[2]Report P4 '!P25</f>
        <v>0</v>
      </c>
      <c r="Q204" s="461">
        <f>'[2]Report P4 '!Q25</f>
        <v>0</v>
      </c>
      <c r="R204" s="461">
        <f>'[2]Report P4 '!R25</f>
        <v>0</v>
      </c>
      <c r="S204" s="462">
        <f>'[2]Report P4 '!S25</f>
        <v>0</v>
      </c>
      <c r="T204" s="463">
        <f>'[2]Report P4 '!T25</f>
        <v>0</v>
      </c>
    </row>
    <row r="205" spans="1:20" ht="14.5" x14ac:dyDescent="0.35">
      <c r="A205" s="450" t="s">
        <v>1851</v>
      </c>
      <c r="B205" s="451" t="s">
        <v>1954</v>
      </c>
      <c r="C205" s="457">
        <f>'[2]Report P4 '!C26</f>
        <v>14245500.870000001</v>
      </c>
      <c r="D205" s="457">
        <f>'[2]Report P4 '!D26</f>
        <v>9189791.3800000027</v>
      </c>
      <c r="E205" s="457">
        <f>'[2]Report P4 '!E26</f>
        <v>14917914.780000003</v>
      </c>
      <c r="F205" s="457">
        <f>'[2]Report P4 '!F26</f>
        <v>20985583.589999992</v>
      </c>
      <c r="G205" s="457">
        <f>'[2]Report P4 '!G26</f>
        <v>29562032.440000027</v>
      </c>
      <c r="H205" s="457">
        <f>'[2]Report P4 '!H26</f>
        <v>44036041.979999997</v>
      </c>
      <c r="I205" s="457">
        <f>'[2]Report P4 '!I26</f>
        <v>59651759.229999982</v>
      </c>
      <c r="J205" s="457">
        <f>'[2]Report P4 '!J26</f>
        <v>78130745.339999974</v>
      </c>
      <c r="K205" s="457">
        <f>'[2]Report P4 '!K26</f>
        <v>67368916.650000006</v>
      </c>
      <c r="L205" s="457">
        <f>'[2]Report P4 '!L26</f>
        <v>60754547.309999943</v>
      </c>
      <c r="M205" s="457">
        <f>'[2]Report P4 '!M26</f>
        <v>46923810.389999956</v>
      </c>
      <c r="N205" s="457">
        <f>'[2]Report P4 '!N26</f>
        <v>64281702.280000009</v>
      </c>
      <c r="O205" s="457">
        <f>'[2]Report P4 '!O26</f>
        <v>41993479.05999998</v>
      </c>
      <c r="P205" s="457">
        <f>'[2]Report P4 '!P26</f>
        <v>0</v>
      </c>
      <c r="Q205" s="457">
        <f>'[2]Report P4 '!Q26</f>
        <v>127930.86</v>
      </c>
      <c r="R205" s="457">
        <f>'[2]Report P4 '!R26</f>
        <v>0</v>
      </c>
      <c r="S205" s="458">
        <f>'[2]Report P4 '!S26</f>
        <v>552169756.15999997</v>
      </c>
      <c r="T205" s="459">
        <f>'[2]Report P4 '!T26</f>
        <v>9.6567327181294512E-3</v>
      </c>
    </row>
    <row r="206" spans="1:20" ht="14.5" x14ac:dyDescent="0.35">
      <c r="A206" s="455" t="s">
        <v>1851</v>
      </c>
      <c r="B206" s="456" t="s">
        <v>1841</v>
      </c>
      <c r="C206" s="457">
        <f>'[2]Report P4 '!C27</f>
        <v>14234495.020000001</v>
      </c>
      <c r="D206" s="457">
        <f>'[2]Report P4 '!D27</f>
        <v>9164394.4300000034</v>
      </c>
      <c r="E206" s="457">
        <f>'[2]Report P4 '!E27</f>
        <v>14917914.780000003</v>
      </c>
      <c r="F206" s="457">
        <f>'[2]Report P4 '!F27</f>
        <v>20985583.589999992</v>
      </c>
      <c r="G206" s="457">
        <f>'[2]Report P4 '!G27</f>
        <v>29562032.440000027</v>
      </c>
      <c r="H206" s="457">
        <f>'[2]Report P4 '!H27</f>
        <v>43898671.389999993</v>
      </c>
      <c r="I206" s="457">
        <f>'[2]Report P4 '!I27</f>
        <v>59651759.229999982</v>
      </c>
      <c r="J206" s="457">
        <f>'[2]Report P4 '!J27</f>
        <v>77646052.169999972</v>
      </c>
      <c r="K206" s="457">
        <f>'[2]Report P4 '!K27</f>
        <v>67368916.650000006</v>
      </c>
      <c r="L206" s="457">
        <f>'[2]Report P4 '!L27</f>
        <v>60754547.309999943</v>
      </c>
      <c r="M206" s="457">
        <f>'[2]Report P4 '!M27</f>
        <v>46923810.389999956</v>
      </c>
      <c r="N206" s="457">
        <f>'[2]Report P4 '!N27</f>
        <v>64281702.280000009</v>
      </c>
      <c r="O206" s="457">
        <f>'[2]Report P4 '!O27</f>
        <v>41993479.05999998</v>
      </c>
      <c r="P206" s="457">
        <f>'[2]Report P4 '!P27</f>
        <v>0</v>
      </c>
      <c r="Q206" s="457">
        <f>'[2]Report P4 '!Q27</f>
        <v>127930.86</v>
      </c>
      <c r="R206" s="457">
        <f>'[2]Report P4 '!R27</f>
        <v>0</v>
      </c>
      <c r="S206" s="458">
        <f>'[2]Report P4 '!S27</f>
        <v>551511289.5999999</v>
      </c>
      <c r="T206" s="459">
        <f>'[2]Report P4 '!T27</f>
        <v>0.99880749252806</v>
      </c>
    </row>
    <row r="207" spans="1:20" ht="14.5" x14ac:dyDescent="0.35">
      <c r="A207" s="455" t="s">
        <v>1851</v>
      </c>
      <c r="B207" s="456" t="s">
        <v>1842</v>
      </c>
      <c r="C207" s="457">
        <f>'[2]Report P4 '!C28</f>
        <v>11005.85</v>
      </c>
      <c r="D207" s="457">
        <f>'[2]Report P4 '!D28</f>
        <v>25396.95</v>
      </c>
      <c r="E207" s="457">
        <f>'[2]Report P4 '!E28</f>
        <v>0</v>
      </c>
      <c r="F207" s="457">
        <f>'[2]Report P4 '!F28</f>
        <v>0</v>
      </c>
      <c r="G207" s="457">
        <f>'[2]Report P4 '!G28</f>
        <v>0</v>
      </c>
      <c r="H207" s="457">
        <f>'[2]Report P4 '!H28</f>
        <v>0</v>
      </c>
      <c r="I207" s="457">
        <f>'[2]Report P4 '!I28</f>
        <v>0</v>
      </c>
      <c r="J207" s="457">
        <f>'[2]Report P4 '!J28</f>
        <v>484693.17000000004</v>
      </c>
      <c r="K207" s="457">
        <f>'[2]Report P4 '!K28</f>
        <v>0</v>
      </c>
      <c r="L207" s="457">
        <f>'[2]Report P4 '!L28</f>
        <v>0</v>
      </c>
      <c r="M207" s="457">
        <f>'[2]Report P4 '!M28</f>
        <v>0</v>
      </c>
      <c r="N207" s="457">
        <f>'[2]Report P4 '!N28</f>
        <v>0</v>
      </c>
      <c r="O207" s="457">
        <f>'[2]Report P4 '!O28</f>
        <v>0</v>
      </c>
      <c r="P207" s="457">
        <f>'[2]Report P4 '!P28</f>
        <v>0</v>
      </c>
      <c r="Q207" s="457">
        <f>'[2]Report P4 '!Q28</f>
        <v>0</v>
      </c>
      <c r="R207" s="457">
        <f>'[2]Report P4 '!R28</f>
        <v>0</v>
      </c>
      <c r="S207" s="458">
        <f>'[2]Report P4 '!S28</f>
        <v>521095.97000000003</v>
      </c>
      <c r="T207" s="459">
        <f>'[2]Report P4 '!T28</f>
        <v>9.4372421558163756E-4</v>
      </c>
    </row>
    <row r="208" spans="1:20" ht="14.5" x14ac:dyDescent="0.35">
      <c r="A208" s="455" t="s">
        <v>1851</v>
      </c>
      <c r="B208" s="456" t="s">
        <v>1843</v>
      </c>
      <c r="C208" s="457">
        <f>'[2]Report P4 '!C29</f>
        <v>0</v>
      </c>
      <c r="D208" s="457">
        <f>'[2]Report P4 '!D29</f>
        <v>0</v>
      </c>
      <c r="E208" s="457">
        <f>'[2]Report P4 '!E29</f>
        <v>0</v>
      </c>
      <c r="F208" s="457">
        <f>'[2]Report P4 '!F29</f>
        <v>0</v>
      </c>
      <c r="G208" s="457">
        <f>'[2]Report P4 '!G29</f>
        <v>0</v>
      </c>
      <c r="H208" s="457">
        <f>'[2]Report P4 '!H29</f>
        <v>137370.59</v>
      </c>
      <c r="I208" s="457">
        <f>'[2]Report P4 '!I29</f>
        <v>0</v>
      </c>
      <c r="J208" s="457">
        <f>'[2]Report P4 '!J29</f>
        <v>0</v>
      </c>
      <c r="K208" s="457">
        <f>'[2]Report P4 '!K29</f>
        <v>0</v>
      </c>
      <c r="L208" s="457">
        <f>'[2]Report P4 '!L29</f>
        <v>0</v>
      </c>
      <c r="M208" s="457">
        <f>'[2]Report P4 '!M29</f>
        <v>0</v>
      </c>
      <c r="N208" s="457">
        <f>'[2]Report P4 '!N29</f>
        <v>0</v>
      </c>
      <c r="O208" s="457">
        <f>'[2]Report P4 '!O29</f>
        <v>0</v>
      </c>
      <c r="P208" s="457">
        <f>'[2]Report P4 '!P29</f>
        <v>0</v>
      </c>
      <c r="Q208" s="457">
        <f>'[2]Report P4 '!Q29</f>
        <v>0</v>
      </c>
      <c r="R208" s="457">
        <f>'[2]Report P4 '!R29</f>
        <v>0</v>
      </c>
      <c r="S208" s="458">
        <f>'[2]Report P4 '!S29</f>
        <v>137370.59</v>
      </c>
      <c r="T208" s="459">
        <f>'[2]Report P4 '!T29</f>
        <v>2.4878325635820352E-4</v>
      </c>
    </row>
    <row r="209" spans="1:20" ht="14.5" x14ac:dyDescent="0.35">
      <c r="A209" s="455" t="s">
        <v>1848</v>
      </c>
      <c r="B209" s="456" t="s">
        <v>1844</v>
      </c>
      <c r="C209" s="457">
        <f>'[2]Report P4 '!C30</f>
        <v>0</v>
      </c>
      <c r="D209" s="457">
        <f>'[2]Report P4 '!D30</f>
        <v>0</v>
      </c>
      <c r="E209" s="457">
        <f>'[2]Report P4 '!E30</f>
        <v>0</v>
      </c>
      <c r="F209" s="457">
        <f>'[2]Report P4 '!F30</f>
        <v>0</v>
      </c>
      <c r="G209" s="457">
        <f>'[2]Report P4 '!G30</f>
        <v>0</v>
      </c>
      <c r="H209" s="457">
        <f>'[2]Report P4 '!H30</f>
        <v>0</v>
      </c>
      <c r="I209" s="457">
        <f>'[2]Report P4 '!I30</f>
        <v>0</v>
      </c>
      <c r="J209" s="457">
        <f>'[2]Report P4 '!J30</f>
        <v>0</v>
      </c>
      <c r="K209" s="457">
        <f>'[2]Report P4 '!K30</f>
        <v>0</v>
      </c>
      <c r="L209" s="457">
        <f>'[2]Report P4 '!L30</f>
        <v>0</v>
      </c>
      <c r="M209" s="457">
        <f>'[2]Report P4 '!M30</f>
        <v>0</v>
      </c>
      <c r="N209" s="457">
        <f>'[2]Report P4 '!N30</f>
        <v>0</v>
      </c>
      <c r="O209" s="457">
        <f>'[2]Report P4 '!O30</f>
        <v>0</v>
      </c>
      <c r="P209" s="457">
        <f>'[2]Report P4 '!P30</f>
        <v>0</v>
      </c>
      <c r="Q209" s="457">
        <f>'[2]Report P4 '!Q30</f>
        <v>0</v>
      </c>
      <c r="R209" s="457">
        <f>'[2]Report P4 '!R30</f>
        <v>0</v>
      </c>
      <c r="S209" s="458">
        <f>'[2]Report P4 '!S30</f>
        <v>0</v>
      </c>
      <c r="T209" s="459">
        <f>'[2]Report P4 '!T30</f>
        <v>0</v>
      </c>
    </row>
    <row r="210" spans="1:20" ht="15" thickBot="1" x14ac:dyDescent="0.4">
      <c r="A210" s="455"/>
      <c r="B210" s="460" t="s">
        <v>1845</v>
      </c>
      <c r="C210" s="461">
        <f>'[2]Report P4 '!C31</f>
        <v>0</v>
      </c>
      <c r="D210" s="461">
        <f>'[2]Report P4 '!D31</f>
        <v>0</v>
      </c>
      <c r="E210" s="461">
        <f>'[2]Report P4 '!E31</f>
        <v>0</v>
      </c>
      <c r="F210" s="461">
        <f>'[2]Report P4 '!F31</f>
        <v>0</v>
      </c>
      <c r="G210" s="461">
        <f>'[2]Report P4 '!G31</f>
        <v>0</v>
      </c>
      <c r="H210" s="461">
        <f>'[2]Report P4 '!H31</f>
        <v>0</v>
      </c>
      <c r="I210" s="461">
        <f>'[2]Report P4 '!I31</f>
        <v>0</v>
      </c>
      <c r="J210" s="461">
        <f>'[2]Report P4 '!J31</f>
        <v>0</v>
      </c>
      <c r="K210" s="461">
        <f>'[2]Report P4 '!K31</f>
        <v>0</v>
      </c>
      <c r="L210" s="461">
        <f>'[2]Report P4 '!L31</f>
        <v>0</v>
      </c>
      <c r="M210" s="461">
        <f>'[2]Report P4 '!M31</f>
        <v>0</v>
      </c>
      <c r="N210" s="461">
        <f>'[2]Report P4 '!N31</f>
        <v>0</v>
      </c>
      <c r="O210" s="461">
        <f>'[2]Report P4 '!O31</f>
        <v>0</v>
      </c>
      <c r="P210" s="461">
        <f>'[2]Report P4 '!P31</f>
        <v>0</v>
      </c>
      <c r="Q210" s="461">
        <f>'[2]Report P4 '!Q31</f>
        <v>0</v>
      </c>
      <c r="R210" s="461">
        <f>'[2]Report P4 '!R31</f>
        <v>0</v>
      </c>
      <c r="S210" s="462">
        <f>'[2]Report P4 '!S31</f>
        <v>0</v>
      </c>
      <c r="T210" s="463">
        <f>'[2]Report P4 '!T31</f>
        <v>0</v>
      </c>
    </row>
    <row r="211" spans="1:20" ht="14.5" x14ac:dyDescent="0.35">
      <c r="A211" s="450" t="s">
        <v>1955</v>
      </c>
      <c r="B211" s="451" t="s">
        <v>1954</v>
      </c>
      <c r="C211" s="457">
        <f>'[2]Report P4 '!C32</f>
        <v>7494539.429999995</v>
      </c>
      <c r="D211" s="457">
        <f>'[2]Report P4 '!D32</f>
        <v>6466478.5800000019</v>
      </c>
      <c r="E211" s="457">
        <f>'[2]Report P4 '!E32</f>
        <v>8048982.4099999974</v>
      </c>
      <c r="F211" s="457">
        <f>'[2]Report P4 '!F32</f>
        <v>12053910.74</v>
      </c>
      <c r="G211" s="457">
        <f>'[2]Report P4 '!G32</f>
        <v>17171296.339999996</v>
      </c>
      <c r="H211" s="457">
        <f>'[2]Report P4 '!H32</f>
        <v>21396682.920000006</v>
      </c>
      <c r="I211" s="457">
        <f>'[2]Report P4 '!I32</f>
        <v>28776238.349999987</v>
      </c>
      <c r="J211" s="457">
        <f>'[2]Report P4 '!J32</f>
        <v>38444077.369999945</v>
      </c>
      <c r="K211" s="457">
        <f>'[2]Report P4 '!K32</f>
        <v>46932027.530000016</v>
      </c>
      <c r="L211" s="457">
        <f>'[2]Report P4 '!L32</f>
        <v>59622253.990000002</v>
      </c>
      <c r="M211" s="457">
        <f>'[2]Report P4 '!M32</f>
        <v>87586528.599999979</v>
      </c>
      <c r="N211" s="457">
        <f>'[2]Report P4 '!N32</f>
        <v>152805387.65000033</v>
      </c>
      <c r="O211" s="457">
        <f>'[2]Report P4 '!O32</f>
        <v>231038503.84</v>
      </c>
      <c r="P211" s="457">
        <f>'[2]Report P4 '!P32</f>
        <v>91670175.289999947</v>
      </c>
      <c r="Q211" s="457">
        <f>'[2]Report P4 '!Q32</f>
        <v>0</v>
      </c>
      <c r="R211" s="457">
        <f>'[2]Report P4 '!R32</f>
        <v>607282.47</v>
      </c>
      <c r="S211" s="458">
        <f>'[2]Report P4 '!S32</f>
        <v>810114365.51000035</v>
      </c>
      <c r="T211" s="459">
        <f>'[2]Report P4 '!T32</f>
        <v>1.4167849310059362E-2</v>
      </c>
    </row>
    <row r="212" spans="1:20" ht="14.5" x14ac:dyDescent="0.35">
      <c r="A212" s="455" t="s">
        <v>1955</v>
      </c>
      <c r="B212" s="456" t="s">
        <v>1841</v>
      </c>
      <c r="C212" s="457">
        <f>'[2]Report P4 '!C33</f>
        <v>7494539.429999995</v>
      </c>
      <c r="D212" s="457">
        <f>'[2]Report P4 '!D33</f>
        <v>6466478.5800000019</v>
      </c>
      <c r="E212" s="457">
        <f>'[2]Report P4 '!E33</f>
        <v>8048982.4099999974</v>
      </c>
      <c r="F212" s="457">
        <f>'[2]Report P4 '!F33</f>
        <v>12053910.74</v>
      </c>
      <c r="G212" s="457">
        <f>'[2]Report P4 '!G33</f>
        <v>17171296.339999996</v>
      </c>
      <c r="H212" s="457">
        <f>'[2]Report P4 '!H33</f>
        <v>21396682.920000006</v>
      </c>
      <c r="I212" s="457">
        <f>'[2]Report P4 '!I33</f>
        <v>28776238.349999987</v>
      </c>
      <c r="J212" s="457">
        <f>'[2]Report P4 '!J33</f>
        <v>38444077.369999945</v>
      </c>
      <c r="K212" s="457">
        <f>'[2]Report P4 '!K33</f>
        <v>46932027.530000016</v>
      </c>
      <c r="L212" s="457">
        <f>'[2]Report P4 '!L33</f>
        <v>59622253.990000002</v>
      </c>
      <c r="M212" s="457">
        <f>'[2]Report P4 '!M33</f>
        <v>87586528.599999979</v>
      </c>
      <c r="N212" s="457">
        <f>'[2]Report P4 '!N33</f>
        <v>152776283.86000034</v>
      </c>
      <c r="O212" s="457">
        <f>'[2]Report P4 '!O33</f>
        <v>230634753.05000001</v>
      </c>
      <c r="P212" s="457">
        <f>'[2]Report P4 '!P33</f>
        <v>91448820.029999942</v>
      </c>
      <c r="Q212" s="457">
        <f>'[2]Report P4 '!Q33</f>
        <v>0</v>
      </c>
      <c r="R212" s="457">
        <f>'[2]Report P4 '!R33</f>
        <v>607282.47</v>
      </c>
      <c r="S212" s="458">
        <f>'[2]Report P4 '!S33</f>
        <v>809460155.67000031</v>
      </c>
      <c r="T212" s="459">
        <f>'[2]Report P4 '!T33</f>
        <v>0.99919244755079961</v>
      </c>
    </row>
    <row r="213" spans="1:20" ht="14.5" x14ac:dyDescent="0.35">
      <c r="A213" s="455" t="s">
        <v>1955</v>
      </c>
      <c r="B213" s="456" t="s">
        <v>1842</v>
      </c>
      <c r="C213" s="457">
        <f>'[2]Report P4 '!C34</f>
        <v>0</v>
      </c>
      <c r="D213" s="457">
        <f>'[2]Report P4 '!D34</f>
        <v>0</v>
      </c>
      <c r="E213" s="457">
        <f>'[2]Report P4 '!E34</f>
        <v>0</v>
      </c>
      <c r="F213" s="457">
        <f>'[2]Report P4 '!F34</f>
        <v>0</v>
      </c>
      <c r="G213" s="457">
        <f>'[2]Report P4 '!G34</f>
        <v>0</v>
      </c>
      <c r="H213" s="457">
        <f>'[2]Report P4 '!H34</f>
        <v>0</v>
      </c>
      <c r="I213" s="457">
        <f>'[2]Report P4 '!I34</f>
        <v>0</v>
      </c>
      <c r="J213" s="457">
        <f>'[2]Report P4 '!J34</f>
        <v>0</v>
      </c>
      <c r="K213" s="457">
        <f>'[2]Report P4 '!K34</f>
        <v>0</v>
      </c>
      <c r="L213" s="457">
        <f>'[2]Report P4 '!L34</f>
        <v>0</v>
      </c>
      <c r="M213" s="457">
        <f>'[2]Report P4 '!M34</f>
        <v>0</v>
      </c>
      <c r="N213" s="457">
        <f>'[2]Report P4 '!N34</f>
        <v>29103.79</v>
      </c>
      <c r="O213" s="457">
        <f>'[2]Report P4 '!O34</f>
        <v>403750.79</v>
      </c>
      <c r="P213" s="457">
        <f>'[2]Report P4 '!P34</f>
        <v>0</v>
      </c>
      <c r="Q213" s="457">
        <f>'[2]Report P4 '!Q34</f>
        <v>0</v>
      </c>
      <c r="R213" s="457">
        <f>'[2]Report P4 '!R34</f>
        <v>0</v>
      </c>
      <c r="S213" s="458">
        <f>'[2]Report P4 '!S34</f>
        <v>432854.57999999996</v>
      </c>
      <c r="T213" s="459">
        <f>'[2]Report P4 '!T34</f>
        <v>5.3431292966580116E-4</v>
      </c>
    </row>
    <row r="214" spans="1:20" ht="14.5" x14ac:dyDescent="0.35">
      <c r="A214" s="455" t="s">
        <v>1955</v>
      </c>
      <c r="B214" s="456" t="s">
        <v>1843</v>
      </c>
      <c r="C214" s="457">
        <f>'[2]Report P4 '!C35</f>
        <v>0</v>
      </c>
      <c r="D214" s="457">
        <f>'[2]Report P4 '!D35</f>
        <v>0</v>
      </c>
      <c r="E214" s="457">
        <f>'[2]Report P4 '!E35</f>
        <v>0</v>
      </c>
      <c r="F214" s="457">
        <f>'[2]Report P4 '!F35</f>
        <v>0</v>
      </c>
      <c r="G214" s="457">
        <f>'[2]Report P4 '!G35</f>
        <v>0</v>
      </c>
      <c r="H214" s="457">
        <f>'[2]Report P4 '!H35</f>
        <v>0</v>
      </c>
      <c r="I214" s="457">
        <f>'[2]Report P4 '!I35</f>
        <v>0</v>
      </c>
      <c r="J214" s="457">
        <f>'[2]Report P4 '!J35</f>
        <v>0</v>
      </c>
      <c r="K214" s="457">
        <f>'[2]Report P4 '!K35</f>
        <v>0</v>
      </c>
      <c r="L214" s="457">
        <f>'[2]Report P4 '!L35</f>
        <v>0</v>
      </c>
      <c r="M214" s="457">
        <f>'[2]Report P4 '!M35</f>
        <v>0</v>
      </c>
      <c r="N214" s="457">
        <f>'[2]Report P4 '!N35</f>
        <v>0</v>
      </c>
      <c r="O214" s="457">
        <f>'[2]Report P4 '!O35</f>
        <v>0</v>
      </c>
      <c r="P214" s="457">
        <f>'[2]Report P4 '!P35</f>
        <v>221355.26</v>
      </c>
      <c r="Q214" s="457">
        <f>'[2]Report P4 '!Q35</f>
        <v>0</v>
      </c>
      <c r="R214" s="457">
        <f>'[2]Report P4 '!R35</f>
        <v>0</v>
      </c>
      <c r="S214" s="458">
        <f>'[2]Report P4 '!S35</f>
        <v>221355.26</v>
      </c>
      <c r="T214" s="459">
        <f>'[2]Report P4 '!T35</f>
        <v>2.732395195345632E-4</v>
      </c>
    </row>
    <row r="215" spans="1:20" ht="14.5" x14ac:dyDescent="0.35">
      <c r="A215" s="455" t="s">
        <v>1848</v>
      </c>
      <c r="B215" s="456" t="s">
        <v>1844</v>
      </c>
      <c r="C215" s="457">
        <f>'[2]Report P4 '!C36</f>
        <v>0</v>
      </c>
      <c r="D215" s="457">
        <f>'[2]Report P4 '!D36</f>
        <v>0</v>
      </c>
      <c r="E215" s="457">
        <f>'[2]Report P4 '!E36</f>
        <v>0</v>
      </c>
      <c r="F215" s="457">
        <f>'[2]Report P4 '!F36</f>
        <v>0</v>
      </c>
      <c r="G215" s="457">
        <f>'[2]Report P4 '!G36</f>
        <v>0</v>
      </c>
      <c r="H215" s="457">
        <f>'[2]Report P4 '!H36</f>
        <v>0</v>
      </c>
      <c r="I215" s="457">
        <f>'[2]Report P4 '!I36</f>
        <v>0</v>
      </c>
      <c r="J215" s="457">
        <f>'[2]Report P4 '!J36</f>
        <v>0</v>
      </c>
      <c r="K215" s="457">
        <f>'[2]Report P4 '!K36</f>
        <v>0</v>
      </c>
      <c r="L215" s="457">
        <f>'[2]Report P4 '!L36</f>
        <v>0</v>
      </c>
      <c r="M215" s="457">
        <f>'[2]Report P4 '!M36</f>
        <v>0</v>
      </c>
      <c r="N215" s="457">
        <f>'[2]Report P4 '!N36</f>
        <v>0</v>
      </c>
      <c r="O215" s="457">
        <f>'[2]Report P4 '!O36</f>
        <v>0</v>
      </c>
      <c r="P215" s="457">
        <f>'[2]Report P4 '!P36</f>
        <v>0</v>
      </c>
      <c r="Q215" s="457">
        <f>'[2]Report P4 '!Q36</f>
        <v>0</v>
      </c>
      <c r="R215" s="457">
        <f>'[2]Report P4 '!R36</f>
        <v>0</v>
      </c>
      <c r="S215" s="458">
        <f>'[2]Report P4 '!S36</f>
        <v>0</v>
      </c>
      <c r="T215" s="459">
        <f>'[2]Report P4 '!T36</f>
        <v>0</v>
      </c>
    </row>
    <row r="216" spans="1:20" ht="15" thickBot="1" x14ac:dyDescent="0.4">
      <c r="A216" s="455"/>
      <c r="B216" s="460" t="s">
        <v>1845</v>
      </c>
      <c r="C216" s="461">
        <f>'[2]Report P4 '!C37</f>
        <v>0</v>
      </c>
      <c r="D216" s="461">
        <f>'[2]Report P4 '!D37</f>
        <v>0</v>
      </c>
      <c r="E216" s="461">
        <f>'[2]Report P4 '!E37</f>
        <v>0</v>
      </c>
      <c r="F216" s="461">
        <f>'[2]Report P4 '!F37</f>
        <v>0</v>
      </c>
      <c r="G216" s="461">
        <f>'[2]Report P4 '!G37</f>
        <v>0</v>
      </c>
      <c r="H216" s="461">
        <f>'[2]Report P4 '!H37</f>
        <v>0</v>
      </c>
      <c r="I216" s="461">
        <f>'[2]Report P4 '!I37</f>
        <v>0</v>
      </c>
      <c r="J216" s="461">
        <f>'[2]Report P4 '!J37</f>
        <v>0</v>
      </c>
      <c r="K216" s="461">
        <f>'[2]Report P4 '!K37</f>
        <v>0</v>
      </c>
      <c r="L216" s="461">
        <f>'[2]Report P4 '!L37</f>
        <v>0</v>
      </c>
      <c r="M216" s="461">
        <f>'[2]Report P4 '!M37</f>
        <v>0</v>
      </c>
      <c r="N216" s="461">
        <f>'[2]Report P4 '!N37</f>
        <v>0</v>
      </c>
      <c r="O216" s="461">
        <f>'[2]Report P4 '!O37</f>
        <v>0</v>
      </c>
      <c r="P216" s="461">
        <f>'[2]Report P4 '!P37</f>
        <v>0</v>
      </c>
      <c r="Q216" s="461">
        <f>'[2]Report P4 '!Q37</f>
        <v>0</v>
      </c>
      <c r="R216" s="461">
        <f>'[2]Report P4 '!R37</f>
        <v>0</v>
      </c>
      <c r="S216" s="462">
        <f>'[2]Report P4 '!S37</f>
        <v>0</v>
      </c>
      <c r="T216" s="463">
        <f>'[2]Report P4 '!T37</f>
        <v>0</v>
      </c>
    </row>
    <row r="217" spans="1:20" ht="14.5" x14ac:dyDescent="0.35">
      <c r="A217" s="450" t="s">
        <v>1853</v>
      </c>
      <c r="B217" s="451" t="s">
        <v>1954</v>
      </c>
      <c r="C217" s="457">
        <f>'[2]Report P4 '!C38</f>
        <v>389489.54</v>
      </c>
      <c r="D217" s="457">
        <f>'[2]Report P4 '!D38</f>
        <v>200201.72</v>
      </c>
      <c r="E217" s="457">
        <f>'[2]Report P4 '!E38</f>
        <v>473178.86</v>
      </c>
      <c r="F217" s="457">
        <f>'[2]Report P4 '!F38</f>
        <v>705000.58</v>
      </c>
      <c r="G217" s="457">
        <f>'[2]Report P4 '!G38</f>
        <v>1484406.62</v>
      </c>
      <c r="H217" s="457">
        <f>'[2]Report P4 '!H38</f>
        <v>416956.65</v>
      </c>
      <c r="I217" s="457">
        <f>'[2]Report P4 '!I38</f>
        <v>1958125.21</v>
      </c>
      <c r="J217" s="457">
        <f>'[2]Report P4 '!J38</f>
        <v>881781.21</v>
      </c>
      <c r="K217" s="457">
        <f>'[2]Report P4 '!K38</f>
        <v>2706091.51</v>
      </c>
      <c r="L217" s="457">
        <f>'[2]Report P4 '!L38</f>
        <v>2005742.19</v>
      </c>
      <c r="M217" s="457">
        <f>'[2]Report P4 '!M38</f>
        <v>2008394.69</v>
      </c>
      <c r="N217" s="457">
        <f>'[2]Report P4 '!N38</f>
        <v>1591189.55</v>
      </c>
      <c r="O217" s="457">
        <f>'[2]Report P4 '!O38</f>
        <v>1451183.79</v>
      </c>
      <c r="P217" s="457">
        <f>'[2]Report P4 '!P38</f>
        <v>0</v>
      </c>
      <c r="Q217" s="457">
        <f>'[2]Report P4 '!Q38</f>
        <v>0</v>
      </c>
      <c r="R217" s="457">
        <f>'[2]Report P4 '!R38</f>
        <v>0</v>
      </c>
      <c r="S217" s="458">
        <f>'[2]Report P4 '!S38</f>
        <v>16271742.119999997</v>
      </c>
      <c r="T217" s="459">
        <f>'[2]Report P4 '!T38</f>
        <v>2.8457166072246378E-4</v>
      </c>
    </row>
    <row r="218" spans="1:20" ht="14.5" x14ac:dyDescent="0.35">
      <c r="A218" s="455" t="s">
        <v>1956</v>
      </c>
      <c r="B218" s="456" t="s">
        <v>1841</v>
      </c>
      <c r="C218" s="457">
        <f>'[2]Report P4 '!C39</f>
        <v>389489.54</v>
      </c>
      <c r="D218" s="457">
        <f>'[2]Report P4 '!D39</f>
        <v>200201.72</v>
      </c>
      <c r="E218" s="457">
        <f>'[2]Report P4 '!E39</f>
        <v>473178.86</v>
      </c>
      <c r="F218" s="457">
        <f>'[2]Report P4 '!F39</f>
        <v>705000.58</v>
      </c>
      <c r="G218" s="457">
        <f>'[2]Report P4 '!G39</f>
        <v>1484406.62</v>
      </c>
      <c r="H218" s="457">
        <f>'[2]Report P4 '!H39</f>
        <v>416956.65</v>
      </c>
      <c r="I218" s="457">
        <f>'[2]Report P4 '!I39</f>
        <v>1958125.21</v>
      </c>
      <c r="J218" s="457">
        <f>'[2]Report P4 '!J39</f>
        <v>881781.21</v>
      </c>
      <c r="K218" s="457">
        <f>'[2]Report P4 '!K39</f>
        <v>2706091.51</v>
      </c>
      <c r="L218" s="457">
        <f>'[2]Report P4 '!L39</f>
        <v>2005742.19</v>
      </c>
      <c r="M218" s="457">
        <f>'[2]Report P4 '!M39</f>
        <v>2008394.69</v>
      </c>
      <c r="N218" s="457">
        <f>'[2]Report P4 '!N39</f>
        <v>1591189.55</v>
      </c>
      <c r="O218" s="457">
        <f>'[2]Report P4 '!O39</f>
        <v>1451183.79</v>
      </c>
      <c r="P218" s="457">
        <f>'[2]Report P4 '!P39</f>
        <v>0</v>
      </c>
      <c r="Q218" s="457">
        <f>'[2]Report P4 '!Q39</f>
        <v>0</v>
      </c>
      <c r="R218" s="457">
        <f>'[2]Report P4 '!R39</f>
        <v>0</v>
      </c>
      <c r="S218" s="458">
        <f>'[2]Report P4 '!S39</f>
        <v>16271742.119999997</v>
      </c>
      <c r="T218" s="459">
        <f>'[2]Report P4 '!T39</f>
        <v>1</v>
      </c>
    </row>
    <row r="219" spans="1:20" ht="14.5" x14ac:dyDescent="0.35">
      <c r="A219" s="455" t="s">
        <v>1956</v>
      </c>
      <c r="B219" s="456" t="s">
        <v>1842</v>
      </c>
      <c r="C219" s="457">
        <f>'[2]Report P4 '!C40</f>
        <v>0</v>
      </c>
      <c r="D219" s="457">
        <f>'[2]Report P4 '!D40</f>
        <v>0</v>
      </c>
      <c r="E219" s="457">
        <f>'[2]Report P4 '!E40</f>
        <v>0</v>
      </c>
      <c r="F219" s="457">
        <f>'[2]Report P4 '!F40</f>
        <v>0</v>
      </c>
      <c r="G219" s="457">
        <f>'[2]Report P4 '!G40</f>
        <v>0</v>
      </c>
      <c r="H219" s="457">
        <f>'[2]Report P4 '!H40</f>
        <v>0</v>
      </c>
      <c r="I219" s="457">
        <f>'[2]Report P4 '!I40</f>
        <v>0</v>
      </c>
      <c r="J219" s="457">
        <f>'[2]Report P4 '!J40</f>
        <v>0</v>
      </c>
      <c r="K219" s="457">
        <f>'[2]Report P4 '!K40</f>
        <v>0</v>
      </c>
      <c r="L219" s="457">
        <f>'[2]Report P4 '!L40</f>
        <v>0</v>
      </c>
      <c r="M219" s="457">
        <f>'[2]Report P4 '!M40</f>
        <v>0</v>
      </c>
      <c r="N219" s="457">
        <f>'[2]Report P4 '!N40</f>
        <v>0</v>
      </c>
      <c r="O219" s="457">
        <f>'[2]Report P4 '!O40</f>
        <v>0</v>
      </c>
      <c r="P219" s="457">
        <f>'[2]Report P4 '!P40</f>
        <v>0</v>
      </c>
      <c r="Q219" s="457">
        <f>'[2]Report P4 '!Q40</f>
        <v>0</v>
      </c>
      <c r="R219" s="457">
        <f>'[2]Report P4 '!R40</f>
        <v>0</v>
      </c>
      <c r="S219" s="458">
        <f>'[2]Report P4 '!S40</f>
        <v>0</v>
      </c>
      <c r="T219" s="459">
        <f>'[2]Report P4 '!T40</f>
        <v>0</v>
      </c>
    </row>
    <row r="220" spans="1:20" ht="14.5" x14ac:dyDescent="0.35">
      <c r="A220" s="455" t="s">
        <v>1956</v>
      </c>
      <c r="B220" s="456" t="s">
        <v>1843</v>
      </c>
      <c r="C220" s="457">
        <f>'[2]Report P4 '!C41</f>
        <v>0</v>
      </c>
      <c r="D220" s="457">
        <f>'[2]Report P4 '!D41</f>
        <v>0</v>
      </c>
      <c r="E220" s="457">
        <f>'[2]Report P4 '!E41</f>
        <v>0</v>
      </c>
      <c r="F220" s="457">
        <f>'[2]Report P4 '!F41</f>
        <v>0</v>
      </c>
      <c r="G220" s="457">
        <f>'[2]Report P4 '!G41</f>
        <v>0</v>
      </c>
      <c r="H220" s="457">
        <f>'[2]Report P4 '!H41</f>
        <v>0</v>
      </c>
      <c r="I220" s="457">
        <f>'[2]Report P4 '!I41</f>
        <v>0</v>
      </c>
      <c r="J220" s="457">
        <f>'[2]Report P4 '!J41</f>
        <v>0</v>
      </c>
      <c r="K220" s="457">
        <f>'[2]Report P4 '!K41</f>
        <v>0</v>
      </c>
      <c r="L220" s="457">
        <f>'[2]Report P4 '!L41</f>
        <v>0</v>
      </c>
      <c r="M220" s="457">
        <f>'[2]Report P4 '!M41</f>
        <v>0</v>
      </c>
      <c r="N220" s="457">
        <f>'[2]Report P4 '!N41</f>
        <v>0</v>
      </c>
      <c r="O220" s="457">
        <f>'[2]Report P4 '!O41</f>
        <v>0</v>
      </c>
      <c r="P220" s="457">
        <f>'[2]Report P4 '!P41</f>
        <v>0</v>
      </c>
      <c r="Q220" s="457">
        <f>'[2]Report P4 '!Q41</f>
        <v>0</v>
      </c>
      <c r="R220" s="457">
        <f>'[2]Report P4 '!R41</f>
        <v>0</v>
      </c>
      <c r="S220" s="458">
        <f>'[2]Report P4 '!S41</f>
        <v>0</v>
      </c>
      <c r="T220" s="459">
        <f>'[2]Report P4 '!T41</f>
        <v>0</v>
      </c>
    </row>
    <row r="221" spans="1:20" ht="14.5" x14ac:dyDescent="0.35">
      <c r="A221" s="455" t="s">
        <v>1848</v>
      </c>
      <c r="B221" s="456" t="s">
        <v>1844</v>
      </c>
      <c r="C221" s="457">
        <f>'[2]Report P4 '!C42</f>
        <v>0</v>
      </c>
      <c r="D221" s="457">
        <f>'[2]Report P4 '!D42</f>
        <v>0</v>
      </c>
      <c r="E221" s="457">
        <f>'[2]Report P4 '!E42</f>
        <v>0</v>
      </c>
      <c r="F221" s="457">
        <f>'[2]Report P4 '!F42</f>
        <v>0</v>
      </c>
      <c r="G221" s="457">
        <f>'[2]Report P4 '!G42</f>
        <v>0</v>
      </c>
      <c r="H221" s="457">
        <f>'[2]Report P4 '!H42</f>
        <v>0</v>
      </c>
      <c r="I221" s="457">
        <f>'[2]Report P4 '!I42</f>
        <v>0</v>
      </c>
      <c r="J221" s="457">
        <f>'[2]Report P4 '!J42</f>
        <v>0</v>
      </c>
      <c r="K221" s="457">
        <f>'[2]Report P4 '!K42</f>
        <v>0</v>
      </c>
      <c r="L221" s="457">
        <f>'[2]Report P4 '!L42</f>
        <v>0</v>
      </c>
      <c r="M221" s="457">
        <f>'[2]Report P4 '!M42</f>
        <v>0</v>
      </c>
      <c r="N221" s="457">
        <f>'[2]Report P4 '!N42</f>
        <v>0</v>
      </c>
      <c r="O221" s="457">
        <f>'[2]Report P4 '!O42</f>
        <v>0</v>
      </c>
      <c r="P221" s="457">
        <f>'[2]Report P4 '!P42</f>
        <v>0</v>
      </c>
      <c r="Q221" s="457">
        <f>'[2]Report P4 '!Q42</f>
        <v>0</v>
      </c>
      <c r="R221" s="457">
        <f>'[2]Report P4 '!R42</f>
        <v>0</v>
      </c>
      <c r="S221" s="458">
        <f>'[2]Report P4 '!S42</f>
        <v>0</v>
      </c>
      <c r="T221" s="459">
        <f>'[2]Report P4 '!T42</f>
        <v>0</v>
      </c>
    </row>
    <row r="222" spans="1:20" ht="15" thickBot="1" x14ac:dyDescent="0.4">
      <c r="A222" s="455"/>
      <c r="B222" s="460" t="s">
        <v>1845</v>
      </c>
      <c r="C222" s="461">
        <f>'[2]Report P4 '!C43</f>
        <v>0</v>
      </c>
      <c r="D222" s="461">
        <f>'[2]Report P4 '!D43</f>
        <v>0</v>
      </c>
      <c r="E222" s="461">
        <f>'[2]Report P4 '!E43</f>
        <v>0</v>
      </c>
      <c r="F222" s="461">
        <f>'[2]Report P4 '!F43</f>
        <v>0</v>
      </c>
      <c r="G222" s="461">
        <f>'[2]Report P4 '!G43</f>
        <v>0</v>
      </c>
      <c r="H222" s="461">
        <f>'[2]Report P4 '!H43</f>
        <v>0</v>
      </c>
      <c r="I222" s="461">
        <f>'[2]Report P4 '!I43</f>
        <v>0</v>
      </c>
      <c r="J222" s="461">
        <f>'[2]Report P4 '!J43</f>
        <v>0</v>
      </c>
      <c r="K222" s="461">
        <f>'[2]Report P4 '!K43</f>
        <v>0</v>
      </c>
      <c r="L222" s="461">
        <f>'[2]Report P4 '!L43</f>
        <v>0</v>
      </c>
      <c r="M222" s="461">
        <f>'[2]Report P4 '!M43</f>
        <v>0</v>
      </c>
      <c r="N222" s="461">
        <f>'[2]Report P4 '!N43</f>
        <v>0</v>
      </c>
      <c r="O222" s="461">
        <f>'[2]Report P4 '!O43</f>
        <v>0</v>
      </c>
      <c r="P222" s="461">
        <f>'[2]Report P4 '!P43</f>
        <v>0</v>
      </c>
      <c r="Q222" s="461">
        <f>'[2]Report P4 '!Q43</f>
        <v>0</v>
      </c>
      <c r="R222" s="461">
        <f>'[2]Report P4 '!R43</f>
        <v>0</v>
      </c>
      <c r="S222" s="462">
        <f>'[2]Report P4 '!S43</f>
        <v>0</v>
      </c>
      <c r="T222" s="463">
        <f>'[2]Report P4 '!T43</f>
        <v>0</v>
      </c>
    </row>
    <row r="223" spans="1:20" ht="14.5" x14ac:dyDescent="0.35">
      <c r="A223" s="450" t="s">
        <v>1854</v>
      </c>
      <c r="B223" s="451" t="s">
        <v>1954</v>
      </c>
      <c r="C223" s="457">
        <f>'[2]Report P4 '!C44</f>
        <v>22307906.980000023</v>
      </c>
      <c r="D223" s="457">
        <f>'[2]Report P4 '!D44</f>
        <v>16685801.920000002</v>
      </c>
      <c r="E223" s="457">
        <f>'[2]Report P4 '!E44</f>
        <v>23756073.229999986</v>
      </c>
      <c r="F223" s="457">
        <f>'[2]Report P4 '!F44</f>
        <v>32554908.410000004</v>
      </c>
      <c r="G223" s="457">
        <f>'[2]Report P4 '!G44</f>
        <v>45192490.499999978</v>
      </c>
      <c r="H223" s="457">
        <f>'[2]Report P4 '!H44</f>
        <v>60732758.769999973</v>
      </c>
      <c r="I223" s="457">
        <f>'[2]Report P4 '!I44</f>
        <v>86025748.549999982</v>
      </c>
      <c r="J223" s="457">
        <f>'[2]Report P4 '!J44</f>
        <v>114485861.41000006</v>
      </c>
      <c r="K223" s="457">
        <f>'[2]Report P4 '!K44</f>
        <v>134317903.19000003</v>
      </c>
      <c r="L223" s="457">
        <f>'[2]Report P4 '!L44</f>
        <v>189993518.07999998</v>
      </c>
      <c r="M223" s="457">
        <f>'[2]Report P4 '!M44</f>
        <v>161114913.77999994</v>
      </c>
      <c r="N223" s="457">
        <f>'[2]Report P4 '!N44</f>
        <v>127686575.64000008</v>
      </c>
      <c r="O223" s="457">
        <f>'[2]Report P4 '!O44</f>
        <v>96491315.930000022</v>
      </c>
      <c r="P223" s="457">
        <f>'[2]Report P4 '!P44</f>
        <v>1306119.3199999998</v>
      </c>
      <c r="Q223" s="457">
        <f>'[2]Report P4 '!Q44</f>
        <v>204513.47</v>
      </c>
      <c r="R223" s="457">
        <f>'[2]Report P4 '!R44</f>
        <v>0</v>
      </c>
      <c r="S223" s="458">
        <f>'[2]Report P4 '!S44</f>
        <v>1112856409.1800003</v>
      </c>
      <c r="T223" s="459">
        <f>'[2]Report P4 '!T44</f>
        <v>1.9462414913566147E-2</v>
      </c>
    </row>
    <row r="224" spans="1:20" ht="14.5" x14ac:dyDescent="0.35">
      <c r="A224" s="455" t="s">
        <v>1854</v>
      </c>
      <c r="B224" s="456" t="s">
        <v>1841</v>
      </c>
      <c r="C224" s="457">
        <f>'[2]Report P4 '!C45</f>
        <v>22307906.980000023</v>
      </c>
      <c r="D224" s="457">
        <f>'[2]Report P4 '!D45</f>
        <v>16685801.920000002</v>
      </c>
      <c r="E224" s="457">
        <f>'[2]Report P4 '!E45</f>
        <v>23756073.229999986</v>
      </c>
      <c r="F224" s="457">
        <f>'[2]Report P4 '!F45</f>
        <v>32554908.410000004</v>
      </c>
      <c r="G224" s="457">
        <f>'[2]Report P4 '!G45</f>
        <v>45192490.499999978</v>
      </c>
      <c r="H224" s="457">
        <f>'[2]Report P4 '!H45</f>
        <v>60732758.769999973</v>
      </c>
      <c r="I224" s="457">
        <f>'[2]Report P4 '!I45</f>
        <v>85833037.309999987</v>
      </c>
      <c r="J224" s="457">
        <f>'[2]Report P4 '!J45</f>
        <v>114485861.41000006</v>
      </c>
      <c r="K224" s="457">
        <f>'[2]Report P4 '!K45</f>
        <v>133947111.69000003</v>
      </c>
      <c r="L224" s="457">
        <f>'[2]Report P4 '!L45</f>
        <v>189857761.73999998</v>
      </c>
      <c r="M224" s="457">
        <f>'[2]Report P4 '!M45</f>
        <v>161114913.77999994</v>
      </c>
      <c r="N224" s="457">
        <f>'[2]Report P4 '!N45</f>
        <v>127686575.64000008</v>
      </c>
      <c r="O224" s="457">
        <f>'[2]Report P4 '!O45</f>
        <v>96491315.930000022</v>
      </c>
      <c r="P224" s="457">
        <f>'[2]Report P4 '!P45</f>
        <v>1306119.3199999998</v>
      </c>
      <c r="Q224" s="457">
        <f>'[2]Report P4 '!Q45</f>
        <v>204513.47</v>
      </c>
      <c r="R224" s="457">
        <f>'[2]Report P4 '!R45</f>
        <v>0</v>
      </c>
      <c r="S224" s="458">
        <f>'[2]Report P4 '!S45</f>
        <v>1112157150.1000001</v>
      </c>
      <c r="T224" s="459">
        <f>'[2]Report P4 '!T45</f>
        <v>0.99937165381424597</v>
      </c>
    </row>
    <row r="225" spans="1:20" ht="14.5" x14ac:dyDescent="0.35">
      <c r="A225" s="455" t="s">
        <v>1854</v>
      </c>
      <c r="B225" s="456" t="s">
        <v>1842</v>
      </c>
      <c r="C225" s="457">
        <f>'[2]Report P4 '!C46</f>
        <v>0</v>
      </c>
      <c r="D225" s="457">
        <f>'[2]Report P4 '!D46</f>
        <v>0</v>
      </c>
      <c r="E225" s="457">
        <f>'[2]Report P4 '!E46</f>
        <v>0</v>
      </c>
      <c r="F225" s="457">
        <f>'[2]Report P4 '!F46</f>
        <v>0</v>
      </c>
      <c r="G225" s="457">
        <f>'[2]Report P4 '!G46</f>
        <v>0</v>
      </c>
      <c r="H225" s="457">
        <f>'[2]Report P4 '!H46</f>
        <v>0</v>
      </c>
      <c r="I225" s="457">
        <f>'[2]Report P4 '!I46</f>
        <v>0</v>
      </c>
      <c r="J225" s="457">
        <f>'[2]Report P4 '!J46</f>
        <v>0</v>
      </c>
      <c r="K225" s="457">
        <f>'[2]Report P4 '!K46</f>
        <v>232239.84</v>
      </c>
      <c r="L225" s="457">
        <f>'[2]Report P4 '!L46</f>
        <v>135756.34</v>
      </c>
      <c r="M225" s="457">
        <f>'[2]Report P4 '!M46</f>
        <v>0</v>
      </c>
      <c r="N225" s="457">
        <f>'[2]Report P4 '!N46</f>
        <v>0</v>
      </c>
      <c r="O225" s="457">
        <f>'[2]Report P4 '!O46</f>
        <v>0</v>
      </c>
      <c r="P225" s="457">
        <f>'[2]Report P4 '!P46</f>
        <v>0</v>
      </c>
      <c r="Q225" s="457">
        <f>'[2]Report P4 '!Q46</f>
        <v>0</v>
      </c>
      <c r="R225" s="457">
        <f>'[2]Report P4 '!R46</f>
        <v>0</v>
      </c>
      <c r="S225" s="458">
        <f>'[2]Report P4 '!S46</f>
        <v>367996.18</v>
      </c>
      <c r="T225" s="459">
        <f>'[2]Report P4 '!T46</f>
        <v>3.3067714483592286E-4</v>
      </c>
    </row>
    <row r="226" spans="1:20" ht="14.5" x14ac:dyDescent="0.35">
      <c r="A226" s="455" t="s">
        <v>1854</v>
      </c>
      <c r="B226" s="456" t="s">
        <v>1843</v>
      </c>
      <c r="C226" s="457">
        <f>'[2]Report P4 '!C47</f>
        <v>0</v>
      </c>
      <c r="D226" s="457">
        <f>'[2]Report P4 '!D47</f>
        <v>0</v>
      </c>
      <c r="E226" s="457">
        <f>'[2]Report P4 '!E47</f>
        <v>0</v>
      </c>
      <c r="F226" s="457">
        <f>'[2]Report P4 '!F47</f>
        <v>0</v>
      </c>
      <c r="G226" s="457">
        <f>'[2]Report P4 '!G47</f>
        <v>0</v>
      </c>
      <c r="H226" s="457">
        <f>'[2]Report P4 '!H47</f>
        <v>0</v>
      </c>
      <c r="I226" s="457">
        <f>'[2]Report P4 '!I47</f>
        <v>192711.24</v>
      </c>
      <c r="J226" s="457">
        <f>'[2]Report P4 '!J47</f>
        <v>0</v>
      </c>
      <c r="K226" s="457">
        <f>'[2]Report P4 '!K47</f>
        <v>138551.66</v>
      </c>
      <c r="L226" s="457">
        <f>'[2]Report P4 '!L47</f>
        <v>0</v>
      </c>
      <c r="M226" s="457">
        <f>'[2]Report P4 '!M47</f>
        <v>0</v>
      </c>
      <c r="N226" s="457">
        <f>'[2]Report P4 '!N47</f>
        <v>0</v>
      </c>
      <c r="O226" s="457">
        <f>'[2]Report P4 '!O47</f>
        <v>0</v>
      </c>
      <c r="P226" s="457">
        <f>'[2]Report P4 '!P47</f>
        <v>0</v>
      </c>
      <c r="Q226" s="457">
        <f>'[2]Report P4 '!Q47</f>
        <v>0</v>
      </c>
      <c r="R226" s="457">
        <f>'[2]Report P4 '!R47</f>
        <v>0</v>
      </c>
      <c r="S226" s="458">
        <f>'[2]Report P4 '!S47</f>
        <v>331262.90000000002</v>
      </c>
      <c r="T226" s="459">
        <f>'[2]Report P4 '!T47</f>
        <v>2.9766904091794603E-4</v>
      </c>
    </row>
    <row r="227" spans="1:20" ht="14.5" x14ac:dyDescent="0.35">
      <c r="A227" s="455" t="s">
        <v>1848</v>
      </c>
      <c r="B227" s="456" t="s">
        <v>1844</v>
      </c>
      <c r="C227" s="457">
        <f>'[2]Report P4 '!C48</f>
        <v>0</v>
      </c>
      <c r="D227" s="457">
        <f>'[2]Report P4 '!D48</f>
        <v>0</v>
      </c>
      <c r="E227" s="457">
        <f>'[2]Report P4 '!E48</f>
        <v>0</v>
      </c>
      <c r="F227" s="457">
        <f>'[2]Report P4 '!F48</f>
        <v>0</v>
      </c>
      <c r="G227" s="457">
        <f>'[2]Report P4 '!G48</f>
        <v>0</v>
      </c>
      <c r="H227" s="457">
        <f>'[2]Report P4 '!H48</f>
        <v>0</v>
      </c>
      <c r="I227" s="457">
        <f>'[2]Report P4 '!I48</f>
        <v>0</v>
      </c>
      <c r="J227" s="457">
        <f>'[2]Report P4 '!J48</f>
        <v>0</v>
      </c>
      <c r="K227" s="457">
        <f>'[2]Report P4 '!K48</f>
        <v>0</v>
      </c>
      <c r="L227" s="457">
        <f>'[2]Report P4 '!L48</f>
        <v>0</v>
      </c>
      <c r="M227" s="457">
        <f>'[2]Report P4 '!M48</f>
        <v>0</v>
      </c>
      <c r="N227" s="457">
        <f>'[2]Report P4 '!N48</f>
        <v>0</v>
      </c>
      <c r="O227" s="457">
        <f>'[2]Report P4 '!O48</f>
        <v>0</v>
      </c>
      <c r="P227" s="457">
        <f>'[2]Report P4 '!P48</f>
        <v>0</v>
      </c>
      <c r="Q227" s="457">
        <f>'[2]Report P4 '!Q48</f>
        <v>0</v>
      </c>
      <c r="R227" s="457">
        <f>'[2]Report P4 '!R48</f>
        <v>0</v>
      </c>
      <c r="S227" s="458">
        <f>'[2]Report P4 '!S48</f>
        <v>0</v>
      </c>
      <c r="T227" s="459">
        <f>'[2]Report P4 '!T48</f>
        <v>0</v>
      </c>
    </row>
    <row r="228" spans="1:20" ht="15" thickBot="1" x14ac:dyDescent="0.4">
      <c r="A228" s="455"/>
      <c r="B228" s="460" t="s">
        <v>1845</v>
      </c>
      <c r="C228" s="461">
        <f>'[2]Report P4 '!C49</f>
        <v>0</v>
      </c>
      <c r="D228" s="461">
        <f>'[2]Report P4 '!D49</f>
        <v>0</v>
      </c>
      <c r="E228" s="461">
        <f>'[2]Report P4 '!E49</f>
        <v>0</v>
      </c>
      <c r="F228" s="461">
        <f>'[2]Report P4 '!F49</f>
        <v>0</v>
      </c>
      <c r="G228" s="461">
        <f>'[2]Report P4 '!G49</f>
        <v>0</v>
      </c>
      <c r="H228" s="461">
        <f>'[2]Report P4 '!H49</f>
        <v>0</v>
      </c>
      <c r="I228" s="461">
        <f>'[2]Report P4 '!I49</f>
        <v>0</v>
      </c>
      <c r="J228" s="461">
        <f>'[2]Report P4 '!J49</f>
        <v>0</v>
      </c>
      <c r="K228" s="461">
        <f>'[2]Report P4 '!K49</f>
        <v>0</v>
      </c>
      <c r="L228" s="461">
        <f>'[2]Report P4 '!L49</f>
        <v>0</v>
      </c>
      <c r="M228" s="461">
        <f>'[2]Report P4 '!M49</f>
        <v>0</v>
      </c>
      <c r="N228" s="461">
        <f>'[2]Report P4 '!N49</f>
        <v>0</v>
      </c>
      <c r="O228" s="461">
        <f>'[2]Report P4 '!O49</f>
        <v>0</v>
      </c>
      <c r="P228" s="461">
        <f>'[2]Report P4 '!P49</f>
        <v>0</v>
      </c>
      <c r="Q228" s="461">
        <f>'[2]Report P4 '!Q49</f>
        <v>0</v>
      </c>
      <c r="R228" s="461">
        <f>'[2]Report P4 '!R49</f>
        <v>0</v>
      </c>
      <c r="S228" s="462">
        <f>'[2]Report P4 '!S49</f>
        <v>0</v>
      </c>
      <c r="T228" s="463">
        <f>'[2]Report P4 '!T49</f>
        <v>0</v>
      </c>
    </row>
    <row r="229" spans="1:20" ht="14.5" x14ac:dyDescent="0.35">
      <c r="A229" s="450" t="s">
        <v>1855</v>
      </c>
      <c r="B229" s="451" t="s">
        <v>1954</v>
      </c>
      <c r="C229" s="457">
        <f>'[2]Report P4 '!C50</f>
        <v>0</v>
      </c>
      <c r="D229" s="457">
        <f>'[2]Report P4 '!D50</f>
        <v>0</v>
      </c>
      <c r="E229" s="457">
        <f>'[2]Report P4 '!E50</f>
        <v>0</v>
      </c>
      <c r="F229" s="457">
        <f>'[2]Report P4 '!F50</f>
        <v>0</v>
      </c>
      <c r="G229" s="457">
        <f>'[2]Report P4 '!G50</f>
        <v>0</v>
      </c>
      <c r="H229" s="457">
        <f>'[2]Report P4 '!H50</f>
        <v>0</v>
      </c>
      <c r="I229" s="457">
        <f>'[2]Report P4 '!I50</f>
        <v>0</v>
      </c>
      <c r="J229" s="457">
        <f>'[2]Report P4 '!J50</f>
        <v>0</v>
      </c>
      <c r="K229" s="457">
        <f>'[2]Report P4 '!K50</f>
        <v>0</v>
      </c>
      <c r="L229" s="457">
        <f>'[2]Report P4 '!L50</f>
        <v>0</v>
      </c>
      <c r="M229" s="457">
        <f>'[2]Report P4 '!M50</f>
        <v>0</v>
      </c>
      <c r="N229" s="457">
        <f>'[2]Report P4 '!N50</f>
        <v>0</v>
      </c>
      <c r="O229" s="457">
        <f>'[2]Report P4 '!O50</f>
        <v>0</v>
      </c>
      <c r="P229" s="457">
        <f>'[2]Report P4 '!P50</f>
        <v>0</v>
      </c>
      <c r="Q229" s="457">
        <f>'[2]Report P4 '!Q50</f>
        <v>0</v>
      </c>
      <c r="R229" s="457">
        <f>'[2]Report P4 '!R50</f>
        <v>0</v>
      </c>
      <c r="S229" s="458">
        <f>'[2]Report P4 '!S50</f>
        <v>0</v>
      </c>
      <c r="T229" s="459">
        <f>'[2]Report P4 '!T50</f>
        <v>0</v>
      </c>
    </row>
    <row r="230" spans="1:20" ht="14.5" x14ac:dyDescent="0.35">
      <c r="A230" s="455" t="s">
        <v>1855</v>
      </c>
      <c r="B230" s="456" t="s">
        <v>1841</v>
      </c>
      <c r="C230" s="457">
        <f>'[2]Report P4 '!C51</f>
        <v>0</v>
      </c>
      <c r="D230" s="457">
        <f>'[2]Report P4 '!D51</f>
        <v>0</v>
      </c>
      <c r="E230" s="457">
        <f>'[2]Report P4 '!E51</f>
        <v>0</v>
      </c>
      <c r="F230" s="457">
        <f>'[2]Report P4 '!F51</f>
        <v>0</v>
      </c>
      <c r="G230" s="457">
        <f>'[2]Report P4 '!G51</f>
        <v>0</v>
      </c>
      <c r="H230" s="457">
        <f>'[2]Report P4 '!H51</f>
        <v>0</v>
      </c>
      <c r="I230" s="457">
        <f>'[2]Report P4 '!I51</f>
        <v>0</v>
      </c>
      <c r="J230" s="457">
        <f>'[2]Report P4 '!J51</f>
        <v>0</v>
      </c>
      <c r="K230" s="457">
        <f>'[2]Report P4 '!K51</f>
        <v>0</v>
      </c>
      <c r="L230" s="457">
        <f>'[2]Report P4 '!L51</f>
        <v>0</v>
      </c>
      <c r="M230" s="457">
        <f>'[2]Report P4 '!M51</f>
        <v>0</v>
      </c>
      <c r="N230" s="457">
        <f>'[2]Report P4 '!N51</f>
        <v>0</v>
      </c>
      <c r="O230" s="457">
        <f>'[2]Report P4 '!O51</f>
        <v>0</v>
      </c>
      <c r="P230" s="457">
        <f>'[2]Report P4 '!P51</f>
        <v>0</v>
      </c>
      <c r="Q230" s="457">
        <f>'[2]Report P4 '!Q51</f>
        <v>0</v>
      </c>
      <c r="R230" s="457">
        <f>'[2]Report P4 '!R51</f>
        <v>0</v>
      </c>
      <c r="S230" s="458">
        <f>'[2]Report P4 '!S51</f>
        <v>0</v>
      </c>
      <c r="T230" s="459">
        <f>'[2]Report P4 '!T51</f>
        <v>0</v>
      </c>
    </row>
    <row r="231" spans="1:20" ht="14.5" x14ac:dyDescent="0.35">
      <c r="A231" s="455" t="s">
        <v>1855</v>
      </c>
      <c r="B231" s="456" t="s">
        <v>1842</v>
      </c>
      <c r="C231" s="457">
        <f>'[2]Report P4 '!C52</f>
        <v>0</v>
      </c>
      <c r="D231" s="457">
        <f>'[2]Report P4 '!D52</f>
        <v>0</v>
      </c>
      <c r="E231" s="457">
        <f>'[2]Report P4 '!E52</f>
        <v>0</v>
      </c>
      <c r="F231" s="457">
        <f>'[2]Report P4 '!F52</f>
        <v>0</v>
      </c>
      <c r="G231" s="457">
        <f>'[2]Report P4 '!G52</f>
        <v>0</v>
      </c>
      <c r="H231" s="457">
        <f>'[2]Report P4 '!H52</f>
        <v>0</v>
      </c>
      <c r="I231" s="457">
        <f>'[2]Report P4 '!I52</f>
        <v>0</v>
      </c>
      <c r="J231" s="457">
        <f>'[2]Report P4 '!J52</f>
        <v>0</v>
      </c>
      <c r="K231" s="457">
        <f>'[2]Report P4 '!K52</f>
        <v>0</v>
      </c>
      <c r="L231" s="457">
        <f>'[2]Report P4 '!L52</f>
        <v>0</v>
      </c>
      <c r="M231" s="457">
        <f>'[2]Report P4 '!M52</f>
        <v>0</v>
      </c>
      <c r="N231" s="457">
        <f>'[2]Report P4 '!N52</f>
        <v>0</v>
      </c>
      <c r="O231" s="457">
        <f>'[2]Report P4 '!O52</f>
        <v>0</v>
      </c>
      <c r="P231" s="457">
        <f>'[2]Report P4 '!P52</f>
        <v>0</v>
      </c>
      <c r="Q231" s="457">
        <f>'[2]Report P4 '!Q52</f>
        <v>0</v>
      </c>
      <c r="R231" s="457">
        <f>'[2]Report P4 '!R52</f>
        <v>0</v>
      </c>
      <c r="S231" s="458">
        <f>'[2]Report P4 '!S52</f>
        <v>0</v>
      </c>
      <c r="T231" s="459">
        <f>'[2]Report P4 '!T52</f>
        <v>0</v>
      </c>
    </row>
    <row r="232" spans="1:20" ht="14.5" x14ac:dyDescent="0.35">
      <c r="A232" s="455" t="s">
        <v>1855</v>
      </c>
      <c r="B232" s="456" t="s">
        <v>1843</v>
      </c>
      <c r="C232" s="457">
        <f>'[2]Report P4 '!C53</f>
        <v>0</v>
      </c>
      <c r="D232" s="457">
        <f>'[2]Report P4 '!D53</f>
        <v>0</v>
      </c>
      <c r="E232" s="457">
        <f>'[2]Report P4 '!E53</f>
        <v>0</v>
      </c>
      <c r="F232" s="457">
        <f>'[2]Report P4 '!F53</f>
        <v>0</v>
      </c>
      <c r="G232" s="457">
        <f>'[2]Report P4 '!G53</f>
        <v>0</v>
      </c>
      <c r="H232" s="457">
        <f>'[2]Report P4 '!H53</f>
        <v>0</v>
      </c>
      <c r="I232" s="457">
        <f>'[2]Report P4 '!I53</f>
        <v>0</v>
      </c>
      <c r="J232" s="457">
        <f>'[2]Report P4 '!J53</f>
        <v>0</v>
      </c>
      <c r="K232" s="457">
        <f>'[2]Report P4 '!K53</f>
        <v>0</v>
      </c>
      <c r="L232" s="457">
        <f>'[2]Report P4 '!L53</f>
        <v>0</v>
      </c>
      <c r="M232" s="457">
        <f>'[2]Report P4 '!M53</f>
        <v>0</v>
      </c>
      <c r="N232" s="457">
        <f>'[2]Report P4 '!N53</f>
        <v>0</v>
      </c>
      <c r="O232" s="457">
        <f>'[2]Report P4 '!O53</f>
        <v>0</v>
      </c>
      <c r="P232" s="457">
        <f>'[2]Report P4 '!P53</f>
        <v>0</v>
      </c>
      <c r="Q232" s="457">
        <f>'[2]Report P4 '!Q53</f>
        <v>0</v>
      </c>
      <c r="R232" s="457">
        <f>'[2]Report P4 '!R53</f>
        <v>0</v>
      </c>
      <c r="S232" s="458">
        <f>'[2]Report P4 '!S53</f>
        <v>0</v>
      </c>
      <c r="T232" s="459">
        <f>'[2]Report P4 '!T53</f>
        <v>0</v>
      </c>
    </row>
    <row r="233" spans="1:20" ht="14.5" x14ac:dyDescent="0.35">
      <c r="A233" s="455" t="s">
        <v>1848</v>
      </c>
      <c r="B233" s="456" t="s">
        <v>1844</v>
      </c>
      <c r="C233" s="457">
        <f>'[2]Report P4 '!C54</f>
        <v>0</v>
      </c>
      <c r="D233" s="457">
        <f>'[2]Report P4 '!D54</f>
        <v>0</v>
      </c>
      <c r="E233" s="457">
        <f>'[2]Report P4 '!E54</f>
        <v>0</v>
      </c>
      <c r="F233" s="457">
        <f>'[2]Report P4 '!F54</f>
        <v>0</v>
      </c>
      <c r="G233" s="457">
        <f>'[2]Report P4 '!G54</f>
        <v>0</v>
      </c>
      <c r="H233" s="457">
        <f>'[2]Report P4 '!H54</f>
        <v>0</v>
      </c>
      <c r="I233" s="457">
        <f>'[2]Report P4 '!I54</f>
        <v>0</v>
      </c>
      <c r="J233" s="457">
        <f>'[2]Report P4 '!J54</f>
        <v>0</v>
      </c>
      <c r="K233" s="457">
        <f>'[2]Report P4 '!K54</f>
        <v>0</v>
      </c>
      <c r="L233" s="457">
        <f>'[2]Report P4 '!L54</f>
        <v>0</v>
      </c>
      <c r="M233" s="457">
        <f>'[2]Report P4 '!M54</f>
        <v>0</v>
      </c>
      <c r="N233" s="457">
        <f>'[2]Report P4 '!N54</f>
        <v>0</v>
      </c>
      <c r="O233" s="457">
        <f>'[2]Report P4 '!O54</f>
        <v>0</v>
      </c>
      <c r="P233" s="457">
        <f>'[2]Report P4 '!P54</f>
        <v>0</v>
      </c>
      <c r="Q233" s="457">
        <f>'[2]Report P4 '!Q54</f>
        <v>0</v>
      </c>
      <c r="R233" s="457">
        <f>'[2]Report P4 '!R54</f>
        <v>0</v>
      </c>
      <c r="S233" s="458">
        <f>'[2]Report P4 '!S54</f>
        <v>0</v>
      </c>
      <c r="T233" s="459">
        <f>'[2]Report P4 '!T54</f>
        <v>0</v>
      </c>
    </row>
    <row r="234" spans="1:20" ht="15" thickBot="1" x14ac:dyDescent="0.4">
      <c r="A234" s="455"/>
      <c r="B234" s="460" t="s">
        <v>1845</v>
      </c>
      <c r="C234" s="462">
        <f>'[2]Report P4 '!C55</f>
        <v>0</v>
      </c>
      <c r="D234" s="461">
        <f>'[2]Report P4 '!D55</f>
        <v>0</v>
      </c>
      <c r="E234" s="461">
        <f>'[2]Report P4 '!E55</f>
        <v>0</v>
      </c>
      <c r="F234" s="461">
        <f>'[2]Report P4 '!F55</f>
        <v>0</v>
      </c>
      <c r="G234" s="461">
        <f>'[2]Report P4 '!G55</f>
        <v>0</v>
      </c>
      <c r="H234" s="461">
        <f>'[2]Report P4 '!H55</f>
        <v>0</v>
      </c>
      <c r="I234" s="461">
        <f>'[2]Report P4 '!I55</f>
        <v>0</v>
      </c>
      <c r="J234" s="461">
        <f>'[2]Report P4 '!J55</f>
        <v>0</v>
      </c>
      <c r="K234" s="461">
        <f>'[2]Report P4 '!K55</f>
        <v>0</v>
      </c>
      <c r="L234" s="461">
        <f>'[2]Report P4 '!L55</f>
        <v>0</v>
      </c>
      <c r="M234" s="461">
        <f>'[2]Report P4 '!M55</f>
        <v>0</v>
      </c>
      <c r="N234" s="461">
        <f>'[2]Report P4 '!N55</f>
        <v>0</v>
      </c>
      <c r="O234" s="461">
        <f>'[2]Report P4 '!O55</f>
        <v>0</v>
      </c>
      <c r="P234" s="461">
        <f>'[2]Report P4 '!P55</f>
        <v>0</v>
      </c>
      <c r="Q234" s="461">
        <f>'[2]Report P4 '!Q55</f>
        <v>0</v>
      </c>
      <c r="R234" s="461">
        <f>'[2]Report P4 '!R55</f>
        <v>0</v>
      </c>
      <c r="S234" s="462">
        <f>'[2]Report P4 '!S55</f>
        <v>0</v>
      </c>
      <c r="T234" s="463">
        <f>'[2]Report P4 '!T55</f>
        <v>0</v>
      </c>
    </row>
    <row r="235" spans="1:20" ht="14.5" x14ac:dyDescent="0.35">
      <c r="A235" s="450" t="s">
        <v>1856</v>
      </c>
      <c r="B235" s="451" t="s">
        <v>1954</v>
      </c>
      <c r="C235" s="457">
        <f>'[2]Report P4 '!C56</f>
        <v>1184885373.4100032</v>
      </c>
      <c r="D235" s="457">
        <f>'[2]Report P4 '!D56</f>
        <v>875271846.92000175</v>
      </c>
      <c r="E235" s="457">
        <f>'[2]Report P4 '!E56</f>
        <v>1283495481.22</v>
      </c>
      <c r="F235" s="457">
        <f>'[2]Report P4 '!F56</f>
        <v>1777774315.8900023</v>
      </c>
      <c r="G235" s="457">
        <f>'[2]Report P4 '!G56</f>
        <v>2318505442.8499985</v>
      </c>
      <c r="H235" s="457">
        <f>'[2]Report P4 '!H56</f>
        <v>2961705046.6100078</v>
      </c>
      <c r="I235" s="457">
        <f>'[2]Report P4 '!I56</f>
        <v>3514991518.9400105</v>
      </c>
      <c r="J235" s="457">
        <f>'[2]Report P4 '!J56</f>
        <v>3574817622.4999776</v>
      </c>
      <c r="K235" s="457">
        <f>'[2]Report P4 '!K56</f>
        <v>3749375868.0900102</v>
      </c>
      <c r="L235" s="452">
        <f>'[2]Report P4 '!L56</f>
        <v>3469214495.3200102</v>
      </c>
      <c r="M235" s="452">
        <f>'[2]Report P4 '!M56</f>
        <v>3309581357.3599939</v>
      </c>
      <c r="N235" s="457">
        <f>'[2]Report P4 '!N56</f>
        <v>3550760676.6499934</v>
      </c>
      <c r="O235" s="457">
        <f>'[2]Report P4 '!O56</f>
        <v>2468598971.7400026</v>
      </c>
      <c r="P235" s="457">
        <f>'[2]Report P4 '!P56</f>
        <v>211285367.58000019</v>
      </c>
      <c r="Q235" s="457">
        <f>'[2]Report P4 '!Q56</f>
        <v>24103845.09</v>
      </c>
      <c r="R235" s="457">
        <f>'[2]Report P4 '!R56</f>
        <v>12124530.48</v>
      </c>
      <c r="S235" s="458">
        <f>'[2]Report P4 '!S56</f>
        <v>34286491760.650009</v>
      </c>
      <c r="T235" s="459">
        <f>'[2]Report P4 '!T56</f>
        <v>0.59962626181757883</v>
      </c>
    </row>
    <row r="236" spans="1:20" ht="14.5" x14ac:dyDescent="0.35">
      <c r="A236" s="455" t="s">
        <v>1856</v>
      </c>
      <c r="B236" s="456" t="s">
        <v>1841</v>
      </c>
      <c r="C236" s="457">
        <f>'[2]Report P4 '!C57</f>
        <v>1183711775.7600031</v>
      </c>
      <c r="D236" s="457">
        <f>'[2]Report P4 '!D57</f>
        <v>875271846.92000175</v>
      </c>
      <c r="E236" s="457">
        <f>'[2]Report P4 '!E57</f>
        <v>1283297403.8399999</v>
      </c>
      <c r="F236" s="457">
        <f>'[2]Report P4 '!F57</f>
        <v>1777170220.0300024</v>
      </c>
      <c r="G236" s="457">
        <f>'[2]Report P4 '!G57</f>
        <v>2317470662.7999983</v>
      </c>
      <c r="H236" s="457">
        <f>'[2]Report P4 '!H57</f>
        <v>2961031995.4300079</v>
      </c>
      <c r="I236" s="457">
        <f>'[2]Report P4 '!I57</f>
        <v>3512276597.0500107</v>
      </c>
      <c r="J236" s="457">
        <f>'[2]Report P4 '!J57</f>
        <v>3570707781.0499778</v>
      </c>
      <c r="K236" s="457">
        <f>'[2]Report P4 '!K57</f>
        <v>3746644728.2200103</v>
      </c>
      <c r="L236" s="457">
        <f>'[2]Report P4 '!L57</f>
        <v>3468128204.1300106</v>
      </c>
      <c r="M236" s="457">
        <f>'[2]Report P4 '!M57</f>
        <v>3309581357.3599939</v>
      </c>
      <c r="N236" s="457">
        <f>'[2]Report P4 '!N57</f>
        <v>3548549604.6099935</v>
      </c>
      <c r="O236" s="457">
        <f>'[2]Report P4 '!O57</f>
        <v>2467917009.9900026</v>
      </c>
      <c r="P236" s="457">
        <f>'[2]Report P4 '!P57</f>
        <v>211285367.58000019</v>
      </c>
      <c r="Q236" s="457">
        <f>'[2]Report P4 '!Q57</f>
        <v>24103845.09</v>
      </c>
      <c r="R236" s="457">
        <f>'[2]Report P4 '!R57</f>
        <v>12124530.48</v>
      </c>
      <c r="S236" s="458">
        <f>'[2]Report P4 '!S57</f>
        <v>34269272930.340008</v>
      </c>
      <c r="T236" s="459">
        <f>'[2]Report P4 '!T57</f>
        <v>0.99949779550412432</v>
      </c>
    </row>
    <row r="237" spans="1:20" ht="14.5" x14ac:dyDescent="0.35">
      <c r="A237" s="455" t="s">
        <v>1856</v>
      </c>
      <c r="B237" s="456" t="s">
        <v>1842</v>
      </c>
      <c r="C237" s="457">
        <f>'[2]Report P4 '!C58</f>
        <v>1173597.6499999999</v>
      </c>
      <c r="D237" s="457">
        <f>'[2]Report P4 '!D58</f>
        <v>0</v>
      </c>
      <c r="E237" s="457">
        <f>'[2]Report P4 '!E58</f>
        <v>198077.38</v>
      </c>
      <c r="F237" s="457">
        <f>'[2]Report P4 '!F58</f>
        <v>604095.86</v>
      </c>
      <c r="G237" s="457">
        <f>'[2]Report P4 '!G58</f>
        <v>1034780.05</v>
      </c>
      <c r="H237" s="457">
        <f>'[2]Report P4 '!H58</f>
        <v>524220.93999999994</v>
      </c>
      <c r="I237" s="457">
        <f>'[2]Report P4 '!I58</f>
        <v>2046697.1</v>
      </c>
      <c r="J237" s="457">
        <f>'[2]Report P4 '!J58</f>
        <v>4109841.45</v>
      </c>
      <c r="K237" s="457">
        <f>'[2]Report P4 '!K58</f>
        <v>2508912.4500000002</v>
      </c>
      <c r="L237" s="457">
        <f>'[2]Report P4 '!L58</f>
        <v>892208.49</v>
      </c>
      <c r="M237" s="457">
        <f>'[2]Report P4 '!M58</f>
        <v>0</v>
      </c>
      <c r="N237" s="457">
        <f>'[2]Report P4 '!N58</f>
        <v>2211072.04</v>
      </c>
      <c r="O237" s="457">
        <f>'[2]Report P4 '!O58</f>
        <v>0</v>
      </c>
      <c r="P237" s="457">
        <f>'[2]Report P4 '!P58</f>
        <v>0</v>
      </c>
      <c r="Q237" s="457">
        <f>'[2]Report P4 '!Q58</f>
        <v>0</v>
      </c>
      <c r="R237" s="457">
        <f>'[2]Report P4 '!R58</f>
        <v>0</v>
      </c>
      <c r="S237" s="458">
        <f>'[2]Report P4 '!S58</f>
        <v>15303503.41</v>
      </c>
      <c r="T237" s="459">
        <f>'[2]Report P4 '!T58</f>
        <v>4.4634206138184006E-4</v>
      </c>
    </row>
    <row r="238" spans="1:20" ht="14.5" x14ac:dyDescent="0.35">
      <c r="A238" s="455" t="s">
        <v>1856</v>
      </c>
      <c r="B238" s="456" t="s">
        <v>1843</v>
      </c>
      <c r="C238" s="457">
        <f>'[2]Report P4 '!C59</f>
        <v>0</v>
      </c>
      <c r="D238" s="457">
        <f>'[2]Report P4 '!D59</f>
        <v>0</v>
      </c>
      <c r="E238" s="457">
        <f>'[2]Report P4 '!E59</f>
        <v>0</v>
      </c>
      <c r="F238" s="457">
        <f>'[2]Report P4 '!F59</f>
        <v>0</v>
      </c>
      <c r="G238" s="457">
        <f>'[2]Report P4 '!G59</f>
        <v>0</v>
      </c>
      <c r="H238" s="457">
        <f>'[2]Report P4 '!H59</f>
        <v>148830.24</v>
      </c>
      <c r="I238" s="457">
        <f>'[2]Report P4 '!I59</f>
        <v>668224.79</v>
      </c>
      <c r="J238" s="457">
        <f>'[2]Report P4 '!J59</f>
        <v>0</v>
      </c>
      <c r="K238" s="457">
        <f>'[2]Report P4 '!K59</f>
        <v>222227.41999999998</v>
      </c>
      <c r="L238" s="457">
        <f>'[2]Report P4 '!L59</f>
        <v>194082.7</v>
      </c>
      <c r="M238" s="457">
        <f>'[2]Report P4 '!M59</f>
        <v>0</v>
      </c>
      <c r="N238" s="457">
        <f>'[2]Report P4 '!N59</f>
        <v>0</v>
      </c>
      <c r="O238" s="457">
        <f>'[2]Report P4 '!O59</f>
        <v>681961.75</v>
      </c>
      <c r="P238" s="457">
        <f>'[2]Report P4 '!P59</f>
        <v>0</v>
      </c>
      <c r="Q238" s="457">
        <f>'[2]Report P4 '!Q59</f>
        <v>0</v>
      </c>
      <c r="R238" s="457">
        <f>'[2]Report P4 '!R59</f>
        <v>0</v>
      </c>
      <c r="S238" s="458">
        <f>'[2]Report P4 '!S59</f>
        <v>1915326.9</v>
      </c>
      <c r="T238" s="459">
        <f>'[2]Report P4 '!T59</f>
        <v>5.5862434493755531E-5</v>
      </c>
    </row>
    <row r="239" spans="1:20" ht="14.5" x14ac:dyDescent="0.35">
      <c r="A239" s="455" t="s">
        <v>1848</v>
      </c>
      <c r="B239" s="456" t="s">
        <v>1844</v>
      </c>
      <c r="C239" s="457">
        <f>'[2]Report P4 '!C60</f>
        <v>0</v>
      </c>
      <c r="D239" s="457">
        <f>'[2]Report P4 '!D60</f>
        <v>0</v>
      </c>
      <c r="E239" s="457">
        <f>'[2]Report P4 '!E60</f>
        <v>0</v>
      </c>
      <c r="F239" s="457">
        <f>'[2]Report P4 '!F60</f>
        <v>0</v>
      </c>
      <c r="G239" s="457">
        <f>'[2]Report P4 '!G60</f>
        <v>0</v>
      </c>
      <c r="H239" s="457">
        <f>'[2]Report P4 '!H60</f>
        <v>0</v>
      </c>
      <c r="I239" s="457">
        <f>'[2]Report P4 '!I60</f>
        <v>0</v>
      </c>
      <c r="J239" s="457">
        <f>'[2]Report P4 '!J60</f>
        <v>0</v>
      </c>
      <c r="K239" s="457">
        <f>'[2]Report P4 '!K60</f>
        <v>0</v>
      </c>
      <c r="L239" s="457">
        <f>'[2]Report P4 '!L60</f>
        <v>0</v>
      </c>
      <c r="M239" s="457">
        <f>'[2]Report P4 '!M60</f>
        <v>0</v>
      </c>
      <c r="N239" s="457">
        <f>'[2]Report P4 '!N60</f>
        <v>0</v>
      </c>
      <c r="O239" s="457">
        <f>'[2]Report P4 '!O60</f>
        <v>0</v>
      </c>
      <c r="P239" s="457">
        <f>'[2]Report P4 '!P60</f>
        <v>0</v>
      </c>
      <c r="Q239" s="457">
        <f>'[2]Report P4 '!Q60</f>
        <v>0</v>
      </c>
      <c r="R239" s="457">
        <f>'[2]Report P4 '!R60</f>
        <v>0</v>
      </c>
      <c r="S239" s="458">
        <f>'[2]Report P4 '!S60</f>
        <v>0</v>
      </c>
      <c r="T239" s="459">
        <f>'[2]Report P4 '!T60</f>
        <v>0</v>
      </c>
    </row>
    <row r="240" spans="1:20" ht="15" thickBot="1" x14ac:dyDescent="0.4">
      <c r="A240" s="455"/>
      <c r="B240" s="460" t="s">
        <v>1845</v>
      </c>
      <c r="C240" s="461">
        <f>'[2]Report P4 '!C61</f>
        <v>0</v>
      </c>
      <c r="D240" s="461">
        <f>'[2]Report P4 '!D61</f>
        <v>0</v>
      </c>
      <c r="E240" s="461">
        <f>'[2]Report P4 '!E61</f>
        <v>0</v>
      </c>
      <c r="F240" s="461">
        <f>'[2]Report P4 '!F61</f>
        <v>0</v>
      </c>
      <c r="G240" s="461">
        <f>'[2]Report P4 '!G61</f>
        <v>0</v>
      </c>
      <c r="H240" s="461">
        <f>'[2]Report P4 '!H61</f>
        <v>0</v>
      </c>
      <c r="I240" s="461">
        <f>'[2]Report P4 '!I61</f>
        <v>0</v>
      </c>
      <c r="J240" s="461">
        <f>'[2]Report P4 '!J61</f>
        <v>0</v>
      </c>
      <c r="K240" s="461">
        <f>'[2]Report P4 '!K61</f>
        <v>0</v>
      </c>
      <c r="L240" s="461">
        <f>'[2]Report P4 '!L61</f>
        <v>0</v>
      </c>
      <c r="M240" s="461">
        <f>'[2]Report P4 '!M61</f>
        <v>0</v>
      </c>
      <c r="N240" s="461">
        <f>'[2]Report P4 '!N61</f>
        <v>0</v>
      </c>
      <c r="O240" s="461">
        <f>'[2]Report P4 '!O61</f>
        <v>0</v>
      </c>
      <c r="P240" s="461">
        <f>'[2]Report P4 '!P61</f>
        <v>0</v>
      </c>
      <c r="Q240" s="461">
        <f>'[2]Report P4 '!Q61</f>
        <v>0</v>
      </c>
      <c r="R240" s="461">
        <f>'[2]Report P4 '!R61</f>
        <v>0</v>
      </c>
      <c r="S240" s="462">
        <f>'[2]Report P4 '!S61</f>
        <v>0</v>
      </c>
      <c r="T240" s="463">
        <f>'[2]Report P4 '!T61</f>
        <v>0</v>
      </c>
    </row>
    <row r="241" spans="1:20" ht="14.5" x14ac:dyDescent="0.35">
      <c r="A241" s="450" t="s">
        <v>1857</v>
      </c>
      <c r="B241" s="451" t="s">
        <v>1954</v>
      </c>
      <c r="C241" s="457">
        <f>'[2]Report P4 '!C62</f>
        <v>3316411.44</v>
      </c>
      <c r="D241" s="457">
        <f>'[2]Report P4 '!D62</f>
        <v>2276720.8199999998</v>
      </c>
      <c r="E241" s="457">
        <f>'[2]Report P4 '!E62</f>
        <v>3195608.13</v>
      </c>
      <c r="F241" s="457">
        <f>'[2]Report P4 '!F62</f>
        <v>4730309.8500000006</v>
      </c>
      <c r="G241" s="457">
        <f>'[2]Report P4 '!G62</f>
        <v>9538867.1400000006</v>
      </c>
      <c r="H241" s="457">
        <f>'[2]Report P4 '!H62</f>
        <v>8545960.9000000004</v>
      </c>
      <c r="I241" s="457">
        <f>'[2]Report P4 '!I62</f>
        <v>16577661.799999991</v>
      </c>
      <c r="J241" s="457">
        <f>'[2]Report P4 '!J62</f>
        <v>14821988.570000004</v>
      </c>
      <c r="K241" s="457">
        <f>'[2]Report P4 '!K62</f>
        <v>9143539.0799999963</v>
      </c>
      <c r="L241" s="457">
        <f>'[2]Report P4 '!L62</f>
        <v>16034672.24</v>
      </c>
      <c r="M241" s="457">
        <f>'[2]Report P4 '!M62</f>
        <v>13839667.810000002</v>
      </c>
      <c r="N241" s="457">
        <f>'[2]Report P4 '!N62</f>
        <v>20271203.499999993</v>
      </c>
      <c r="O241" s="457">
        <f>'[2]Report P4 '!O62</f>
        <v>14746826.530000001</v>
      </c>
      <c r="P241" s="457">
        <f>'[2]Report P4 '!P62</f>
        <v>0</v>
      </c>
      <c r="Q241" s="457">
        <f>'[2]Report P4 '!Q62</f>
        <v>0</v>
      </c>
      <c r="R241" s="457">
        <f>'[2]Report P4 '!R62</f>
        <v>0</v>
      </c>
      <c r="S241" s="458">
        <f>'[2]Report P4 '!S62</f>
        <v>137039437.80999997</v>
      </c>
      <c r="T241" s="459">
        <f>'[2]Report P4 '!T62</f>
        <v>2.3966419891900603E-3</v>
      </c>
    </row>
    <row r="242" spans="1:20" ht="14.5" x14ac:dyDescent="0.35">
      <c r="A242" s="455" t="s">
        <v>1857</v>
      </c>
      <c r="B242" s="456" t="s">
        <v>1841</v>
      </c>
      <c r="C242" s="457">
        <f>'[2]Report P4 '!C63</f>
        <v>3316411.44</v>
      </c>
      <c r="D242" s="457">
        <f>'[2]Report P4 '!D63</f>
        <v>2276720.8199999998</v>
      </c>
      <c r="E242" s="457">
        <f>'[2]Report P4 '!E63</f>
        <v>3195608.13</v>
      </c>
      <c r="F242" s="457">
        <f>'[2]Report P4 '!F63</f>
        <v>4730309.8500000006</v>
      </c>
      <c r="G242" s="457">
        <f>'[2]Report P4 '!G63</f>
        <v>9538867.1400000006</v>
      </c>
      <c r="H242" s="457">
        <f>'[2]Report P4 '!H63</f>
        <v>8545960.9000000004</v>
      </c>
      <c r="I242" s="457">
        <f>'[2]Report P4 '!I63</f>
        <v>16577661.799999991</v>
      </c>
      <c r="J242" s="457">
        <f>'[2]Report P4 '!J63</f>
        <v>14767359.350000003</v>
      </c>
      <c r="K242" s="457">
        <f>'[2]Report P4 '!K63</f>
        <v>9143539.0799999963</v>
      </c>
      <c r="L242" s="457">
        <f>'[2]Report P4 '!L63</f>
        <v>16034672.24</v>
      </c>
      <c r="M242" s="457">
        <f>'[2]Report P4 '!M63</f>
        <v>13839667.810000002</v>
      </c>
      <c r="N242" s="457">
        <f>'[2]Report P4 '!N63</f>
        <v>20271203.499999993</v>
      </c>
      <c r="O242" s="457">
        <f>'[2]Report P4 '!O63</f>
        <v>14746826.530000001</v>
      </c>
      <c r="P242" s="457">
        <f>'[2]Report P4 '!P63</f>
        <v>0</v>
      </c>
      <c r="Q242" s="457">
        <f>'[2]Report P4 '!Q63</f>
        <v>0</v>
      </c>
      <c r="R242" s="457">
        <f>'[2]Report P4 '!R63</f>
        <v>0</v>
      </c>
      <c r="S242" s="458">
        <f>'[2]Report P4 '!S63</f>
        <v>136984808.58999997</v>
      </c>
      <c r="T242" s="459">
        <f>'[2]Report P4 '!T63</f>
        <v>0.99960136132435295</v>
      </c>
    </row>
    <row r="243" spans="1:20" ht="14.5" x14ac:dyDescent="0.35">
      <c r="A243" s="455" t="s">
        <v>1857</v>
      </c>
      <c r="B243" s="456" t="s">
        <v>1842</v>
      </c>
      <c r="C243" s="457">
        <f>'[2]Report P4 '!C64</f>
        <v>0</v>
      </c>
      <c r="D243" s="457">
        <f>'[2]Report P4 '!D64</f>
        <v>0</v>
      </c>
      <c r="E243" s="457">
        <f>'[2]Report P4 '!E64</f>
        <v>0</v>
      </c>
      <c r="F243" s="457">
        <f>'[2]Report P4 '!F64</f>
        <v>0</v>
      </c>
      <c r="G243" s="457">
        <f>'[2]Report P4 '!G64</f>
        <v>0</v>
      </c>
      <c r="H243" s="457">
        <f>'[2]Report P4 '!H64</f>
        <v>0</v>
      </c>
      <c r="I243" s="457">
        <f>'[2]Report P4 '!I64</f>
        <v>0</v>
      </c>
      <c r="J243" s="457">
        <f>'[2]Report P4 '!J64</f>
        <v>54629.22</v>
      </c>
      <c r="K243" s="457">
        <f>'[2]Report P4 '!K64</f>
        <v>0</v>
      </c>
      <c r="L243" s="457">
        <f>'[2]Report P4 '!L64</f>
        <v>0</v>
      </c>
      <c r="M243" s="457">
        <f>'[2]Report P4 '!M64</f>
        <v>0</v>
      </c>
      <c r="N243" s="457">
        <f>'[2]Report P4 '!N64</f>
        <v>0</v>
      </c>
      <c r="O243" s="457">
        <f>'[2]Report P4 '!O64</f>
        <v>0</v>
      </c>
      <c r="P243" s="457">
        <f>'[2]Report P4 '!P64</f>
        <v>0</v>
      </c>
      <c r="Q243" s="457">
        <f>'[2]Report P4 '!Q64</f>
        <v>0</v>
      </c>
      <c r="R243" s="457">
        <f>'[2]Report P4 '!R64</f>
        <v>0</v>
      </c>
      <c r="S243" s="458">
        <f>'[2]Report P4 '!S64</f>
        <v>54629.22</v>
      </c>
      <c r="T243" s="459">
        <f>'[2]Report P4 '!T64</f>
        <v>3.9863867564708899E-4</v>
      </c>
    </row>
    <row r="244" spans="1:20" ht="14.5" x14ac:dyDescent="0.35">
      <c r="A244" s="455" t="s">
        <v>1857</v>
      </c>
      <c r="B244" s="456" t="s">
        <v>1843</v>
      </c>
      <c r="C244" s="457">
        <f>'[2]Report P4 '!C65</f>
        <v>0</v>
      </c>
      <c r="D244" s="457">
        <f>'[2]Report P4 '!D65</f>
        <v>0</v>
      </c>
      <c r="E244" s="457">
        <f>'[2]Report P4 '!E65</f>
        <v>0</v>
      </c>
      <c r="F244" s="457">
        <f>'[2]Report P4 '!F65</f>
        <v>0</v>
      </c>
      <c r="G244" s="457">
        <f>'[2]Report P4 '!G65</f>
        <v>0</v>
      </c>
      <c r="H244" s="457">
        <f>'[2]Report P4 '!H65</f>
        <v>0</v>
      </c>
      <c r="I244" s="457">
        <f>'[2]Report P4 '!I65</f>
        <v>0</v>
      </c>
      <c r="J244" s="457">
        <f>'[2]Report P4 '!J65</f>
        <v>0</v>
      </c>
      <c r="K244" s="457">
        <f>'[2]Report P4 '!K65</f>
        <v>0</v>
      </c>
      <c r="L244" s="457">
        <f>'[2]Report P4 '!L65</f>
        <v>0</v>
      </c>
      <c r="M244" s="457">
        <f>'[2]Report P4 '!M65</f>
        <v>0</v>
      </c>
      <c r="N244" s="457">
        <f>'[2]Report P4 '!N65</f>
        <v>0</v>
      </c>
      <c r="O244" s="457">
        <f>'[2]Report P4 '!O65</f>
        <v>0</v>
      </c>
      <c r="P244" s="457">
        <f>'[2]Report P4 '!P65</f>
        <v>0</v>
      </c>
      <c r="Q244" s="457">
        <f>'[2]Report P4 '!Q65</f>
        <v>0</v>
      </c>
      <c r="R244" s="457">
        <f>'[2]Report P4 '!R65</f>
        <v>0</v>
      </c>
      <c r="S244" s="458">
        <f>'[2]Report P4 '!S65</f>
        <v>0</v>
      </c>
      <c r="T244" s="459">
        <f>'[2]Report P4 '!T65</f>
        <v>0</v>
      </c>
    </row>
    <row r="245" spans="1:20" ht="14.5" x14ac:dyDescent="0.35">
      <c r="A245" s="455" t="s">
        <v>1848</v>
      </c>
      <c r="B245" s="456" t="s">
        <v>1844</v>
      </c>
      <c r="C245" s="457">
        <f>'[2]Report P4 '!C66</f>
        <v>0</v>
      </c>
      <c r="D245" s="457">
        <f>'[2]Report P4 '!D66</f>
        <v>0</v>
      </c>
      <c r="E245" s="457">
        <f>'[2]Report P4 '!E66</f>
        <v>0</v>
      </c>
      <c r="F245" s="457">
        <f>'[2]Report P4 '!F66</f>
        <v>0</v>
      </c>
      <c r="G245" s="457">
        <f>'[2]Report P4 '!G66</f>
        <v>0</v>
      </c>
      <c r="H245" s="457">
        <f>'[2]Report P4 '!H66</f>
        <v>0</v>
      </c>
      <c r="I245" s="457">
        <f>'[2]Report P4 '!I66</f>
        <v>0</v>
      </c>
      <c r="J245" s="457">
        <f>'[2]Report P4 '!J66</f>
        <v>0</v>
      </c>
      <c r="K245" s="457">
        <f>'[2]Report P4 '!K66</f>
        <v>0</v>
      </c>
      <c r="L245" s="457">
        <f>'[2]Report P4 '!L66</f>
        <v>0</v>
      </c>
      <c r="M245" s="457">
        <f>'[2]Report P4 '!M66</f>
        <v>0</v>
      </c>
      <c r="N245" s="457">
        <f>'[2]Report P4 '!N66</f>
        <v>0</v>
      </c>
      <c r="O245" s="457">
        <f>'[2]Report P4 '!O66</f>
        <v>0</v>
      </c>
      <c r="P245" s="457">
        <f>'[2]Report P4 '!P66</f>
        <v>0</v>
      </c>
      <c r="Q245" s="457">
        <f>'[2]Report P4 '!Q66</f>
        <v>0</v>
      </c>
      <c r="R245" s="457">
        <f>'[2]Report P4 '!R66</f>
        <v>0</v>
      </c>
      <c r="S245" s="458">
        <f>'[2]Report P4 '!S66</f>
        <v>0</v>
      </c>
      <c r="T245" s="459">
        <f>'[2]Report P4 '!T66</f>
        <v>0</v>
      </c>
    </row>
    <row r="246" spans="1:20" ht="15" thickBot="1" x14ac:dyDescent="0.4">
      <c r="A246" s="455"/>
      <c r="B246" s="460" t="s">
        <v>1845</v>
      </c>
      <c r="C246" s="461">
        <f>'[2]Report P4 '!C67</f>
        <v>0</v>
      </c>
      <c r="D246" s="461">
        <f>'[2]Report P4 '!D67</f>
        <v>0</v>
      </c>
      <c r="E246" s="461">
        <f>'[2]Report P4 '!E67</f>
        <v>0</v>
      </c>
      <c r="F246" s="461">
        <f>'[2]Report P4 '!F67</f>
        <v>0</v>
      </c>
      <c r="G246" s="461">
        <f>'[2]Report P4 '!G67</f>
        <v>0</v>
      </c>
      <c r="H246" s="461">
        <f>'[2]Report P4 '!H67</f>
        <v>0</v>
      </c>
      <c r="I246" s="461">
        <f>'[2]Report P4 '!I67</f>
        <v>0</v>
      </c>
      <c r="J246" s="461">
        <f>'[2]Report P4 '!J67</f>
        <v>0</v>
      </c>
      <c r="K246" s="461">
        <f>'[2]Report P4 '!K67</f>
        <v>0</v>
      </c>
      <c r="L246" s="461">
        <f>'[2]Report P4 '!L67</f>
        <v>0</v>
      </c>
      <c r="M246" s="461">
        <f>'[2]Report P4 '!M67</f>
        <v>0</v>
      </c>
      <c r="N246" s="461">
        <f>'[2]Report P4 '!N67</f>
        <v>0</v>
      </c>
      <c r="O246" s="461">
        <f>'[2]Report P4 '!O67</f>
        <v>0</v>
      </c>
      <c r="P246" s="461">
        <f>'[2]Report P4 '!P67</f>
        <v>0</v>
      </c>
      <c r="Q246" s="461">
        <f>'[2]Report P4 '!Q67</f>
        <v>0</v>
      </c>
      <c r="R246" s="461">
        <f>'[2]Report P4 '!R67</f>
        <v>0</v>
      </c>
      <c r="S246" s="462">
        <f>'[2]Report P4 '!S67</f>
        <v>0</v>
      </c>
      <c r="T246" s="463">
        <f>'[2]Report P4 '!T67</f>
        <v>0</v>
      </c>
    </row>
    <row r="247" spans="1:20" ht="14.5" x14ac:dyDescent="0.35">
      <c r="A247" s="465" t="s">
        <v>1858</v>
      </c>
      <c r="B247" s="451" t="s">
        <v>1954</v>
      </c>
      <c r="C247" s="457">
        <f>'[2]Report P4 '!C68</f>
        <v>4973320.1899999985</v>
      </c>
      <c r="D247" s="457">
        <f>'[2]Report P4 '!D68</f>
        <v>5554677.6200000001</v>
      </c>
      <c r="E247" s="457">
        <f>'[2]Report P4 '!E68</f>
        <v>4764515.46</v>
      </c>
      <c r="F247" s="457">
        <f>'[2]Report P4 '!F68</f>
        <v>12807756.760000002</v>
      </c>
      <c r="G247" s="457">
        <f>'[2]Report P4 '!G68</f>
        <v>14381265.880000001</v>
      </c>
      <c r="H247" s="457">
        <f>'[2]Report P4 '!H68</f>
        <v>14801449.519999998</v>
      </c>
      <c r="I247" s="457">
        <f>'[2]Report P4 '!I68</f>
        <v>26119642.460000005</v>
      </c>
      <c r="J247" s="457">
        <f>'[2]Report P4 '!J68</f>
        <v>28279527.640000004</v>
      </c>
      <c r="K247" s="457">
        <f>'[2]Report P4 '!K68</f>
        <v>35077375.939999998</v>
      </c>
      <c r="L247" s="457">
        <f>'[2]Report P4 '!L68</f>
        <v>43094956.369999982</v>
      </c>
      <c r="M247" s="457">
        <f>'[2]Report P4 '!M68</f>
        <v>62180636.580000013</v>
      </c>
      <c r="N247" s="457">
        <f>'[2]Report P4 '!N68</f>
        <v>98468092.650000021</v>
      </c>
      <c r="O247" s="457">
        <f>'[2]Report P4 '!O68</f>
        <v>221461507.56000006</v>
      </c>
      <c r="P247" s="457">
        <f>'[2]Report P4 '!P68</f>
        <v>8103289.5300000003</v>
      </c>
      <c r="Q247" s="457">
        <f>'[2]Report P4 '!Q68</f>
        <v>415230.07</v>
      </c>
      <c r="R247" s="457">
        <f>'[2]Report P4 '!R68</f>
        <v>187949.41999999998</v>
      </c>
      <c r="S247" s="458">
        <f>'[2]Report P4 '!S68</f>
        <v>580671193.6500001</v>
      </c>
      <c r="T247" s="459">
        <f>'[2]Report P4 '!T68</f>
        <v>1.0155185885571048E-2</v>
      </c>
    </row>
    <row r="248" spans="1:20" ht="14.5" x14ac:dyDescent="0.35">
      <c r="A248" s="455" t="s">
        <v>1858</v>
      </c>
      <c r="B248" s="456" t="s">
        <v>1841</v>
      </c>
      <c r="C248" s="457">
        <f>'[2]Report P4 '!C69</f>
        <v>4973320.1899999985</v>
      </c>
      <c r="D248" s="457">
        <f>'[2]Report P4 '!D69</f>
        <v>5554677.6200000001</v>
      </c>
      <c r="E248" s="457">
        <f>'[2]Report P4 '!E69</f>
        <v>4764515.46</v>
      </c>
      <c r="F248" s="457">
        <f>'[2]Report P4 '!F69</f>
        <v>12807756.760000002</v>
      </c>
      <c r="G248" s="457">
        <f>'[2]Report P4 '!G69</f>
        <v>14381265.880000001</v>
      </c>
      <c r="H248" s="457">
        <f>'[2]Report P4 '!H69</f>
        <v>14801449.519999998</v>
      </c>
      <c r="I248" s="457">
        <f>'[2]Report P4 '!I69</f>
        <v>26119642.460000005</v>
      </c>
      <c r="J248" s="457">
        <f>'[2]Report P4 '!J69</f>
        <v>28279527.640000004</v>
      </c>
      <c r="K248" s="457">
        <f>'[2]Report P4 '!K69</f>
        <v>35077375.939999998</v>
      </c>
      <c r="L248" s="457">
        <f>'[2]Report P4 '!L69</f>
        <v>43094956.369999982</v>
      </c>
      <c r="M248" s="457">
        <f>'[2]Report P4 '!M69</f>
        <v>62180636.580000013</v>
      </c>
      <c r="N248" s="457">
        <f>'[2]Report P4 '!N69</f>
        <v>98468092.650000021</v>
      </c>
      <c r="O248" s="457">
        <f>'[2]Report P4 '!O69</f>
        <v>220851378.33000007</v>
      </c>
      <c r="P248" s="457">
        <f>'[2]Report P4 '!P69</f>
        <v>8103289.5300000003</v>
      </c>
      <c r="Q248" s="457">
        <f>'[2]Report P4 '!Q69</f>
        <v>415230.07</v>
      </c>
      <c r="R248" s="457">
        <f>'[2]Report P4 '!R69</f>
        <v>187949.41999999998</v>
      </c>
      <c r="S248" s="458">
        <f>'[2]Report P4 '!S69</f>
        <v>580061064.42000008</v>
      </c>
      <c r="T248" s="459">
        <f>'[2]Report P4 '!T69</f>
        <v>0.99894926898962411</v>
      </c>
    </row>
    <row r="249" spans="1:20" ht="14.5" x14ac:dyDescent="0.35">
      <c r="A249" s="455" t="s">
        <v>1858</v>
      </c>
      <c r="B249" s="456" t="s">
        <v>1842</v>
      </c>
      <c r="C249" s="457">
        <f>'[2]Report P4 '!C70</f>
        <v>0</v>
      </c>
      <c r="D249" s="457">
        <f>'[2]Report P4 '!D70</f>
        <v>0</v>
      </c>
      <c r="E249" s="457">
        <f>'[2]Report P4 '!E70</f>
        <v>0</v>
      </c>
      <c r="F249" s="457">
        <f>'[2]Report P4 '!F70</f>
        <v>0</v>
      </c>
      <c r="G249" s="457">
        <f>'[2]Report P4 '!G70</f>
        <v>0</v>
      </c>
      <c r="H249" s="457">
        <f>'[2]Report P4 '!H70</f>
        <v>0</v>
      </c>
      <c r="I249" s="457">
        <f>'[2]Report P4 '!I70</f>
        <v>0</v>
      </c>
      <c r="J249" s="457">
        <f>'[2]Report P4 '!J70</f>
        <v>0</v>
      </c>
      <c r="K249" s="457">
        <f>'[2]Report P4 '!K70</f>
        <v>0</v>
      </c>
      <c r="L249" s="457">
        <f>'[2]Report P4 '!L70</f>
        <v>0</v>
      </c>
      <c r="M249" s="457">
        <f>'[2]Report P4 '!M70</f>
        <v>0</v>
      </c>
      <c r="N249" s="457">
        <f>'[2]Report P4 '!N70</f>
        <v>0</v>
      </c>
      <c r="O249" s="457">
        <f>'[2]Report P4 '!O70</f>
        <v>0</v>
      </c>
      <c r="P249" s="457">
        <f>'[2]Report P4 '!P70</f>
        <v>0</v>
      </c>
      <c r="Q249" s="457">
        <f>'[2]Report P4 '!Q70</f>
        <v>0</v>
      </c>
      <c r="R249" s="457">
        <f>'[2]Report P4 '!R70</f>
        <v>0</v>
      </c>
      <c r="S249" s="458">
        <f>'[2]Report P4 '!S70</f>
        <v>0</v>
      </c>
      <c r="T249" s="459">
        <f>'[2]Report P4 '!T70</f>
        <v>0</v>
      </c>
    </row>
    <row r="250" spans="1:20" ht="14.5" x14ac:dyDescent="0.35">
      <c r="A250" s="455" t="s">
        <v>1858</v>
      </c>
      <c r="B250" s="456" t="s">
        <v>1843</v>
      </c>
      <c r="C250" s="457">
        <f>'[2]Report P4 '!C71</f>
        <v>0</v>
      </c>
      <c r="D250" s="457">
        <f>'[2]Report P4 '!D71</f>
        <v>0</v>
      </c>
      <c r="E250" s="457">
        <f>'[2]Report P4 '!E71</f>
        <v>0</v>
      </c>
      <c r="F250" s="457">
        <f>'[2]Report P4 '!F71</f>
        <v>0</v>
      </c>
      <c r="G250" s="457">
        <f>'[2]Report P4 '!G71</f>
        <v>0</v>
      </c>
      <c r="H250" s="457">
        <f>'[2]Report P4 '!H71</f>
        <v>0</v>
      </c>
      <c r="I250" s="457">
        <f>'[2]Report P4 '!I71</f>
        <v>0</v>
      </c>
      <c r="J250" s="457">
        <f>'[2]Report P4 '!J71</f>
        <v>0</v>
      </c>
      <c r="K250" s="457">
        <f>'[2]Report P4 '!K71</f>
        <v>0</v>
      </c>
      <c r="L250" s="457">
        <f>'[2]Report P4 '!L71</f>
        <v>0</v>
      </c>
      <c r="M250" s="457">
        <f>'[2]Report P4 '!M71</f>
        <v>0</v>
      </c>
      <c r="N250" s="457">
        <f>'[2]Report P4 '!N71</f>
        <v>0</v>
      </c>
      <c r="O250" s="457">
        <f>'[2]Report P4 '!O71</f>
        <v>610129.23</v>
      </c>
      <c r="P250" s="457">
        <f>'[2]Report P4 '!P71</f>
        <v>0</v>
      </c>
      <c r="Q250" s="457">
        <f>'[2]Report P4 '!Q71</f>
        <v>0</v>
      </c>
      <c r="R250" s="457">
        <f>'[2]Report P4 '!R71</f>
        <v>0</v>
      </c>
      <c r="S250" s="458">
        <f>'[2]Report P4 '!S71</f>
        <v>610129.23</v>
      </c>
      <c r="T250" s="459">
        <f>'[2]Report P4 '!T71</f>
        <v>1.0507310103758233E-3</v>
      </c>
    </row>
    <row r="251" spans="1:20" ht="14.5" x14ac:dyDescent="0.35">
      <c r="A251" s="455" t="s">
        <v>1848</v>
      </c>
      <c r="B251" s="456" t="s">
        <v>1844</v>
      </c>
      <c r="C251" s="457">
        <f>'[2]Report P4 '!C72</f>
        <v>0</v>
      </c>
      <c r="D251" s="457">
        <f>'[2]Report P4 '!D72</f>
        <v>0</v>
      </c>
      <c r="E251" s="457">
        <f>'[2]Report P4 '!E72</f>
        <v>0</v>
      </c>
      <c r="F251" s="457">
        <f>'[2]Report P4 '!F72</f>
        <v>0</v>
      </c>
      <c r="G251" s="457">
        <f>'[2]Report P4 '!G72</f>
        <v>0</v>
      </c>
      <c r="H251" s="457">
        <f>'[2]Report P4 '!H72</f>
        <v>0</v>
      </c>
      <c r="I251" s="457">
        <f>'[2]Report P4 '!I72</f>
        <v>0</v>
      </c>
      <c r="J251" s="457">
        <f>'[2]Report P4 '!J72</f>
        <v>0</v>
      </c>
      <c r="K251" s="457">
        <f>'[2]Report P4 '!K72</f>
        <v>0</v>
      </c>
      <c r="L251" s="457">
        <f>'[2]Report P4 '!L72</f>
        <v>0</v>
      </c>
      <c r="M251" s="457">
        <f>'[2]Report P4 '!M72</f>
        <v>0</v>
      </c>
      <c r="N251" s="457">
        <f>'[2]Report P4 '!N72</f>
        <v>0</v>
      </c>
      <c r="O251" s="457">
        <f>'[2]Report P4 '!O72</f>
        <v>0</v>
      </c>
      <c r="P251" s="457">
        <f>'[2]Report P4 '!P72</f>
        <v>0</v>
      </c>
      <c r="Q251" s="457">
        <f>'[2]Report P4 '!Q72</f>
        <v>0</v>
      </c>
      <c r="R251" s="457">
        <f>'[2]Report P4 '!R72</f>
        <v>0</v>
      </c>
      <c r="S251" s="458">
        <f>'[2]Report P4 '!S72</f>
        <v>0</v>
      </c>
      <c r="T251" s="459">
        <f>'[2]Report P4 '!T72</f>
        <v>0</v>
      </c>
    </row>
    <row r="252" spans="1:20" ht="15" thickBot="1" x14ac:dyDescent="0.4">
      <c r="A252" s="455"/>
      <c r="B252" s="460" t="s">
        <v>1845</v>
      </c>
      <c r="C252" s="461">
        <f>'[2]Report P4 '!C73</f>
        <v>0</v>
      </c>
      <c r="D252" s="461">
        <f>'[2]Report P4 '!D73</f>
        <v>0</v>
      </c>
      <c r="E252" s="461">
        <f>'[2]Report P4 '!E73</f>
        <v>0</v>
      </c>
      <c r="F252" s="461">
        <f>'[2]Report P4 '!F73</f>
        <v>0</v>
      </c>
      <c r="G252" s="461">
        <f>'[2]Report P4 '!G73</f>
        <v>0</v>
      </c>
      <c r="H252" s="461">
        <f>'[2]Report P4 '!H73</f>
        <v>0</v>
      </c>
      <c r="I252" s="461">
        <f>'[2]Report P4 '!I73</f>
        <v>0</v>
      </c>
      <c r="J252" s="461">
        <f>'[2]Report P4 '!J73</f>
        <v>0</v>
      </c>
      <c r="K252" s="461">
        <f>'[2]Report P4 '!K73</f>
        <v>0</v>
      </c>
      <c r="L252" s="461">
        <f>'[2]Report P4 '!L73</f>
        <v>0</v>
      </c>
      <c r="M252" s="461">
        <f>'[2]Report P4 '!M73</f>
        <v>0</v>
      </c>
      <c r="N252" s="461">
        <f>'[2]Report P4 '!N73</f>
        <v>0</v>
      </c>
      <c r="O252" s="461">
        <f>'[2]Report P4 '!O73</f>
        <v>0</v>
      </c>
      <c r="P252" s="461">
        <f>'[2]Report P4 '!P73</f>
        <v>0</v>
      </c>
      <c r="Q252" s="461">
        <f>'[2]Report P4 '!Q73</f>
        <v>0</v>
      </c>
      <c r="R252" s="461">
        <f>'[2]Report P4 '!R73</f>
        <v>0</v>
      </c>
      <c r="S252" s="462">
        <f>'[2]Report P4 '!S73</f>
        <v>0</v>
      </c>
      <c r="T252" s="463">
        <f>'[2]Report P4 '!T73</f>
        <v>0</v>
      </c>
    </row>
    <row r="253" spans="1:20" ht="14.5" x14ac:dyDescent="0.35">
      <c r="A253" s="450" t="s">
        <v>1859</v>
      </c>
      <c r="B253" s="451" t="s">
        <v>1954</v>
      </c>
      <c r="C253" s="457">
        <f>'[2]Report P4 '!C74</f>
        <v>22822073.009999994</v>
      </c>
      <c r="D253" s="457">
        <f>'[2]Report P4 '!D74</f>
        <v>17763907.160000004</v>
      </c>
      <c r="E253" s="457">
        <f>'[2]Report P4 '!E74</f>
        <v>23924104.100000013</v>
      </c>
      <c r="F253" s="457">
        <f>'[2]Report P4 '!F74</f>
        <v>40751073.839999989</v>
      </c>
      <c r="G253" s="457">
        <f>'[2]Report P4 '!G74</f>
        <v>49504632.640000001</v>
      </c>
      <c r="H253" s="457">
        <f>'[2]Report P4 '!H74</f>
        <v>79362479.780000016</v>
      </c>
      <c r="I253" s="457">
        <f>'[2]Report P4 '!I74</f>
        <v>119885263.89000005</v>
      </c>
      <c r="J253" s="457">
        <f>'[2]Report P4 '!J74</f>
        <v>207191804.68999994</v>
      </c>
      <c r="K253" s="457">
        <f>'[2]Report P4 '!K74</f>
        <v>156384756.01999995</v>
      </c>
      <c r="L253" s="457">
        <f>'[2]Report P4 '!L74</f>
        <v>167911268.09</v>
      </c>
      <c r="M253" s="457">
        <f>'[2]Report P4 '!M74</f>
        <v>124736389.83999994</v>
      </c>
      <c r="N253" s="457">
        <f>'[2]Report P4 '!N74</f>
        <v>157720428.59999996</v>
      </c>
      <c r="O253" s="457">
        <f>'[2]Report P4 '!O74</f>
        <v>123266681.73999996</v>
      </c>
      <c r="P253" s="457">
        <f>'[2]Report P4 '!P74</f>
        <v>2492030.5700000003</v>
      </c>
      <c r="Q253" s="457">
        <f>'[2]Report P4 '!Q74</f>
        <v>0</v>
      </c>
      <c r="R253" s="457">
        <f>'[2]Report P4 '!R74</f>
        <v>0</v>
      </c>
      <c r="S253" s="458">
        <f>'[2]Report P4 '!S74</f>
        <v>1293716893.9699998</v>
      </c>
      <c r="T253" s="459">
        <f>'[2]Report P4 '!T74</f>
        <v>2.2625430166401291E-2</v>
      </c>
    </row>
    <row r="254" spans="1:20" ht="14.5" x14ac:dyDescent="0.35">
      <c r="A254" s="455" t="s">
        <v>1859</v>
      </c>
      <c r="B254" s="456" t="s">
        <v>1841</v>
      </c>
      <c r="C254" s="457">
        <f>'[2]Report P4 '!C75</f>
        <v>22822073.009999994</v>
      </c>
      <c r="D254" s="457">
        <f>'[2]Report P4 '!D75</f>
        <v>17733153.730000004</v>
      </c>
      <c r="E254" s="457">
        <f>'[2]Report P4 '!E75</f>
        <v>23924104.100000013</v>
      </c>
      <c r="F254" s="457">
        <f>'[2]Report P4 '!F75</f>
        <v>40626587.899999991</v>
      </c>
      <c r="G254" s="457">
        <f>'[2]Report P4 '!G75</f>
        <v>49504632.640000001</v>
      </c>
      <c r="H254" s="457">
        <f>'[2]Report P4 '!H75</f>
        <v>79217621.99000001</v>
      </c>
      <c r="I254" s="457">
        <f>'[2]Report P4 '!I75</f>
        <v>119623994.58000004</v>
      </c>
      <c r="J254" s="457">
        <f>'[2]Report P4 '!J75</f>
        <v>206405863.16999993</v>
      </c>
      <c r="K254" s="457">
        <f>'[2]Report P4 '!K75</f>
        <v>156096595.16999996</v>
      </c>
      <c r="L254" s="457">
        <f>'[2]Report P4 '!L75</f>
        <v>167668856.89000002</v>
      </c>
      <c r="M254" s="457">
        <f>'[2]Report P4 '!M75</f>
        <v>124440299.18999994</v>
      </c>
      <c r="N254" s="457">
        <f>'[2]Report P4 '!N75</f>
        <v>157720428.59999996</v>
      </c>
      <c r="O254" s="457">
        <f>'[2]Report P4 '!O75</f>
        <v>123266681.73999996</v>
      </c>
      <c r="P254" s="457">
        <f>'[2]Report P4 '!P75</f>
        <v>2492030.5700000003</v>
      </c>
      <c r="Q254" s="457">
        <f>'[2]Report P4 '!Q75</f>
        <v>0</v>
      </c>
      <c r="R254" s="457">
        <f>'[2]Report P4 '!R75</f>
        <v>0</v>
      </c>
      <c r="S254" s="458">
        <f>'[2]Report P4 '!S75</f>
        <v>1291542923.2799997</v>
      </c>
      <c r="T254" s="459">
        <f>'[2]Report P4 '!T75</f>
        <v>0.99831959318137309</v>
      </c>
    </row>
    <row r="255" spans="1:20" ht="14.5" x14ac:dyDescent="0.35">
      <c r="A255" s="455" t="s">
        <v>1859</v>
      </c>
      <c r="B255" s="456" t="s">
        <v>1842</v>
      </c>
      <c r="C255" s="457">
        <f>'[2]Report P4 '!C76</f>
        <v>0</v>
      </c>
      <c r="D255" s="457">
        <f>'[2]Report P4 '!D76</f>
        <v>30753.43</v>
      </c>
      <c r="E255" s="457">
        <f>'[2]Report P4 '!E76</f>
        <v>0</v>
      </c>
      <c r="F255" s="457">
        <f>'[2]Report P4 '!F76</f>
        <v>124485.94</v>
      </c>
      <c r="G255" s="457">
        <f>'[2]Report P4 '!G76</f>
        <v>0</v>
      </c>
      <c r="H255" s="457">
        <f>'[2]Report P4 '!H76</f>
        <v>144857.79</v>
      </c>
      <c r="I255" s="457">
        <f>'[2]Report P4 '!I76</f>
        <v>261269.31</v>
      </c>
      <c r="J255" s="457">
        <f>'[2]Report P4 '!J76</f>
        <v>785941.52</v>
      </c>
      <c r="K255" s="457">
        <f>'[2]Report P4 '!K76</f>
        <v>288160.84999999998</v>
      </c>
      <c r="L255" s="457">
        <f>'[2]Report P4 '!L76</f>
        <v>0</v>
      </c>
      <c r="M255" s="457">
        <f>'[2]Report P4 '!M76</f>
        <v>296090.65000000002</v>
      </c>
      <c r="N255" s="457">
        <f>'[2]Report P4 '!N76</f>
        <v>0</v>
      </c>
      <c r="O255" s="457">
        <f>'[2]Report P4 '!O76</f>
        <v>0</v>
      </c>
      <c r="P255" s="457">
        <f>'[2]Report P4 '!P76</f>
        <v>0</v>
      </c>
      <c r="Q255" s="457">
        <f>'[2]Report P4 '!Q76</f>
        <v>0</v>
      </c>
      <c r="R255" s="457">
        <f>'[2]Report P4 '!R76</f>
        <v>0</v>
      </c>
      <c r="S255" s="458">
        <f>'[2]Report P4 '!S76</f>
        <v>1931559.4899999998</v>
      </c>
      <c r="T255" s="459">
        <f>'[2]Report P4 '!T76</f>
        <v>1.4930310479850555E-3</v>
      </c>
    </row>
    <row r="256" spans="1:20" ht="14.5" x14ac:dyDescent="0.35">
      <c r="A256" s="455" t="s">
        <v>1859</v>
      </c>
      <c r="B256" s="456" t="s">
        <v>1843</v>
      </c>
      <c r="C256" s="457">
        <f>'[2]Report P4 '!C77</f>
        <v>0</v>
      </c>
      <c r="D256" s="457">
        <f>'[2]Report P4 '!D77</f>
        <v>0</v>
      </c>
      <c r="E256" s="457">
        <f>'[2]Report P4 '!E77</f>
        <v>0</v>
      </c>
      <c r="F256" s="457">
        <f>'[2]Report P4 '!F77</f>
        <v>0</v>
      </c>
      <c r="G256" s="457">
        <f>'[2]Report P4 '!G77</f>
        <v>0</v>
      </c>
      <c r="H256" s="457">
        <f>'[2]Report P4 '!H77</f>
        <v>0</v>
      </c>
      <c r="I256" s="457">
        <f>'[2]Report P4 '!I77</f>
        <v>0</v>
      </c>
      <c r="J256" s="457">
        <f>'[2]Report P4 '!J77</f>
        <v>0</v>
      </c>
      <c r="K256" s="457">
        <f>'[2]Report P4 '!K77</f>
        <v>0</v>
      </c>
      <c r="L256" s="457">
        <f>'[2]Report P4 '!L77</f>
        <v>242411.2</v>
      </c>
      <c r="M256" s="457">
        <f>'[2]Report P4 '!M77</f>
        <v>0</v>
      </c>
      <c r="N256" s="457">
        <f>'[2]Report P4 '!N77</f>
        <v>0</v>
      </c>
      <c r="O256" s="457">
        <f>'[2]Report P4 '!O77</f>
        <v>0</v>
      </c>
      <c r="P256" s="457">
        <f>'[2]Report P4 '!P77</f>
        <v>0</v>
      </c>
      <c r="Q256" s="457">
        <f>'[2]Report P4 '!Q77</f>
        <v>0</v>
      </c>
      <c r="R256" s="457">
        <f>'[2]Report P4 '!R77</f>
        <v>0</v>
      </c>
      <c r="S256" s="458">
        <f>'[2]Report P4 '!S77</f>
        <v>242411.2</v>
      </c>
      <c r="T256" s="459">
        <f>'[2]Report P4 '!T77</f>
        <v>1.8737577064184286E-4</v>
      </c>
    </row>
    <row r="257" spans="1:20" ht="14.5" x14ac:dyDescent="0.35">
      <c r="A257" s="455" t="s">
        <v>1848</v>
      </c>
      <c r="B257" s="456" t="s">
        <v>1844</v>
      </c>
      <c r="C257" s="457">
        <f>'[2]Report P4 '!C78</f>
        <v>0</v>
      </c>
      <c r="D257" s="457">
        <f>'[2]Report P4 '!D78</f>
        <v>0</v>
      </c>
      <c r="E257" s="457">
        <f>'[2]Report P4 '!E78</f>
        <v>0</v>
      </c>
      <c r="F257" s="457">
        <f>'[2]Report P4 '!F78</f>
        <v>0</v>
      </c>
      <c r="G257" s="457">
        <f>'[2]Report P4 '!G78</f>
        <v>0</v>
      </c>
      <c r="H257" s="457">
        <f>'[2]Report P4 '!H78</f>
        <v>0</v>
      </c>
      <c r="I257" s="457">
        <f>'[2]Report P4 '!I78</f>
        <v>0</v>
      </c>
      <c r="J257" s="457">
        <f>'[2]Report P4 '!J78</f>
        <v>0</v>
      </c>
      <c r="K257" s="457">
        <f>'[2]Report P4 '!K78</f>
        <v>0</v>
      </c>
      <c r="L257" s="457">
        <f>'[2]Report P4 '!L78</f>
        <v>0</v>
      </c>
      <c r="M257" s="457">
        <f>'[2]Report P4 '!M78</f>
        <v>0</v>
      </c>
      <c r="N257" s="457">
        <f>'[2]Report P4 '!N78</f>
        <v>0</v>
      </c>
      <c r="O257" s="457">
        <f>'[2]Report P4 '!O78</f>
        <v>0</v>
      </c>
      <c r="P257" s="457">
        <f>'[2]Report P4 '!P78</f>
        <v>0</v>
      </c>
      <c r="Q257" s="457">
        <f>'[2]Report P4 '!Q78</f>
        <v>0</v>
      </c>
      <c r="R257" s="457">
        <f>'[2]Report P4 '!R78</f>
        <v>0</v>
      </c>
      <c r="S257" s="458">
        <f>'[2]Report P4 '!S78</f>
        <v>0</v>
      </c>
      <c r="T257" s="459">
        <f>'[2]Report P4 '!T78</f>
        <v>0</v>
      </c>
    </row>
    <row r="258" spans="1:20" ht="15" thickBot="1" x14ac:dyDescent="0.4">
      <c r="A258" s="455"/>
      <c r="B258" s="460" t="s">
        <v>1845</v>
      </c>
      <c r="C258" s="461">
        <f>'[2]Report P4 '!C79</f>
        <v>0</v>
      </c>
      <c r="D258" s="461">
        <f>'[2]Report P4 '!D79</f>
        <v>0</v>
      </c>
      <c r="E258" s="461">
        <f>'[2]Report P4 '!E79</f>
        <v>0</v>
      </c>
      <c r="F258" s="461">
        <f>'[2]Report P4 '!F79</f>
        <v>0</v>
      </c>
      <c r="G258" s="461">
        <f>'[2]Report P4 '!G79</f>
        <v>0</v>
      </c>
      <c r="H258" s="461">
        <f>'[2]Report P4 '!H79</f>
        <v>0</v>
      </c>
      <c r="I258" s="461">
        <f>'[2]Report P4 '!I79</f>
        <v>0</v>
      </c>
      <c r="J258" s="461">
        <f>'[2]Report P4 '!J79</f>
        <v>0</v>
      </c>
      <c r="K258" s="461">
        <f>'[2]Report P4 '!K79</f>
        <v>0</v>
      </c>
      <c r="L258" s="461">
        <f>'[2]Report P4 '!L79</f>
        <v>0</v>
      </c>
      <c r="M258" s="461">
        <f>'[2]Report P4 '!M79</f>
        <v>0</v>
      </c>
      <c r="N258" s="461">
        <f>'[2]Report P4 '!N79</f>
        <v>0</v>
      </c>
      <c r="O258" s="461">
        <f>'[2]Report P4 '!O79</f>
        <v>0</v>
      </c>
      <c r="P258" s="461">
        <f>'[2]Report P4 '!P79</f>
        <v>0</v>
      </c>
      <c r="Q258" s="461">
        <f>'[2]Report P4 '!Q79</f>
        <v>0</v>
      </c>
      <c r="R258" s="461">
        <f>'[2]Report P4 '!R79</f>
        <v>0</v>
      </c>
      <c r="S258" s="462">
        <f>'[2]Report P4 '!S79</f>
        <v>0</v>
      </c>
      <c r="T258" s="463">
        <f>'[2]Report P4 '!T79</f>
        <v>0</v>
      </c>
    </row>
    <row r="259" spans="1:20" ht="14.5" x14ac:dyDescent="0.35">
      <c r="A259" s="450" t="s">
        <v>1860</v>
      </c>
      <c r="B259" s="451" t="s">
        <v>1954</v>
      </c>
      <c r="C259" s="457">
        <f>'[2]Report P4 '!C80</f>
        <v>2253959.19</v>
      </c>
      <c r="D259" s="457">
        <f>'[2]Report P4 '!D80</f>
        <v>1262062.1800000002</v>
      </c>
      <c r="E259" s="457">
        <f>'[2]Report P4 '!E80</f>
        <v>2697530.65</v>
      </c>
      <c r="F259" s="457">
        <f>'[2]Report P4 '!F80</f>
        <v>3353356.21</v>
      </c>
      <c r="G259" s="457">
        <f>'[2]Report P4 '!G80</f>
        <v>3889491.6700000004</v>
      </c>
      <c r="H259" s="457">
        <f>'[2]Report P4 '!H80</f>
        <v>7769649.8100000005</v>
      </c>
      <c r="I259" s="457">
        <f>'[2]Report P4 '!I80</f>
        <v>8110474.2499999972</v>
      </c>
      <c r="J259" s="457">
        <f>'[2]Report P4 '!J80</f>
        <v>4348159.13</v>
      </c>
      <c r="K259" s="457">
        <f>'[2]Report P4 '!K80</f>
        <v>8753804.1099999994</v>
      </c>
      <c r="L259" s="457">
        <f>'[2]Report P4 '!L80</f>
        <v>9727590.4600000028</v>
      </c>
      <c r="M259" s="457">
        <f>'[2]Report P4 '!M80</f>
        <v>9193791.9900000021</v>
      </c>
      <c r="N259" s="457">
        <f>'[2]Report P4 '!N80</f>
        <v>9595760.2399999984</v>
      </c>
      <c r="O259" s="457">
        <f>'[2]Report P4 '!O80</f>
        <v>6094767.2700000005</v>
      </c>
      <c r="P259" s="457">
        <f>'[2]Report P4 '!P80</f>
        <v>0</v>
      </c>
      <c r="Q259" s="457">
        <f>'[2]Report P4 '!Q80</f>
        <v>0</v>
      </c>
      <c r="R259" s="457">
        <f>'[2]Report P4 '!R80</f>
        <v>0</v>
      </c>
      <c r="S259" s="458">
        <f>'[2]Report P4 '!S80</f>
        <v>77050397.159999996</v>
      </c>
      <c r="T259" s="459">
        <f>'[2]Report P4 '!T80</f>
        <v>1.34751149062253E-3</v>
      </c>
    </row>
    <row r="260" spans="1:20" ht="14.5" x14ac:dyDescent="0.35">
      <c r="A260" s="455" t="s">
        <v>1860</v>
      </c>
      <c r="B260" s="456" t="s">
        <v>1841</v>
      </c>
      <c r="C260" s="457">
        <f>'[2]Report P4 '!C81</f>
        <v>2253959.19</v>
      </c>
      <c r="D260" s="457">
        <f>'[2]Report P4 '!D81</f>
        <v>1262062.1800000002</v>
      </c>
      <c r="E260" s="457">
        <f>'[2]Report P4 '!E81</f>
        <v>2697530.65</v>
      </c>
      <c r="F260" s="457">
        <f>'[2]Report P4 '!F81</f>
        <v>3353356.21</v>
      </c>
      <c r="G260" s="457">
        <f>'[2]Report P4 '!G81</f>
        <v>3889491.6700000004</v>
      </c>
      <c r="H260" s="457">
        <f>'[2]Report P4 '!H81</f>
        <v>7769649.8100000005</v>
      </c>
      <c r="I260" s="457">
        <f>'[2]Report P4 '!I81</f>
        <v>8110474.2499999972</v>
      </c>
      <c r="J260" s="457">
        <f>'[2]Report P4 '!J81</f>
        <v>4348159.13</v>
      </c>
      <c r="K260" s="457">
        <f>'[2]Report P4 '!K81</f>
        <v>8753804.1099999994</v>
      </c>
      <c r="L260" s="457">
        <f>'[2]Report P4 '!L81</f>
        <v>9727590.4600000028</v>
      </c>
      <c r="M260" s="457">
        <f>'[2]Report P4 '!M81</f>
        <v>9193791.9900000021</v>
      </c>
      <c r="N260" s="457">
        <f>'[2]Report P4 '!N81</f>
        <v>9595760.2399999984</v>
      </c>
      <c r="O260" s="457">
        <f>'[2]Report P4 '!O81</f>
        <v>6094767.2700000005</v>
      </c>
      <c r="P260" s="457">
        <f>'[2]Report P4 '!P81</f>
        <v>0</v>
      </c>
      <c r="Q260" s="457">
        <f>'[2]Report P4 '!Q81</f>
        <v>0</v>
      </c>
      <c r="R260" s="457">
        <f>'[2]Report P4 '!R81</f>
        <v>0</v>
      </c>
      <c r="S260" s="458">
        <f>'[2]Report P4 '!S81</f>
        <v>77050397.159999996</v>
      </c>
      <c r="T260" s="459">
        <f>'[2]Report P4 '!T81</f>
        <v>1</v>
      </c>
    </row>
    <row r="261" spans="1:20" ht="14.5" x14ac:dyDescent="0.35">
      <c r="A261" s="455" t="s">
        <v>1860</v>
      </c>
      <c r="B261" s="456" t="s">
        <v>1842</v>
      </c>
      <c r="C261" s="457">
        <f>'[2]Report P4 '!C82</f>
        <v>0</v>
      </c>
      <c r="D261" s="457">
        <f>'[2]Report P4 '!D82</f>
        <v>0</v>
      </c>
      <c r="E261" s="457">
        <f>'[2]Report P4 '!E82</f>
        <v>0</v>
      </c>
      <c r="F261" s="457">
        <f>'[2]Report P4 '!F82</f>
        <v>0</v>
      </c>
      <c r="G261" s="457">
        <f>'[2]Report P4 '!G82</f>
        <v>0</v>
      </c>
      <c r="H261" s="457">
        <f>'[2]Report P4 '!H82</f>
        <v>0</v>
      </c>
      <c r="I261" s="457">
        <f>'[2]Report P4 '!I82</f>
        <v>0</v>
      </c>
      <c r="J261" s="457">
        <f>'[2]Report P4 '!J82</f>
        <v>0</v>
      </c>
      <c r="K261" s="457">
        <f>'[2]Report P4 '!K82</f>
        <v>0</v>
      </c>
      <c r="L261" s="457">
        <f>'[2]Report P4 '!L82</f>
        <v>0</v>
      </c>
      <c r="M261" s="457">
        <f>'[2]Report P4 '!M82</f>
        <v>0</v>
      </c>
      <c r="N261" s="457">
        <f>'[2]Report P4 '!N82</f>
        <v>0</v>
      </c>
      <c r="O261" s="457">
        <f>'[2]Report P4 '!O82</f>
        <v>0</v>
      </c>
      <c r="P261" s="457">
        <f>'[2]Report P4 '!P82</f>
        <v>0</v>
      </c>
      <c r="Q261" s="457">
        <f>'[2]Report P4 '!Q82</f>
        <v>0</v>
      </c>
      <c r="R261" s="457">
        <f>'[2]Report P4 '!R82</f>
        <v>0</v>
      </c>
      <c r="S261" s="458">
        <f>'[2]Report P4 '!S82</f>
        <v>0</v>
      </c>
      <c r="T261" s="459">
        <f>'[2]Report P4 '!T82</f>
        <v>0</v>
      </c>
    </row>
    <row r="262" spans="1:20" ht="14.5" x14ac:dyDescent="0.35">
      <c r="A262" s="455" t="s">
        <v>1860</v>
      </c>
      <c r="B262" s="456" t="s">
        <v>1843</v>
      </c>
      <c r="C262" s="457">
        <f>'[2]Report P4 '!C83</f>
        <v>0</v>
      </c>
      <c r="D262" s="457">
        <f>'[2]Report P4 '!D83</f>
        <v>0</v>
      </c>
      <c r="E262" s="457">
        <f>'[2]Report P4 '!E83</f>
        <v>0</v>
      </c>
      <c r="F262" s="457">
        <f>'[2]Report P4 '!F83</f>
        <v>0</v>
      </c>
      <c r="G262" s="457">
        <f>'[2]Report P4 '!G83</f>
        <v>0</v>
      </c>
      <c r="H262" s="457">
        <f>'[2]Report P4 '!H83</f>
        <v>0</v>
      </c>
      <c r="I262" s="457">
        <f>'[2]Report P4 '!I83</f>
        <v>0</v>
      </c>
      <c r="J262" s="457">
        <f>'[2]Report P4 '!J83</f>
        <v>0</v>
      </c>
      <c r="K262" s="457">
        <f>'[2]Report P4 '!K83</f>
        <v>0</v>
      </c>
      <c r="L262" s="457">
        <f>'[2]Report P4 '!L83</f>
        <v>0</v>
      </c>
      <c r="M262" s="457">
        <f>'[2]Report P4 '!M83</f>
        <v>0</v>
      </c>
      <c r="N262" s="457">
        <f>'[2]Report P4 '!N83</f>
        <v>0</v>
      </c>
      <c r="O262" s="457">
        <f>'[2]Report P4 '!O83</f>
        <v>0</v>
      </c>
      <c r="P262" s="457">
        <f>'[2]Report P4 '!P83</f>
        <v>0</v>
      </c>
      <c r="Q262" s="457">
        <f>'[2]Report P4 '!Q83</f>
        <v>0</v>
      </c>
      <c r="R262" s="457">
        <f>'[2]Report P4 '!R83</f>
        <v>0</v>
      </c>
      <c r="S262" s="458">
        <f>'[2]Report P4 '!S83</f>
        <v>0</v>
      </c>
      <c r="T262" s="459">
        <f>'[2]Report P4 '!T83</f>
        <v>0</v>
      </c>
    </row>
    <row r="263" spans="1:20" ht="14.5" x14ac:dyDescent="0.35">
      <c r="A263" s="455" t="s">
        <v>1848</v>
      </c>
      <c r="B263" s="456" t="s">
        <v>1844</v>
      </c>
      <c r="C263" s="457">
        <f>'[2]Report P4 '!C84</f>
        <v>0</v>
      </c>
      <c r="D263" s="457">
        <f>'[2]Report P4 '!D84</f>
        <v>0</v>
      </c>
      <c r="E263" s="457">
        <f>'[2]Report P4 '!E84</f>
        <v>0</v>
      </c>
      <c r="F263" s="457">
        <f>'[2]Report P4 '!F84</f>
        <v>0</v>
      </c>
      <c r="G263" s="457">
        <f>'[2]Report P4 '!G84</f>
        <v>0</v>
      </c>
      <c r="H263" s="457">
        <f>'[2]Report P4 '!H84</f>
        <v>0</v>
      </c>
      <c r="I263" s="457">
        <f>'[2]Report P4 '!I84</f>
        <v>0</v>
      </c>
      <c r="J263" s="457">
        <f>'[2]Report P4 '!J84</f>
        <v>0</v>
      </c>
      <c r="K263" s="457">
        <f>'[2]Report P4 '!K84</f>
        <v>0</v>
      </c>
      <c r="L263" s="457">
        <f>'[2]Report P4 '!L84</f>
        <v>0</v>
      </c>
      <c r="M263" s="457">
        <f>'[2]Report P4 '!M84</f>
        <v>0</v>
      </c>
      <c r="N263" s="457">
        <f>'[2]Report P4 '!N84</f>
        <v>0</v>
      </c>
      <c r="O263" s="457">
        <f>'[2]Report P4 '!O84</f>
        <v>0</v>
      </c>
      <c r="P263" s="457">
        <f>'[2]Report P4 '!P84</f>
        <v>0</v>
      </c>
      <c r="Q263" s="457">
        <f>'[2]Report P4 '!Q84</f>
        <v>0</v>
      </c>
      <c r="R263" s="457">
        <f>'[2]Report P4 '!R84</f>
        <v>0</v>
      </c>
      <c r="S263" s="458">
        <f>'[2]Report P4 '!S84</f>
        <v>0</v>
      </c>
      <c r="T263" s="459">
        <f>'[2]Report P4 '!T84</f>
        <v>0</v>
      </c>
    </row>
    <row r="264" spans="1:20" ht="15" thickBot="1" x14ac:dyDescent="0.4">
      <c r="A264" s="466"/>
      <c r="B264" s="460" t="s">
        <v>1845</v>
      </c>
      <c r="C264" s="461">
        <f>'[2]Report P4 '!C85</f>
        <v>0</v>
      </c>
      <c r="D264" s="461">
        <f>'[2]Report P4 '!D85</f>
        <v>0</v>
      </c>
      <c r="E264" s="461">
        <f>'[2]Report P4 '!E85</f>
        <v>0</v>
      </c>
      <c r="F264" s="461">
        <f>'[2]Report P4 '!F85</f>
        <v>0</v>
      </c>
      <c r="G264" s="461">
        <f>'[2]Report P4 '!G85</f>
        <v>0</v>
      </c>
      <c r="H264" s="461">
        <f>'[2]Report P4 '!H85</f>
        <v>0</v>
      </c>
      <c r="I264" s="461">
        <f>'[2]Report P4 '!I85</f>
        <v>0</v>
      </c>
      <c r="J264" s="461">
        <f>'[2]Report P4 '!J85</f>
        <v>0</v>
      </c>
      <c r="K264" s="461">
        <f>'[2]Report P4 '!K85</f>
        <v>0</v>
      </c>
      <c r="L264" s="461">
        <f>'[2]Report P4 '!L85</f>
        <v>0</v>
      </c>
      <c r="M264" s="461">
        <f>'[2]Report P4 '!M85</f>
        <v>0</v>
      </c>
      <c r="N264" s="461">
        <f>'[2]Report P4 '!N85</f>
        <v>0</v>
      </c>
      <c r="O264" s="461">
        <f>'[2]Report P4 '!O85</f>
        <v>0</v>
      </c>
      <c r="P264" s="461">
        <f>'[2]Report P4 '!P85</f>
        <v>0</v>
      </c>
      <c r="Q264" s="461">
        <f>'[2]Report P4 '!Q85</f>
        <v>0</v>
      </c>
      <c r="R264" s="461">
        <f>'[2]Report P4 '!R85</f>
        <v>0</v>
      </c>
      <c r="S264" s="462">
        <f>'[2]Report P4 '!S85</f>
        <v>0</v>
      </c>
      <c r="T264" s="463">
        <f>'[2]Report P4 '!T85</f>
        <v>0</v>
      </c>
    </row>
    <row r="265" spans="1:20" ht="14.5" x14ac:dyDescent="0.35">
      <c r="A265" s="467" t="s">
        <v>96</v>
      </c>
      <c r="B265" s="468" t="s">
        <v>1954</v>
      </c>
      <c r="C265" s="458">
        <f>'[2]Report P4 '!C86</f>
        <v>1777095157.7200034</v>
      </c>
      <c r="D265" s="458">
        <f>'[2]Report P4 '!D86</f>
        <v>1296183531.630002</v>
      </c>
      <c r="E265" s="458">
        <f>'[2]Report P4 '!E86</f>
        <v>1858408402.5799994</v>
      </c>
      <c r="F265" s="458">
        <f>'[2]Report P4 '!F86</f>
        <v>2573426077.6300035</v>
      </c>
      <c r="G265" s="458">
        <f>'[2]Report P4 '!G86</f>
        <v>3415138633.1699991</v>
      </c>
      <c r="H265" s="458">
        <f>'[2]Report P4 '!H86</f>
        <v>4349327684.6500072</v>
      </c>
      <c r="I265" s="458">
        <f>'[2]Report P4 '!I86</f>
        <v>5233987018.2300091</v>
      </c>
      <c r="J265" s="458">
        <f>'[2]Report P4 '!J86</f>
        <v>5516254122.7399778</v>
      </c>
      <c r="K265" s="458">
        <f>'[2]Report P4 '!K86</f>
        <v>5934450192.0200052</v>
      </c>
      <c r="L265" s="458">
        <f>'[2]Report P4 '!L86</f>
        <v>5803064200.0300131</v>
      </c>
      <c r="M265" s="458">
        <f>'[2]Report P4 '!M86</f>
        <v>5658076038.2999916</v>
      </c>
      <c r="N265" s="458">
        <f>'[2]Report P4 '!N86</f>
        <v>6408619788.9699936</v>
      </c>
      <c r="O265" s="458">
        <f>'[2]Report P4 '!O86</f>
        <v>5987303352.8100042</v>
      </c>
      <c r="P265" s="458">
        <f>'[2]Report P4 '!P86</f>
        <v>1274849932.0699997</v>
      </c>
      <c r="Q265" s="458">
        <f>'[2]Report P4 '!Q86</f>
        <v>70106165.939999983</v>
      </c>
      <c r="R265" s="458">
        <f>'[2]Report P4 '!R86</f>
        <v>23479741.470000006</v>
      </c>
      <c r="S265" s="458">
        <f>'[2]Report P4 '!S86</f>
        <v>57179770039.960007</v>
      </c>
      <c r="T265" s="459">
        <f>'[2]Report P4 '!T86</f>
        <v>1</v>
      </c>
    </row>
    <row r="266" spans="1:20" ht="14.5" x14ac:dyDescent="0.35">
      <c r="A266" s="469"/>
      <c r="B266" s="470" t="s">
        <v>1841</v>
      </c>
      <c r="C266" s="458">
        <f>'[2]Report P4 '!C87</f>
        <v>1775754940.1300032</v>
      </c>
      <c r="D266" s="458">
        <f>'[2]Report P4 '!D87</f>
        <v>1296127381.2500019</v>
      </c>
      <c r="E266" s="458">
        <f>'[2]Report P4 '!E87</f>
        <v>1857724171.4099994</v>
      </c>
      <c r="F266" s="458">
        <f>'[2]Report P4 '!F87</f>
        <v>2572495344.5500031</v>
      </c>
      <c r="G266" s="458">
        <f>'[2]Report P4 '!G87</f>
        <v>3413813375.8799992</v>
      </c>
      <c r="H266" s="458">
        <f>'[2]Report P4 '!H87</f>
        <v>4348232407.9600077</v>
      </c>
      <c r="I266" s="458">
        <f>'[2]Report P4 '!I87</f>
        <v>5229031660.3200092</v>
      </c>
      <c r="J266" s="458">
        <f>'[2]Report P4 '!J87</f>
        <v>5510063538.369978</v>
      </c>
      <c r="K266" s="458">
        <f>'[2]Report P4 '!K87</f>
        <v>5928091499.8000059</v>
      </c>
      <c r="L266" s="458">
        <f>'[2]Report P4 '!L87</f>
        <v>5800559852.7400131</v>
      </c>
      <c r="M266" s="458">
        <f>'[2]Report P4 '!M87</f>
        <v>5656482079.6199913</v>
      </c>
      <c r="N266" s="458">
        <f>'[2]Report P4 '!N87</f>
        <v>6405686399.4699936</v>
      </c>
      <c r="O266" s="458">
        <f>'[2]Report P4 '!O87</f>
        <v>5984106887.1900043</v>
      </c>
      <c r="P266" s="458">
        <f>'[2]Report P4 '!P87</f>
        <v>1274059812.7599998</v>
      </c>
      <c r="Q266" s="458">
        <f>'[2]Report P4 '!Q87</f>
        <v>70106165.939999983</v>
      </c>
      <c r="R266" s="458">
        <f>'[2]Report P4 '!R87</f>
        <v>23479741.470000006</v>
      </c>
      <c r="S266" s="458">
        <f>'[2]Report P4 '!S87</f>
        <v>57145815258.860016</v>
      </c>
      <c r="T266" s="459">
        <f>'[2]Report P4 '!T87</f>
        <v>0.99940617492731676</v>
      </c>
    </row>
    <row r="267" spans="1:20" ht="14.5" x14ac:dyDescent="0.35">
      <c r="A267" s="469"/>
      <c r="B267" s="470" t="s">
        <v>1842</v>
      </c>
      <c r="C267" s="458">
        <f>'[2]Report P4 '!C88</f>
        <v>1288066.44</v>
      </c>
      <c r="D267" s="458">
        <f>'[2]Report P4 '!D88</f>
        <v>56150.380000000005</v>
      </c>
      <c r="E267" s="458">
        <f>'[2]Report P4 '!E88</f>
        <v>684231.16999999993</v>
      </c>
      <c r="F267" s="458">
        <f>'[2]Report P4 '!F88</f>
        <v>728581.8</v>
      </c>
      <c r="G267" s="458">
        <f>'[2]Report P4 '!G88</f>
        <v>1034780.05</v>
      </c>
      <c r="H267" s="458">
        <f>'[2]Report P4 '!H88</f>
        <v>809075.86</v>
      </c>
      <c r="I267" s="458">
        <f>'[2]Report P4 '!I88</f>
        <v>4094421.8800000004</v>
      </c>
      <c r="J267" s="458">
        <f>'[2]Report P4 '!J88</f>
        <v>5776215.3599999994</v>
      </c>
      <c r="K267" s="458">
        <f>'[2]Report P4 '!K88</f>
        <v>5427046.4799999995</v>
      </c>
      <c r="L267" s="458">
        <f>'[2]Report P4 '!L88</f>
        <v>1782200.9</v>
      </c>
      <c r="M267" s="458">
        <f>'[2]Report P4 '!M88</f>
        <v>1593958.6800000002</v>
      </c>
      <c r="N267" s="458">
        <f>'[2]Report P4 '!N88</f>
        <v>2648087.64</v>
      </c>
      <c r="O267" s="458">
        <f>'[2]Report P4 '!O88</f>
        <v>1341978.55</v>
      </c>
      <c r="P267" s="458">
        <f>'[2]Report P4 '!P88</f>
        <v>276328.3</v>
      </c>
      <c r="Q267" s="458">
        <f>'[2]Report P4 '!Q88</f>
        <v>0</v>
      </c>
      <c r="R267" s="458">
        <f>'[2]Report P4 '!R88</f>
        <v>0</v>
      </c>
      <c r="S267" s="458">
        <f>'[2]Report P4 '!S88</f>
        <v>27541123.489999998</v>
      </c>
      <c r="T267" s="459">
        <f>'[2]Report P4 '!T88</f>
        <v>4.8165852137483099E-4</v>
      </c>
    </row>
    <row r="268" spans="1:20" ht="14.5" x14ac:dyDescent="0.35">
      <c r="A268" s="469"/>
      <c r="B268" s="470" t="s">
        <v>1843</v>
      </c>
      <c r="C268" s="457">
        <f>'[2]Report P4 '!C89</f>
        <v>52151.15</v>
      </c>
      <c r="D268" s="458">
        <f>'[2]Report P4 '!D89</f>
        <v>0</v>
      </c>
      <c r="E268" s="458">
        <f>'[2]Report P4 '!E89</f>
        <v>0</v>
      </c>
      <c r="F268" s="458">
        <f>'[2]Report P4 '!F89</f>
        <v>202151.28</v>
      </c>
      <c r="G268" s="458">
        <f>'[2]Report P4 '!G89</f>
        <v>290477.24</v>
      </c>
      <c r="H268" s="458">
        <f>'[2]Report P4 '!H89</f>
        <v>286200.82999999996</v>
      </c>
      <c r="I268" s="458">
        <f>'[2]Report P4 '!I89</f>
        <v>860936.03</v>
      </c>
      <c r="J268" s="458">
        <f>'[2]Report P4 '!J89</f>
        <v>414369.01</v>
      </c>
      <c r="K268" s="458">
        <f>'[2]Report P4 '!K89</f>
        <v>931645.74</v>
      </c>
      <c r="L268" s="458">
        <f>'[2]Report P4 '!L89</f>
        <v>722146.39</v>
      </c>
      <c r="M268" s="458">
        <f>'[2]Report P4 '!M89</f>
        <v>0</v>
      </c>
      <c r="N268" s="458">
        <f>'[2]Report P4 '!N89</f>
        <v>285301.86</v>
      </c>
      <c r="O268" s="458">
        <f>'[2]Report P4 '!O89</f>
        <v>1854487.07</v>
      </c>
      <c r="P268" s="458">
        <f>'[2]Report P4 '!P89</f>
        <v>513791.01</v>
      </c>
      <c r="Q268" s="458">
        <f>'[2]Report P4 '!Q89</f>
        <v>0</v>
      </c>
      <c r="R268" s="458">
        <f>'[2]Report P4 '!R89</f>
        <v>0</v>
      </c>
      <c r="S268" s="458">
        <f>'[2]Report P4 '!S89</f>
        <v>6413657.6100000003</v>
      </c>
      <c r="T268" s="459">
        <f>'[2]Report P4 '!T89</f>
        <v>1.1216655130858037E-4</v>
      </c>
    </row>
    <row r="269" spans="1:20" ht="14.5" x14ac:dyDescent="0.35">
      <c r="A269" s="455" t="s">
        <v>1848</v>
      </c>
      <c r="B269" s="470" t="s">
        <v>1844</v>
      </c>
      <c r="C269" s="457">
        <f>'[2]Report P4 '!C90</f>
        <v>0</v>
      </c>
      <c r="D269" s="457">
        <f>'[2]Report P4 '!D90</f>
        <v>0</v>
      </c>
      <c r="E269" s="458">
        <f>'[2]Report P4 '!E90</f>
        <v>0</v>
      </c>
      <c r="F269" s="458">
        <f>'[2]Report P4 '!F90</f>
        <v>0</v>
      </c>
      <c r="G269" s="458">
        <f>'[2]Report P4 '!G90</f>
        <v>0</v>
      </c>
      <c r="H269" s="458">
        <f>'[2]Report P4 '!H90</f>
        <v>0</v>
      </c>
      <c r="I269" s="458">
        <f>'[2]Report P4 '!I90</f>
        <v>0</v>
      </c>
      <c r="J269" s="458">
        <f>'[2]Report P4 '!J90</f>
        <v>0</v>
      </c>
      <c r="K269" s="458">
        <f>'[2]Report P4 '!K90</f>
        <v>0</v>
      </c>
      <c r="L269" s="458">
        <f>'[2]Report P4 '!L90</f>
        <v>0</v>
      </c>
      <c r="M269" s="458">
        <f>'[2]Report P4 '!M90</f>
        <v>0</v>
      </c>
      <c r="N269" s="458">
        <f>'[2]Report P4 '!N90</f>
        <v>0</v>
      </c>
      <c r="O269" s="458">
        <f>'[2]Report P4 '!O90</f>
        <v>0</v>
      </c>
      <c r="P269" s="458">
        <f>'[2]Report P4 '!P90</f>
        <v>0</v>
      </c>
      <c r="Q269" s="458">
        <f>'[2]Report P4 '!Q90</f>
        <v>0</v>
      </c>
      <c r="R269" s="458">
        <f>'[2]Report P4 '!R90</f>
        <v>0</v>
      </c>
      <c r="S269" s="458">
        <f>'[2]Report P4 '!S90</f>
        <v>0</v>
      </c>
      <c r="T269" s="459">
        <f>'[2]Report P4 '!T90</f>
        <v>0</v>
      </c>
    </row>
    <row r="270" spans="1:20" ht="15" thickBot="1" x14ac:dyDescent="0.4">
      <c r="A270" s="466"/>
      <c r="B270" s="471" t="s">
        <v>1845</v>
      </c>
      <c r="C270" s="461">
        <f>'[2]Report P4 '!C91</f>
        <v>0</v>
      </c>
      <c r="D270" s="461">
        <f>'[2]Report P4 '!D91</f>
        <v>0</v>
      </c>
      <c r="E270" s="462">
        <f>'[2]Report P4 '!E91</f>
        <v>0</v>
      </c>
      <c r="F270" s="462">
        <f>'[2]Report P4 '!F91</f>
        <v>0</v>
      </c>
      <c r="G270" s="462">
        <f>'[2]Report P4 '!G91</f>
        <v>0</v>
      </c>
      <c r="H270" s="462">
        <f>'[2]Report P4 '!H91</f>
        <v>0</v>
      </c>
      <c r="I270" s="462">
        <f>'[2]Report P4 '!I91</f>
        <v>0</v>
      </c>
      <c r="J270" s="462">
        <f>'[2]Report P4 '!J91</f>
        <v>0</v>
      </c>
      <c r="K270" s="462">
        <f>'[2]Report P4 '!K91</f>
        <v>0</v>
      </c>
      <c r="L270" s="462">
        <f>'[2]Report P4 '!L91</f>
        <v>0</v>
      </c>
      <c r="M270" s="462">
        <f>'[2]Report P4 '!M91</f>
        <v>0</v>
      </c>
      <c r="N270" s="462">
        <f>'[2]Report P4 '!N91</f>
        <v>0</v>
      </c>
      <c r="O270" s="462">
        <f>'[2]Report P4 '!O91</f>
        <v>0</v>
      </c>
      <c r="P270" s="462">
        <f>'[2]Report P4 '!P91</f>
        <v>0</v>
      </c>
      <c r="Q270" s="462">
        <f>'[2]Report P4 '!Q91</f>
        <v>0</v>
      </c>
      <c r="R270" s="462">
        <f>'[2]Report P4 '!R91</f>
        <v>0</v>
      </c>
      <c r="S270" s="462">
        <f>'[2]Report P4 '!S91</f>
        <v>0</v>
      </c>
      <c r="T270" s="463">
        <f>'[2]Report P4 '!T91</f>
        <v>0</v>
      </c>
    </row>
    <row r="271" spans="1:20" ht="14.5" x14ac:dyDescent="0.35">
      <c r="A271"/>
      <c r="B271"/>
      <c r="C271"/>
      <c r="D271"/>
      <c r="E271"/>
      <c r="F271"/>
      <c r="G271"/>
      <c r="H271"/>
      <c r="I271"/>
      <c r="J271"/>
      <c r="K271"/>
      <c r="L271"/>
      <c r="M271"/>
      <c r="N271"/>
      <c r="O271"/>
      <c r="P271"/>
      <c r="Q271"/>
      <c r="R271"/>
      <c r="S271"/>
    </row>
    <row r="272" spans="1:20" ht="14.5" x14ac:dyDescent="0.35">
      <c r="A272" s="531" t="str">
        <f>'[2]Report P4 '!A93</f>
        <v>(1) Refer to footnote (6) on page 3 of this Investor Report.</v>
      </c>
      <c r="B272" s="531"/>
      <c r="C272" s="531"/>
      <c r="D272" s="531"/>
      <c r="E272" s="531"/>
      <c r="F272" s="531"/>
      <c r="G272" s="531"/>
      <c r="H272" s="531"/>
      <c r="I272" s="531"/>
      <c r="J272" s="531"/>
      <c r="K272" s="531"/>
      <c r="L272" s="531"/>
      <c r="M272" s="531"/>
      <c r="N272" s="531"/>
      <c r="O272" s="531"/>
      <c r="P272" s="531"/>
      <c r="Q272" s="531"/>
      <c r="R272" s="531"/>
      <c r="S272" s="531"/>
      <c r="T272" s="531"/>
    </row>
    <row r="273" spans="1:20" ht="14.5" x14ac:dyDescent="0.35">
      <c r="A273" s="531" t="str">
        <f>'[2]Report P4 '!A94</f>
        <v>(2) With respect to STEP Loans, the Current Indexed LTV does not include amounts drawn in respect of (i) Other STEP Products, or (ii) Additional STEP Loans which are not yet included in the cover pool, which in each case are secured by the same property.</v>
      </c>
      <c r="B273" s="531"/>
      <c r="C273" s="531"/>
      <c r="D273" s="531"/>
      <c r="E273" s="531"/>
      <c r="F273" s="531"/>
      <c r="G273" s="531"/>
      <c r="H273" s="531"/>
      <c r="I273" s="531"/>
      <c r="J273" s="531"/>
      <c r="K273" s="531"/>
      <c r="L273" s="531"/>
      <c r="M273" s="531"/>
      <c r="N273" s="531"/>
      <c r="O273" s="531"/>
      <c r="P273" s="531"/>
      <c r="Q273" s="531"/>
      <c r="R273" s="531"/>
      <c r="S273" s="531"/>
      <c r="T273" s="531"/>
    </row>
    <row r="274" spans="1:20" ht="15" customHeight="1" x14ac:dyDescent="0.35">
      <c r="A274" s="539" t="str">
        <f>'[2]Report P4 '!A95</f>
        <v>(3) The indexation methodology as described in footnote (1) on page 3 of this Investor Report.</v>
      </c>
      <c r="B274" s="539"/>
      <c r="C274" s="539"/>
      <c r="D274" s="539"/>
      <c r="E274" s="539"/>
      <c r="F274" s="539"/>
      <c r="G274" s="539"/>
      <c r="H274" s="539"/>
      <c r="I274" s="539"/>
      <c r="J274" s="539"/>
      <c r="K274" s="539"/>
      <c r="L274" s="539"/>
      <c r="M274" s="539"/>
      <c r="N274" s="539"/>
      <c r="O274" s="539"/>
      <c r="P274" s="539"/>
      <c r="Q274" s="539"/>
      <c r="R274" s="539"/>
      <c r="S274" s="539"/>
      <c r="T274" s="539"/>
    </row>
    <row r="275" spans="1:20" ht="14.5" x14ac:dyDescent="0.35">
      <c r="A275" s="531" t="str">
        <f>'[2]Report P4 '!A96</f>
        <v>(4) Percentage Total for "All" Loans is calculated as a percentage of total Loans in the Portfolio while the Percentage Total for each other delinquency measure is calculated as a percentage of Loans within the associated province.</v>
      </c>
      <c r="B275" s="531"/>
      <c r="C275" s="531"/>
      <c r="D275" s="531"/>
      <c r="E275" s="531"/>
      <c r="F275" s="531"/>
      <c r="G275" s="531"/>
      <c r="H275" s="531"/>
      <c r="I275" s="531"/>
      <c r="J275" s="531"/>
      <c r="K275" s="531"/>
      <c r="L275" s="531"/>
      <c r="M275" s="531"/>
      <c r="N275" s="531"/>
      <c r="O275" s="531"/>
      <c r="P275" s="531"/>
      <c r="Q275" s="531"/>
      <c r="R275" s="531"/>
      <c r="S275" s="531"/>
      <c r="T275" s="531"/>
    </row>
    <row r="276" spans="1:20" ht="14.5" x14ac:dyDescent="0.35">
      <c r="A276" s="531" t="str">
        <f>'[2]Report P4 '!A97</f>
        <v>(5)The methodology used in this table aggregates STEP Loans secured by the same property.</v>
      </c>
      <c r="B276" s="531"/>
      <c r="C276" s="531"/>
      <c r="D276" s="531"/>
      <c r="E276" s="531"/>
      <c r="F276" s="531"/>
      <c r="G276" s="531"/>
      <c r="H276" s="531"/>
      <c r="I276" s="531"/>
      <c r="J276" s="531"/>
      <c r="K276" s="531"/>
      <c r="L276" s="531"/>
      <c r="M276" s="531"/>
      <c r="N276" s="531"/>
      <c r="O276" s="531"/>
      <c r="P276" s="531"/>
      <c r="Q276" s="531"/>
      <c r="R276" s="531"/>
      <c r="S276" s="531"/>
      <c r="T276" s="531"/>
    </row>
    <row r="278" spans="1:20" ht="18.5" x14ac:dyDescent="0.45">
      <c r="A278" s="537" t="s">
        <v>1957</v>
      </c>
      <c r="B278" s="537"/>
      <c r="C278" s="537"/>
      <c r="D278" s="266"/>
      <c r="E278" s="266"/>
      <c r="F278" s="266"/>
      <c r="G278" s="266"/>
      <c r="H278" s="266"/>
      <c r="I278" s="266"/>
      <c r="J278" s="266"/>
      <c r="K278" s="266"/>
      <c r="L278" s="266"/>
      <c r="M278" s="266"/>
      <c r="N278" s="266"/>
      <c r="O278" s="266"/>
      <c r="P278" s="266"/>
      <c r="Q278" s="266"/>
      <c r="R278" s="266"/>
      <c r="S278" s="266"/>
    </row>
    <row r="279" spans="1:20" ht="14.5" x14ac:dyDescent="0.35">
      <c r="A279"/>
      <c r="B279"/>
      <c r="C279"/>
      <c r="D279"/>
      <c r="E279"/>
      <c r="F279"/>
      <c r="G279"/>
      <c r="H279"/>
      <c r="I279"/>
      <c r="J279"/>
      <c r="K279"/>
      <c r="L279"/>
      <c r="M279"/>
      <c r="N279"/>
      <c r="O279"/>
      <c r="P279"/>
      <c r="Q279"/>
      <c r="S279"/>
    </row>
    <row r="280" spans="1:20" ht="14.5" x14ac:dyDescent="0.35">
      <c r="A280"/>
      <c r="B280"/>
      <c r="C280"/>
      <c r="D280"/>
      <c r="E280"/>
      <c r="F280"/>
      <c r="G280"/>
      <c r="H280"/>
      <c r="I280"/>
      <c r="J280"/>
      <c r="K280"/>
      <c r="L280"/>
      <c r="M280"/>
      <c r="N280"/>
      <c r="O280"/>
      <c r="P280"/>
      <c r="Q280"/>
      <c r="S280"/>
    </row>
    <row r="281" spans="1:20" ht="16.5" x14ac:dyDescent="0.35">
      <c r="A281" s="540" t="s">
        <v>1958</v>
      </c>
      <c r="B281" s="540"/>
      <c r="C281" s="540"/>
      <c r="D281" s="540"/>
      <c r="E281" s="540"/>
      <c r="F281" s="540"/>
      <c r="G281" s="540"/>
      <c r="H281" s="540"/>
      <c r="I281" s="540"/>
      <c r="J281" s="540"/>
      <c r="K281" s="540"/>
      <c r="L281" s="540"/>
      <c r="M281" s="540"/>
      <c r="N281" s="540"/>
      <c r="O281" s="540"/>
      <c r="P281" s="540"/>
      <c r="Q281" s="540"/>
      <c r="R281" s="540"/>
      <c r="S281" s="540"/>
    </row>
    <row r="282" spans="1:20" ht="16.5" x14ac:dyDescent="0.35">
      <c r="A282" s="472" t="s">
        <v>1959</v>
      </c>
      <c r="B282" s="473" t="s">
        <v>1894</v>
      </c>
      <c r="C282" s="473" t="s">
        <v>1895</v>
      </c>
      <c r="D282" s="473" t="s">
        <v>1896</v>
      </c>
      <c r="E282" s="473" t="s">
        <v>1897</v>
      </c>
      <c r="F282" s="473" t="s">
        <v>1898</v>
      </c>
      <c r="G282" s="473" t="s">
        <v>1899</v>
      </c>
      <c r="H282" s="473" t="s">
        <v>1900</v>
      </c>
      <c r="I282" s="473" t="s">
        <v>1901</v>
      </c>
      <c r="J282" s="473" t="s">
        <v>1902</v>
      </c>
      <c r="K282" s="473" t="s">
        <v>1903</v>
      </c>
      <c r="L282" s="473" t="s">
        <v>1904</v>
      </c>
      <c r="M282" s="473" t="s">
        <v>1905</v>
      </c>
      <c r="N282" s="473" t="s">
        <v>1906</v>
      </c>
      <c r="O282" s="473" t="s">
        <v>1907</v>
      </c>
      <c r="P282" s="473" t="s">
        <v>1908</v>
      </c>
      <c r="Q282" s="473" t="s">
        <v>1952</v>
      </c>
      <c r="R282" s="473" t="s">
        <v>96</v>
      </c>
      <c r="S282" s="473" t="s">
        <v>1960</v>
      </c>
    </row>
    <row r="283" spans="1:20" ht="14.5" x14ac:dyDescent="0.35">
      <c r="A283" s="424" t="s">
        <v>1863</v>
      </c>
      <c r="B283" s="474">
        <f>'[2]Report P5 '!B10</f>
        <v>81939857.480000138</v>
      </c>
      <c r="C283" s="474">
        <f>'[2]Report P5 '!C10</f>
        <v>63204608.720000014</v>
      </c>
      <c r="D283" s="474">
        <f>'[2]Report P5 '!D10</f>
        <v>85377946.490000069</v>
      </c>
      <c r="E283" s="474">
        <f>'[2]Report P5 '!E10</f>
        <v>126523201.70999998</v>
      </c>
      <c r="F283" s="474">
        <f>'[2]Report P5 '!F10</f>
        <v>156903374.9500002</v>
      </c>
      <c r="G283" s="474">
        <f>'[2]Report P5 '!G10</f>
        <v>212245416.16999999</v>
      </c>
      <c r="H283" s="474">
        <f>'[2]Report P5 '!H10</f>
        <v>257975791.60000023</v>
      </c>
      <c r="I283" s="474">
        <f>'[2]Report P5 '!I10</f>
        <v>313345137.76000011</v>
      </c>
      <c r="J283" s="474">
        <f>'[2]Report P5 '!J10</f>
        <v>391043572.50000018</v>
      </c>
      <c r="K283" s="474">
        <f>'[2]Report P5 '!K10</f>
        <v>495122241.18999952</v>
      </c>
      <c r="L283" s="474">
        <f>'[2]Report P5 '!L10</f>
        <v>618804644.75000048</v>
      </c>
      <c r="M283" s="474">
        <f>'[2]Report P5 '!M10</f>
        <v>900560490.95000041</v>
      </c>
      <c r="N283" s="474">
        <f>'[2]Report P5 '!N10</f>
        <v>912223109.43000031</v>
      </c>
      <c r="O283" s="474">
        <f>'[2]Report P5 '!O10</f>
        <v>201140167.33000001</v>
      </c>
      <c r="P283" s="474">
        <f>'[2]Report P5 '!P10</f>
        <v>1875446.56</v>
      </c>
      <c r="Q283" s="475">
        <f>'[2]Report P5 '!Q10</f>
        <v>773422.99999999988</v>
      </c>
      <c r="R283" s="476">
        <f>'[2]Report P5 '!R10</f>
        <v>4819058430.5900011</v>
      </c>
      <c r="S283" s="409">
        <f>'[2]Report P5 '!S10</f>
        <v>8.4279080297493439E-2</v>
      </c>
    </row>
    <row r="284" spans="1:20" ht="14.5" x14ac:dyDescent="0.35">
      <c r="A284" s="424" t="s">
        <v>1961</v>
      </c>
      <c r="B284" s="474">
        <f>'[2]Report P5 '!B11</f>
        <v>4243545.129999999</v>
      </c>
      <c r="C284" s="474">
        <f>'[2]Report P5 '!C11</f>
        <v>6579579.6600000001</v>
      </c>
      <c r="D284" s="474">
        <f>'[2]Report P5 '!D11</f>
        <v>5880025.6100000013</v>
      </c>
      <c r="E284" s="474">
        <f>'[2]Report P5 '!E11</f>
        <v>12188883.1</v>
      </c>
      <c r="F284" s="474">
        <f>'[2]Report P5 '!F11</f>
        <v>18197127.000000007</v>
      </c>
      <c r="G284" s="474">
        <f>'[2]Report P5 '!G11</f>
        <v>20900021.850000005</v>
      </c>
      <c r="H284" s="474">
        <f>'[2]Report P5 '!H11</f>
        <v>25894359.189999994</v>
      </c>
      <c r="I284" s="474">
        <f>'[2]Report P5 '!I11</f>
        <v>25059556.889999997</v>
      </c>
      <c r="J284" s="474">
        <f>'[2]Report P5 '!J11</f>
        <v>32599669.969999999</v>
      </c>
      <c r="K284" s="474">
        <f>'[2]Report P5 '!K11</f>
        <v>16479592.400000004</v>
      </c>
      <c r="L284" s="474">
        <f>'[2]Report P5 '!L11</f>
        <v>18311130.759999998</v>
      </c>
      <c r="M284" s="474">
        <f>'[2]Report P5 '!M11</f>
        <v>21566954.669999998</v>
      </c>
      <c r="N284" s="474">
        <f>'[2]Report P5 '!N11</f>
        <v>15008953.530000007</v>
      </c>
      <c r="O284" s="474">
        <f>'[2]Report P5 '!O11</f>
        <v>4897447.8599999994</v>
      </c>
      <c r="P284" s="477">
        <f>'[2]Report P5 '!P11</f>
        <v>409454.95</v>
      </c>
      <c r="Q284" s="475">
        <f>'[2]Report P5 '!Q11</f>
        <v>0</v>
      </c>
      <c r="R284" s="476">
        <f>'[2]Report P5 '!R11</f>
        <v>228216302.56999999</v>
      </c>
      <c r="S284" s="409">
        <f>'[2]Report P5 '!S11</f>
        <v>3.9912070721954849E-3</v>
      </c>
    </row>
    <row r="285" spans="1:20" ht="14.5" x14ac:dyDescent="0.35">
      <c r="A285" s="424" t="s">
        <v>1962</v>
      </c>
      <c r="B285" s="474">
        <f>'[2]Report P5 '!B12</f>
        <v>12429667.510000007</v>
      </c>
      <c r="C285" s="474">
        <f>'[2]Report P5 '!C12</f>
        <v>9277288.9099999983</v>
      </c>
      <c r="D285" s="474">
        <f>'[2]Report P5 '!D12</f>
        <v>16723196.540000005</v>
      </c>
      <c r="E285" s="474">
        <f>'[2]Report P5 '!E12</f>
        <v>33763294.199999988</v>
      </c>
      <c r="F285" s="474">
        <f>'[2]Report P5 '!F12</f>
        <v>50775143.990000039</v>
      </c>
      <c r="G285" s="474">
        <f>'[2]Report P5 '!G12</f>
        <v>68437790.079999983</v>
      </c>
      <c r="H285" s="474">
        <f>'[2]Report P5 '!H12</f>
        <v>97071541.300000057</v>
      </c>
      <c r="I285" s="474">
        <f>'[2]Report P5 '!I12</f>
        <v>124884734.06</v>
      </c>
      <c r="J285" s="474">
        <f>'[2]Report P5 '!J12</f>
        <v>124517805.83000001</v>
      </c>
      <c r="K285" s="474">
        <f>'[2]Report P5 '!K12</f>
        <v>147123823.00999996</v>
      </c>
      <c r="L285" s="474">
        <f>'[2]Report P5 '!L12</f>
        <v>147364649.13000003</v>
      </c>
      <c r="M285" s="474">
        <f>'[2]Report P5 '!M12</f>
        <v>194786089.5999999</v>
      </c>
      <c r="N285" s="474">
        <f>'[2]Report P5 '!N12</f>
        <v>176578049.44999996</v>
      </c>
      <c r="O285" s="474">
        <f>'[2]Report P5 '!O12</f>
        <v>35633062.589999996</v>
      </c>
      <c r="P285" s="474">
        <f>'[2]Report P5 '!P12</f>
        <v>3129513.69</v>
      </c>
      <c r="Q285" s="475">
        <f>'[2]Report P5 '!Q12</f>
        <v>491222.02</v>
      </c>
      <c r="R285" s="476">
        <f>'[2]Report P5 '!R12</f>
        <v>1242986871.9099998</v>
      </c>
      <c r="S285" s="409">
        <f>'[2]Report P5 '!S12</f>
        <v>2.1738227891461258E-2</v>
      </c>
    </row>
    <row r="286" spans="1:20" ht="14.5" x14ac:dyDescent="0.35">
      <c r="A286" s="424" t="s">
        <v>1963</v>
      </c>
      <c r="B286" s="474">
        <f>'[2]Report P5 '!B13</f>
        <v>43688993.979999982</v>
      </c>
      <c r="C286" s="474">
        <f>'[2]Report P5 '!C13</f>
        <v>34429860.889999986</v>
      </c>
      <c r="D286" s="474">
        <f>'[2]Report P5 '!D13</f>
        <v>58686787.580000013</v>
      </c>
      <c r="E286" s="474">
        <f>'[2]Report P5 '!E13</f>
        <v>106007038.38999996</v>
      </c>
      <c r="F286" s="474">
        <f>'[2]Report P5 '!F13</f>
        <v>151242533.38000005</v>
      </c>
      <c r="G286" s="474">
        <f>'[2]Report P5 '!G13</f>
        <v>211280031.51000008</v>
      </c>
      <c r="H286" s="474">
        <f>'[2]Report P5 '!H13</f>
        <v>275947635.74999958</v>
      </c>
      <c r="I286" s="474">
        <f>'[2]Report P5 '!I13</f>
        <v>329622816.78000027</v>
      </c>
      <c r="J286" s="474">
        <f>'[2]Report P5 '!J13</f>
        <v>372675307.16000044</v>
      </c>
      <c r="K286" s="474">
        <f>'[2]Report P5 '!K13</f>
        <v>371237623.78999907</v>
      </c>
      <c r="L286" s="474">
        <f>'[2]Report P5 '!L13</f>
        <v>363048333.09000009</v>
      </c>
      <c r="M286" s="474">
        <f>'[2]Report P5 '!M13</f>
        <v>461855621.68000066</v>
      </c>
      <c r="N286" s="474">
        <f>'[2]Report P5 '!N13</f>
        <v>414374899.16999954</v>
      </c>
      <c r="O286" s="474">
        <f>'[2]Report P5 '!O13</f>
        <v>93125358.960000038</v>
      </c>
      <c r="P286" s="474">
        <f>'[2]Report P5 '!P13</f>
        <v>6981275.71</v>
      </c>
      <c r="Q286" s="474">
        <f>'[2]Report P5 '!Q13</f>
        <v>3642278.4800000004</v>
      </c>
      <c r="R286" s="476">
        <f>'[2]Report P5 '!R13</f>
        <v>3297846396.3000002</v>
      </c>
      <c r="S286" s="409">
        <f>'[2]Report P5 '!S13</f>
        <v>5.7675055251101975E-2</v>
      </c>
    </row>
    <row r="287" spans="1:20" ht="14.5" x14ac:dyDescent="0.35">
      <c r="A287" s="424" t="s">
        <v>1964</v>
      </c>
      <c r="B287" s="474">
        <f>'[2]Report P5 '!B14</f>
        <v>126315022.22999988</v>
      </c>
      <c r="C287" s="474">
        <f>'[2]Report P5 '!C14</f>
        <v>102705708.95000011</v>
      </c>
      <c r="D287" s="474">
        <f>'[2]Report P5 '!D14</f>
        <v>162594674.98999989</v>
      </c>
      <c r="E287" s="474">
        <f>'[2]Report P5 '!E14</f>
        <v>253138694.04999986</v>
      </c>
      <c r="F287" s="474">
        <f>'[2]Report P5 '!F14</f>
        <v>350795759.80000049</v>
      </c>
      <c r="G287" s="474">
        <f>'[2]Report P5 '!G14</f>
        <v>499293181.23999965</v>
      </c>
      <c r="H287" s="474">
        <f>'[2]Report P5 '!H14</f>
        <v>645116770.15999925</v>
      </c>
      <c r="I287" s="474">
        <f>'[2]Report P5 '!I14</f>
        <v>725092206.98999989</v>
      </c>
      <c r="J287" s="474">
        <f>'[2]Report P5 '!J14</f>
        <v>805053042.48000002</v>
      </c>
      <c r="K287" s="474">
        <f>'[2]Report P5 '!K14</f>
        <v>865580832.50000226</v>
      </c>
      <c r="L287" s="474">
        <f>'[2]Report P5 '!L14</f>
        <v>828967107.10999799</v>
      </c>
      <c r="M287" s="474">
        <f>'[2]Report P5 '!M14</f>
        <v>946952103.39999902</v>
      </c>
      <c r="N287" s="474">
        <f>'[2]Report P5 '!N14</f>
        <v>898876823.0300014</v>
      </c>
      <c r="O287" s="474">
        <f>'[2]Report P5 '!O14</f>
        <v>172433225.66000012</v>
      </c>
      <c r="P287" s="474">
        <f>'[2]Report P5 '!P14</f>
        <v>14624088.459999999</v>
      </c>
      <c r="Q287" s="474">
        <f>'[2]Report P5 '!Q14</f>
        <v>5424271.2000000002</v>
      </c>
      <c r="R287" s="476">
        <f>'[2]Report P5 '!R14</f>
        <v>7402963512.249999</v>
      </c>
      <c r="S287" s="409">
        <f>'[2]Report P5 '!S14</f>
        <v>0.12946822813516817</v>
      </c>
    </row>
    <row r="288" spans="1:20" ht="14.5" x14ac:dyDescent="0.35">
      <c r="A288" s="424" t="s">
        <v>1965</v>
      </c>
      <c r="B288" s="474">
        <f>'[2]Report P5 '!B15</f>
        <v>216486165.35999995</v>
      </c>
      <c r="C288" s="474">
        <f>'[2]Report P5 '!C15</f>
        <v>176089108.45000011</v>
      </c>
      <c r="D288" s="474">
        <f>'[2]Report P5 '!D15</f>
        <v>287835666.01999986</v>
      </c>
      <c r="E288" s="474">
        <f>'[2]Report P5 '!E15</f>
        <v>398542904.4400003</v>
      </c>
      <c r="F288" s="474">
        <f>'[2]Report P5 '!F15</f>
        <v>588399389.09000111</v>
      </c>
      <c r="G288" s="474">
        <f>'[2]Report P5 '!G15</f>
        <v>770825161.49000061</v>
      </c>
      <c r="H288" s="474">
        <f>'[2]Report P5 '!H15</f>
        <v>996707412.0999999</v>
      </c>
      <c r="I288" s="474">
        <f>'[2]Report P5 '!I15</f>
        <v>1072618230.6999989</v>
      </c>
      <c r="J288" s="474">
        <f>'[2]Report P5 '!J15</f>
        <v>1188225457.4199994</v>
      </c>
      <c r="K288" s="474">
        <f>'[2]Report P5 '!K15</f>
        <v>1210623395.7300005</v>
      </c>
      <c r="L288" s="474">
        <f>'[2]Report P5 '!L15</f>
        <v>1158875415.55</v>
      </c>
      <c r="M288" s="474">
        <f>'[2]Report P5 '!M15</f>
        <v>1286266346.1800025</v>
      </c>
      <c r="N288" s="474">
        <f>'[2]Report P5 '!N15</f>
        <v>1244746359.960005</v>
      </c>
      <c r="O288" s="474">
        <f>'[2]Report P5 '!O15</f>
        <v>245941937.5500001</v>
      </c>
      <c r="P288" s="474">
        <f>'[2]Report P5 '!P15</f>
        <v>14148952.700000001</v>
      </c>
      <c r="Q288" s="474">
        <f>'[2]Report P5 '!Q15</f>
        <v>6673545.0800000001</v>
      </c>
      <c r="R288" s="476">
        <f>'[2]Report P5 '!R15</f>
        <v>10863005447.820007</v>
      </c>
      <c r="S288" s="409">
        <f>'[2]Report P5 '!S15</f>
        <v>0.18997987295556462</v>
      </c>
    </row>
    <row r="289" spans="1:19" ht="14.5" x14ac:dyDescent="0.35">
      <c r="A289" s="424" t="s">
        <v>1966</v>
      </c>
      <c r="B289" s="474">
        <f>'[2]Report P5 '!B16</f>
        <v>1291991906.0300026</v>
      </c>
      <c r="C289" s="474">
        <f>'[2]Report P5 '!C16</f>
        <v>903897376.04999876</v>
      </c>
      <c r="D289" s="474">
        <f>'[2]Report P5 '!D16</f>
        <v>1241310105.3499987</v>
      </c>
      <c r="E289" s="474">
        <f>'[2]Report P5 '!E16</f>
        <v>1643262061.7400017</v>
      </c>
      <c r="F289" s="474">
        <f>'[2]Report P5 '!F16</f>
        <v>2098825304.9599977</v>
      </c>
      <c r="G289" s="474">
        <f>'[2]Report P5 '!G16</f>
        <v>2566346082.3100033</v>
      </c>
      <c r="H289" s="474">
        <f>'[2]Report P5 '!H16</f>
        <v>2935273508.1300159</v>
      </c>
      <c r="I289" s="474">
        <f>'[2]Report P5 '!I16</f>
        <v>2925631439.5599985</v>
      </c>
      <c r="J289" s="474">
        <f>'[2]Report P5 '!J16</f>
        <v>3020335336.6600037</v>
      </c>
      <c r="K289" s="474">
        <f>'[2]Report P5 '!K16</f>
        <v>2696896691.4100084</v>
      </c>
      <c r="L289" s="474">
        <f>'[2]Report P5 '!L16</f>
        <v>2522704757.9099984</v>
      </c>
      <c r="M289" s="474">
        <f>'[2]Report P5 '!M16</f>
        <v>2596632182.489995</v>
      </c>
      <c r="N289" s="474">
        <f>'[2]Report P5 '!N16</f>
        <v>2325495158.2400036</v>
      </c>
      <c r="O289" s="474">
        <f>'[2]Report P5 '!O16</f>
        <v>521678732.11999989</v>
      </c>
      <c r="P289" s="474">
        <f>'[2]Report P5 '!P16</f>
        <v>28937433.870000001</v>
      </c>
      <c r="Q289" s="474">
        <f>'[2]Report P5 '!Q16</f>
        <v>6475001.6900000004</v>
      </c>
      <c r="R289" s="476">
        <f>'[2]Report P5 '!R16</f>
        <v>29325693078.520023</v>
      </c>
      <c r="S289" s="409">
        <f>'[2]Report P5 '!S16</f>
        <v>0.51286832839701502</v>
      </c>
    </row>
    <row r="290" spans="1:19" ht="14.5" x14ac:dyDescent="0.35">
      <c r="A290" s="478" t="s">
        <v>96</v>
      </c>
      <c r="B290" s="479">
        <f>'[2]Report P5 '!B17</f>
        <v>1777095157.7200027</v>
      </c>
      <c r="C290" s="479">
        <f>'[2]Report P5 '!C17</f>
        <v>1296183531.6299989</v>
      </c>
      <c r="D290" s="479">
        <f>'[2]Report P5 '!D17</f>
        <v>1858408402.5799985</v>
      </c>
      <c r="E290" s="479">
        <f>'[2]Report P5 '!E17</f>
        <v>2573426077.630002</v>
      </c>
      <c r="F290" s="479">
        <f>'[2]Report P5 '!F17</f>
        <v>3415138633.1699996</v>
      </c>
      <c r="G290" s="479">
        <f>'[2]Report P5 '!G17</f>
        <v>4349327684.6500034</v>
      </c>
      <c r="H290" s="479">
        <f>'[2]Report P5 '!H17</f>
        <v>5233987018.2300148</v>
      </c>
      <c r="I290" s="479">
        <f>'[2]Report P5 '!I17</f>
        <v>5516254122.7399979</v>
      </c>
      <c r="J290" s="479">
        <f>'[2]Report P5 '!J17</f>
        <v>5934450192.0200033</v>
      </c>
      <c r="K290" s="479">
        <f>'[2]Report P5 '!K17</f>
        <v>5803064200.0300102</v>
      </c>
      <c r="L290" s="479">
        <f>'[2]Report P5 '!L17</f>
        <v>5658076038.2999973</v>
      </c>
      <c r="M290" s="479">
        <f>'[2]Report P5 '!M17</f>
        <v>6408619788.9699974</v>
      </c>
      <c r="N290" s="479">
        <f>'[2]Report P5 '!N17</f>
        <v>5987303352.81001</v>
      </c>
      <c r="O290" s="479">
        <f>'[2]Report P5 '!O17</f>
        <v>1274849932.0700002</v>
      </c>
      <c r="P290" s="479">
        <f>'[2]Report P5 '!P17</f>
        <v>70106165.939999998</v>
      </c>
      <c r="Q290" s="479">
        <f>'[2]Report P5 '!Q17</f>
        <v>23479741.470000003</v>
      </c>
      <c r="R290" s="479">
        <f>'[2]Report P5 '!R17</f>
        <v>57179770039.96003</v>
      </c>
      <c r="S290" s="480">
        <f>'[2]Report P5 '!S17</f>
        <v>1</v>
      </c>
    </row>
    <row r="291" spans="1:19" ht="14.5" x14ac:dyDescent="0.35">
      <c r="A291"/>
      <c r="B291" s="380"/>
      <c r="C291" s="380"/>
      <c r="D291" s="380"/>
      <c r="E291" s="380"/>
      <c r="F291" s="380"/>
      <c r="G291" s="380"/>
      <c r="H291" s="380"/>
      <c r="I291" s="380"/>
      <c r="J291" s="380"/>
      <c r="K291" s="380"/>
      <c r="L291" s="380"/>
      <c r="M291" s="380"/>
      <c r="N291" s="380"/>
      <c r="O291"/>
      <c r="P291"/>
      <c r="Q291"/>
      <c r="S291"/>
    </row>
    <row r="292" spans="1:19" ht="14.5" x14ac:dyDescent="0.35">
      <c r="A292" s="531" t="str">
        <f>'[2]Report P5 '!A19</f>
        <v>(1) With respect to STEP Loans, the Current Indexed LTV does not include amounts drawn in respect of (i) Other STEP Products, or (ii) Additional STEP Loans which are not yet included in the cover pool, which in each case are secured by the same property.</v>
      </c>
      <c r="B292" s="531"/>
      <c r="C292" s="531"/>
      <c r="D292" s="531"/>
      <c r="E292" s="531"/>
      <c r="F292" s="531"/>
      <c r="G292" s="531"/>
      <c r="H292" s="531"/>
      <c r="I292" s="531"/>
      <c r="J292" s="531"/>
      <c r="K292" s="531"/>
      <c r="L292" s="531"/>
      <c r="M292" s="531"/>
      <c r="N292" s="531"/>
      <c r="O292" s="531"/>
      <c r="P292" s="531"/>
      <c r="Q292" s="531"/>
      <c r="R292" s="531"/>
      <c r="S292" s="531"/>
    </row>
    <row r="293" spans="1:19" ht="15" customHeight="1" x14ac:dyDescent="0.35">
      <c r="A293" s="539" t="str">
        <f>'[2]Report P5 '!A20</f>
        <v>(2) The indexation methodology as described in footnote (1) on page 3 of this Investor Report.</v>
      </c>
      <c r="B293" s="539"/>
      <c r="C293" s="539"/>
      <c r="D293" s="539"/>
      <c r="E293" s="539"/>
      <c r="F293" s="539"/>
      <c r="G293" s="539"/>
      <c r="H293" s="539"/>
      <c r="I293" s="539"/>
      <c r="J293" s="539"/>
      <c r="K293" s="539"/>
      <c r="L293" s="539"/>
      <c r="M293" s="539"/>
      <c r="N293" s="539"/>
      <c r="O293" s="539"/>
      <c r="P293" s="539"/>
      <c r="Q293" s="539"/>
      <c r="R293" s="539"/>
      <c r="S293" s="539"/>
    </row>
    <row r="294" spans="1:19" ht="14.5" x14ac:dyDescent="0.35">
      <c r="A294" s="531" t="str">
        <f>'[2]Report P5 '!A21</f>
        <v>(3) The methodology used in this table aggregates STEP Loans secured by the same property.</v>
      </c>
      <c r="B294" s="531"/>
      <c r="C294" s="531"/>
      <c r="D294" s="531"/>
      <c r="E294" s="531"/>
      <c r="F294" s="531"/>
      <c r="G294" s="531"/>
      <c r="H294" s="531"/>
      <c r="I294" s="531"/>
      <c r="J294" s="531"/>
      <c r="K294" s="531"/>
      <c r="L294" s="531"/>
      <c r="M294" s="531"/>
      <c r="N294" s="531"/>
      <c r="O294" s="531"/>
      <c r="P294" s="531"/>
      <c r="Q294" s="531"/>
      <c r="R294" s="531"/>
      <c r="S294" s="531"/>
    </row>
    <row r="295" spans="1:19" ht="17" x14ac:dyDescent="0.35">
      <c r="A295"/>
      <c r="B295" s="481"/>
      <c r="C295" s="481"/>
      <c r="D295" s="481"/>
      <c r="E295" s="481"/>
      <c r="F295" s="481"/>
      <c r="G295" s="481"/>
      <c r="H295" s="481"/>
      <c r="I295" s="481"/>
      <c r="J295"/>
      <c r="K295"/>
      <c r="L295"/>
      <c r="M295"/>
      <c r="N295"/>
      <c r="O295"/>
      <c r="P295"/>
      <c r="Q295"/>
      <c r="S295"/>
    </row>
  </sheetData>
  <mergeCells count="32">
    <mergeCell ref="A293:S293"/>
    <mergeCell ref="A294:S294"/>
    <mergeCell ref="A274:T274"/>
    <mergeCell ref="A275:T275"/>
    <mergeCell ref="A276:T276"/>
    <mergeCell ref="A278:C278"/>
    <mergeCell ref="A281:S281"/>
    <mergeCell ref="A292:S292"/>
    <mergeCell ref="A273:T273"/>
    <mergeCell ref="A69:I69"/>
    <mergeCell ref="A70:I70"/>
    <mergeCell ref="A71:I71"/>
    <mergeCell ref="A72:I72"/>
    <mergeCell ref="A129:I129"/>
    <mergeCell ref="A130:I131"/>
    <mergeCell ref="A132:I132"/>
    <mergeCell ref="A133:I133"/>
    <mergeCell ref="A184:C184"/>
    <mergeCell ref="A185:T185"/>
    <mergeCell ref="A272:T272"/>
    <mergeCell ref="A68:I68"/>
    <mergeCell ref="A14:B14"/>
    <mergeCell ref="A15:B15"/>
    <mergeCell ref="A16:B16"/>
    <mergeCell ref="A17:B17"/>
    <mergeCell ref="A18:B18"/>
    <mergeCell ref="A19:B19"/>
    <mergeCell ref="A20:B20"/>
    <mergeCell ref="A21:B21"/>
    <mergeCell ref="A23:I24"/>
    <mergeCell ref="A66:I66"/>
    <mergeCell ref="A67:I6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D1. NTT</vt:lpstr>
      <vt:lpstr> D2. NTT Pool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Ricci, Marie</cp:lastModifiedBy>
  <cp:lastPrinted>2016-05-20T08:25:54Z</cp:lastPrinted>
  <dcterms:created xsi:type="dcterms:W3CDTF">2016-04-21T08:07:20Z</dcterms:created>
  <dcterms:modified xsi:type="dcterms:W3CDTF">2020-04-09T15:41:34Z</dcterms:modified>
</cp:coreProperties>
</file>