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N:\Shared Reporting Folder\Uninsured\FY2022\08. August 2022\Website\"/>
    </mc:Choice>
  </mc:AlternateContent>
  <xr:revisionPtr revIDLastSave="0" documentId="13_ncr:1_{4812B632-42B1-413D-A148-4E33F9188EA0}" xr6:coauthVersionLast="47" xr6:coauthVersionMax="47" xr10:uidLastSave="{00000000-0000-0000-0000-000000000000}"/>
  <bookViews>
    <workbookView xWindow="-120" yWindow="-120" windowWidth="29040" windowHeight="15840" tabRatio="933" firstSheet="2" activeTab="9"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Optional Sustainable M data" sheetId="19" r:id="rId12"/>
    <sheet name="Temp. Optional COVID 19 imp" sheetId="22" r:id="rId13"/>
    <sheet name="E.g. General" sheetId="15" r:id="rId14"/>
    <sheet name="E.g. Other" sheetId="16" r:id="rId15"/>
  </sheets>
  <externalReferences>
    <externalReference r:id="rId16"/>
    <externalReference r:id="rId17"/>
  </externalReference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6" i="18" l="1"/>
  <c r="C85" i="18"/>
  <c r="C84" i="18"/>
  <c r="C83" i="18"/>
  <c r="C82" i="18"/>
  <c r="A560" i="14"/>
  <c r="A559" i="14"/>
  <c r="A558" i="14"/>
  <c r="S556" i="14"/>
  <c r="R556" i="14"/>
  <c r="Q556" i="14"/>
  <c r="P556" i="14"/>
  <c r="O556" i="14"/>
  <c r="N556" i="14"/>
  <c r="M556" i="14"/>
  <c r="L556" i="14"/>
  <c r="K556" i="14"/>
  <c r="J556" i="14"/>
  <c r="I556" i="14"/>
  <c r="H556" i="14"/>
  <c r="G556" i="14"/>
  <c r="F556" i="14"/>
  <c r="E556" i="14"/>
  <c r="D556" i="14"/>
  <c r="C556" i="14"/>
  <c r="B556" i="14"/>
  <c r="S555" i="14"/>
  <c r="R555" i="14"/>
  <c r="Q555" i="14"/>
  <c r="P555" i="14"/>
  <c r="O555" i="14"/>
  <c r="N555" i="14"/>
  <c r="M555" i="14"/>
  <c r="L555" i="14"/>
  <c r="K555" i="14"/>
  <c r="J555" i="14"/>
  <c r="I555" i="14"/>
  <c r="H555" i="14"/>
  <c r="G555" i="14"/>
  <c r="F555" i="14"/>
  <c r="E555" i="14"/>
  <c r="D555" i="14"/>
  <c r="C555" i="14"/>
  <c r="B555" i="14"/>
  <c r="S554" i="14"/>
  <c r="R554" i="14"/>
  <c r="Q554" i="14"/>
  <c r="P554" i="14"/>
  <c r="O554" i="14"/>
  <c r="N554" i="14"/>
  <c r="M554" i="14"/>
  <c r="L554" i="14"/>
  <c r="K554" i="14"/>
  <c r="J554" i="14"/>
  <c r="I554" i="14"/>
  <c r="H554" i="14"/>
  <c r="G554" i="14"/>
  <c r="F554" i="14"/>
  <c r="E554" i="14"/>
  <c r="D554" i="14"/>
  <c r="C554" i="14"/>
  <c r="B554" i="14"/>
  <c r="S553" i="14"/>
  <c r="R553" i="14"/>
  <c r="Q553" i="14"/>
  <c r="P553" i="14"/>
  <c r="O553" i="14"/>
  <c r="N553" i="14"/>
  <c r="M553" i="14"/>
  <c r="L553" i="14"/>
  <c r="K553" i="14"/>
  <c r="J553" i="14"/>
  <c r="I553" i="14"/>
  <c r="H553" i="14"/>
  <c r="G553" i="14"/>
  <c r="F553" i="14"/>
  <c r="E553" i="14"/>
  <c r="D553" i="14"/>
  <c r="C553" i="14"/>
  <c r="B553" i="14"/>
  <c r="S552" i="14"/>
  <c r="R552" i="14"/>
  <c r="Q552" i="14"/>
  <c r="P552" i="14"/>
  <c r="O552" i="14"/>
  <c r="N552" i="14"/>
  <c r="M552" i="14"/>
  <c r="L552" i="14"/>
  <c r="K552" i="14"/>
  <c r="J552" i="14"/>
  <c r="I552" i="14"/>
  <c r="H552" i="14"/>
  <c r="G552" i="14"/>
  <c r="F552" i="14"/>
  <c r="E552" i="14"/>
  <c r="D552" i="14"/>
  <c r="C552" i="14"/>
  <c r="B552" i="14"/>
  <c r="S551" i="14"/>
  <c r="R551" i="14"/>
  <c r="Q551" i="14"/>
  <c r="P551" i="14"/>
  <c r="O551" i="14"/>
  <c r="N551" i="14"/>
  <c r="M551" i="14"/>
  <c r="L551" i="14"/>
  <c r="K551" i="14"/>
  <c r="J551" i="14"/>
  <c r="I551" i="14"/>
  <c r="H551" i="14"/>
  <c r="G551" i="14"/>
  <c r="F551" i="14"/>
  <c r="E551" i="14"/>
  <c r="D551" i="14"/>
  <c r="C551" i="14"/>
  <c r="B551" i="14"/>
  <c r="S550" i="14"/>
  <c r="R550" i="14"/>
  <c r="Q550" i="14"/>
  <c r="P550" i="14"/>
  <c r="O550" i="14"/>
  <c r="N550" i="14"/>
  <c r="M550" i="14"/>
  <c r="L550" i="14"/>
  <c r="K550" i="14"/>
  <c r="J550" i="14"/>
  <c r="I550" i="14"/>
  <c r="H550" i="14"/>
  <c r="G550" i="14"/>
  <c r="F550" i="14"/>
  <c r="E550" i="14"/>
  <c r="D550" i="14"/>
  <c r="C550" i="14"/>
  <c r="B550" i="14"/>
  <c r="S549" i="14"/>
  <c r="R549" i="14"/>
  <c r="Q549" i="14"/>
  <c r="P549" i="14"/>
  <c r="O549" i="14"/>
  <c r="N549" i="14"/>
  <c r="M549" i="14"/>
  <c r="L549" i="14"/>
  <c r="K549" i="14"/>
  <c r="J549" i="14"/>
  <c r="I549" i="14"/>
  <c r="H549" i="14"/>
  <c r="G549" i="14"/>
  <c r="F549" i="14"/>
  <c r="E549" i="14"/>
  <c r="D549" i="14"/>
  <c r="C549" i="14"/>
  <c r="B549" i="14"/>
  <c r="A542" i="14"/>
  <c r="A541" i="14"/>
  <c r="A540" i="14"/>
  <c r="A539" i="14"/>
  <c r="A538" i="14"/>
  <c r="T536" i="14"/>
  <c r="S536" i="14"/>
  <c r="R536" i="14"/>
  <c r="Q536" i="14"/>
  <c r="P536" i="14"/>
  <c r="O536" i="14"/>
  <c r="N536" i="14"/>
  <c r="M536" i="14"/>
  <c r="L536" i="14"/>
  <c r="K536" i="14"/>
  <c r="J536" i="14"/>
  <c r="I536" i="14"/>
  <c r="H536" i="14"/>
  <c r="G536" i="14"/>
  <c r="F536" i="14"/>
  <c r="E536" i="14"/>
  <c r="D536" i="14"/>
  <c r="C536" i="14"/>
  <c r="T535" i="14"/>
  <c r="S535" i="14"/>
  <c r="R535" i="14"/>
  <c r="Q535" i="14"/>
  <c r="P535" i="14"/>
  <c r="O535" i="14"/>
  <c r="N535" i="14"/>
  <c r="M535" i="14"/>
  <c r="L535" i="14"/>
  <c r="K535" i="14"/>
  <c r="J535" i="14"/>
  <c r="I535" i="14"/>
  <c r="H535" i="14"/>
  <c r="G535" i="14"/>
  <c r="F535" i="14"/>
  <c r="E535" i="14"/>
  <c r="D535" i="14"/>
  <c r="C535" i="14"/>
  <c r="T534" i="14"/>
  <c r="S534" i="14"/>
  <c r="R534" i="14"/>
  <c r="Q534" i="14"/>
  <c r="P534" i="14"/>
  <c r="O534" i="14"/>
  <c r="N534" i="14"/>
  <c r="M534" i="14"/>
  <c r="L534" i="14"/>
  <c r="K534" i="14"/>
  <c r="J534" i="14"/>
  <c r="I534" i="14"/>
  <c r="H534" i="14"/>
  <c r="G534" i="14"/>
  <c r="F534" i="14"/>
  <c r="E534" i="14"/>
  <c r="D534" i="14"/>
  <c r="C534" i="14"/>
  <c r="T533" i="14"/>
  <c r="S533" i="14"/>
  <c r="R533" i="14"/>
  <c r="Q533" i="14"/>
  <c r="P533" i="14"/>
  <c r="O533" i="14"/>
  <c r="N533" i="14"/>
  <c r="M533" i="14"/>
  <c r="L533" i="14"/>
  <c r="K533" i="14"/>
  <c r="J533" i="14"/>
  <c r="I533" i="14"/>
  <c r="H533" i="14"/>
  <c r="G533" i="14"/>
  <c r="F533" i="14"/>
  <c r="E533" i="14"/>
  <c r="D533" i="14"/>
  <c r="C533" i="14"/>
  <c r="T532" i="14"/>
  <c r="S532" i="14"/>
  <c r="R532" i="14"/>
  <c r="Q532" i="14"/>
  <c r="P532" i="14"/>
  <c r="O532" i="14"/>
  <c r="N532" i="14"/>
  <c r="M532" i="14"/>
  <c r="L532" i="14"/>
  <c r="K532" i="14"/>
  <c r="J532" i="14"/>
  <c r="I532" i="14"/>
  <c r="H532" i="14"/>
  <c r="G532" i="14"/>
  <c r="F532" i="14"/>
  <c r="E532" i="14"/>
  <c r="D532" i="14"/>
  <c r="C532" i="14"/>
  <c r="T531" i="14"/>
  <c r="S531" i="14"/>
  <c r="R531" i="14"/>
  <c r="Q531" i="14"/>
  <c r="P531" i="14"/>
  <c r="O531" i="14"/>
  <c r="N531" i="14"/>
  <c r="M531" i="14"/>
  <c r="L531" i="14"/>
  <c r="K531" i="14"/>
  <c r="J531" i="14"/>
  <c r="I531" i="14"/>
  <c r="H531" i="14"/>
  <c r="G531" i="14"/>
  <c r="F531" i="14"/>
  <c r="E531" i="14"/>
  <c r="D531" i="14"/>
  <c r="C531" i="14"/>
  <c r="T530" i="14"/>
  <c r="S530" i="14"/>
  <c r="R530" i="14"/>
  <c r="Q530" i="14"/>
  <c r="P530" i="14"/>
  <c r="O530" i="14"/>
  <c r="N530" i="14"/>
  <c r="M530" i="14"/>
  <c r="L530" i="14"/>
  <c r="K530" i="14"/>
  <c r="J530" i="14"/>
  <c r="I530" i="14"/>
  <c r="H530" i="14"/>
  <c r="G530" i="14"/>
  <c r="F530" i="14"/>
  <c r="E530" i="14"/>
  <c r="D530" i="14"/>
  <c r="C530" i="14"/>
  <c r="T529" i="14"/>
  <c r="S529" i="14"/>
  <c r="R529" i="14"/>
  <c r="Q529" i="14"/>
  <c r="P529" i="14"/>
  <c r="O529" i="14"/>
  <c r="N529" i="14"/>
  <c r="M529" i="14"/>
  <c r="L529" i="14"/>
  <c r="K529" i="14"/>
  <c r="J529" i="14"/>
  <c r="I529" i="14"/>
  <c r="H529" i="14"/>
  <c r="G529" i="14"/>
  <c r="F529" i="14"/>
  <c r="E529" i="14"/>
  <c r="D529" i="14"/>
  <c r="C529" i="14"/>
  <c r="T528" i="14"/>
  <c r="S528" i="14"/>
  <c r="R528" i="14"/>
  <c r="Q528" i="14"/>
  <c r="P528" i="14"/>
  <c r="O528" i="14"/>
  <c r="N528" i="14"/>
  <c r="M528" i="14"/>
  <c r="L528" i="14"/>
  <c r="K528" i="14"/>
  <c r="J528" i="14"/>
  <c r="I528" i="14"/>
  <c r="H528" i="14"/>
  <c r="G528" i="14"/>
  <c r="F528" i="14"/>
  <c r="E528" i="14"/>
  <c r="D528" i="14"/>
  <c r="C528" i="14"/>
  <c r="T527" i="14"/>
  <c r="S527" i="14"/>
  <c r="R527" i="14"/>
  <c r="Q527" i="14"/>
  <c r="P527" i="14"/>
  <c r="O527" i="14"/>
  <c r="N527" i="14"/>
  <c r="M527" i="14"/>
  <c r="L527" i="14"/>
  <c r="K527" i="14"/>
  <c r="J527" i="14"/>
  <c r="I527" i="14"/>
  <c r="H527" i="14"/>
  <c r="G527" i="14"/>
  <c r="F527" i="14"/>
  <c r="E527" i="14"/>
  <c r="D527" i="14"/>
  <c r="C527" i="14"/>
  <c r="T526" i="14"/>
  <c r="S526" i="14"/>
  <c r="R526" i="14"/>
  <c r="Q526" i="14"/>
  <c r="P526" i="14"/>
  <c r="O526" i="14"/>
  <c r="N526" i="14"/>
  <c r="M526" i="14"/>
  <c r="L526" i="14"/>
  <c r="K526" i="14"/>
  <c r="J526" i="14"/>
  <c r="I526" i="14"/>
  <c r="H526" i="14"/>
  <c r="G526" i="14"/>
  <c r="F526" i="14"/>
  <c r="E526" i="14"/>
  <c r="D526" i="14"/>
  <c r="C526" i="14"/>
  <c r="T525" i="14"/>
  <c r="S525" i="14"/>
  <c r="R525" i="14"/>
  <c r="Q525" i="14"/>
  <c r="P525" i="14"/>
  <c r="O525" i="14"/>
  <c r="N525" i="14"/>
  <c r="M525" i="14"/>
  <c r="L525" i="14"/>
  <c r="K525" i="14"/>
  <c r="J525" i="14"/>
  <c r="I525" i="14"/>
  <c r="H525" i="14"/>
  <c r="G525" i="14"/>
  <c r="F525" i="14"/>
  <c r="E525" i="14"/>
  <c r="D525" i="14"/>
  <c r="C525" i="14"/>
  <c r="T524" i="14"/>
  <c r="S524" i="14"/>
  <c r="R524" i="14"/>
  <c r="Q524" i="14"/>
  <c r="P524" i="14"/>
  <c r="O524" i="14"/>
  <c r="N524" i="14"/>
  <c r="M524" i="14"/>
  <c r="L524" i="14"/>
  <c r="K524" i="14"/>
  <c r="J524" i="14"/>
  <c r="I524" i="14"/>
  <c r="H524" i="14"/>
  <c r="G524" i="14"/>
  <c r="F524" i="14"/>
  <c r="E524" i="14"/>
  <c r="D524" i="14"/>
  <c r="C524" i="14"/>
  <c r="T523" i="14"/>
  <c r="S523" i="14"/>
  <c r="R523" i="14"/>
  <c r="Q523" i="14"/>
  <c r="P523" i="14"/>
  <c r="O523" i="14"/>
  <c r="N523" i="14"/>
  <c r="M523" i="14"/>
  <c r="L523" i="14"/>
  <c r="K523" i="14"/>
  <c r="J523" i="14"/>
  <c r="I523" i="14"/>
  <c r="H523" i="14"/>
  <c r="G523" i="14"/>
  <c r="F523" i="14"/>
  <c r="E523" i="14"/>
  <c r="D523" i="14"/>
  <c r="C523" i="14"/>
  <c r="T522" i="14"/>
  <c r="S522" i="14"/>
  <c r="R522" i="14"/>
  <c r="Q522" i="14"/>
  <c r="P522" i="14"/>
  <c r="O522" i="14"/>
  <c r="N522" i="14"/>
  <c r="M522" i="14"/>
  <c r="L522" i="14"/>
  <c r="K522" i="14"/>
  <c r="J522" i="14"/>
  <c r="I522" i="14"/>
  <c r="H522" i="14"/>
  <c r="G522" i="14"/>
  <c r="F522" i="14"/>
  <c r="E522" i="14"/>
  <c r="D522" i="14"/>
  <c r="C522" i="14"/>
  <c r="T521" i="14"/>
  <c r="S521" i="14"/>
  <c r="R521" i="14"/>
  <c r="Q521" i="14"/>
  <c r="P521" i="14"/>
  <c r="O521" i="14"/>
  <c r="N521" i="14"/>
  <c r="M521" i="14"/>
  <c r="L521" i="14"/>
  <c r="K521" i="14"/>
  <c r="J521" i="14"/>
  <c r="I521" i="14"/>
  <c r="H521" i="14"/>
  <c r="G521" i="14"/>
  <c r="F521" i="14"/>
  <c r="E521" i="14"/>
  <c r="D521" i="14"/>
  <c r="C521" i="14"/>
  <c r="T520" i="14"/>
  <c r="S520" i="14"/>
  <c r="R520" i="14"/>
  <c r="Q520" i="14"/>
  <c r="P520" i="14"/>
  <c r="O520" i="14"/>
  <c r="N520" i="14"/>
  <c r="M520" i="14"/>
  <c r="L520" i="14"/>
  <c r="K520" i="14"/>
  <c r="J520" i="14"/>
  <c r="I520" i="14"/>
  <c r="H520" i="14"/>
  <c r="G520" i="14"/>
  <c r="F520" i="14"/>
  <c r="E520" i="14"/>
  <c r="D520" i="14"/>
  <c r="C520" i="14"/>
  <c r="T519" i="14"/>
  <c r="S519" i="14"/>
  <c r="R519" i="14"/>
  <c r="Q519" i="14"/>
  <c r="P519" i="14"/>
  <c r="O519" i="14"/>
  <c r="N519" i="14"/>
  <c r="M519" i="14"/>
  <c r="L519" i="14"/>
  <c r="K519" i="14"/>
  <c r="J519" i="14"/>
  <c r="I519" i="14"/>
  <c r="H519" i="14"/>
  <c r="G519" i="14"/>
  <c r="F519" i="14"/>
  <c r="E519" i="14"/>
  <c r="D519" i="14"/>
  <c r="C519" i="14"/>
  <c r="T518" i="14"/>
  <c r="S518" i="14"/>
  <c r="R518" i="14"/>
  <c r="Q518" i="14"/>
  <c r="P518" i="14"/>
  <c r="O518" i="14"/>
  <c r="N518" i="14"/>
  <c r="M518" i="14"/>
  <c r="L518" i="14"/>
  <c r="K518" i="14"/>
  <c r="J518" i="14"/>
  <c r="I518" i="14"/>
  <c r="H518" i="14"/>
  <c r="G518" i="14"/>
  <c r="F518" i="14"/>
  <c r="E518" i="14"/>
  <c r="D518" i="14"/>
  <c r="C518" i="14"/>
  <c r="T517" i="14"/>
  <c r="S517" i="14"/>
  <c r="R517" i="14"/>
  <c r="Q517" i="14"/>
  <c r="P517" i="14"/>
  <c r="O517" i="14"/>
  <c r="N517" i="14"/>
  <c r="M517" i="14"/>
  <c r="L517" i="14"/>
  <c r="K517" i="14"/>
  <c r="J517" i="14"/>
  <c r="I517" i="14"/>
  <c r="H517" i="14"/>
  <c r="G517" i="14"/>
  <c r="F517" i="14"/>
  <c r="E517" i="14"/>
  <c r="D517" i="14"/>
  <c r="C517" i="14"/>
  <c r="T516" i="14"/>
  <c r="S516" i="14"/>
  <c r="R516" i="14"/>
  <c r="Q516" i="14"/>
  <c r="P516" i="14"/>
  <c r="O516" i="14"/>
  <c r="N516" i="14"/>
  <c r="M516" i="14"/>
  <c r="L516" i="14"/>
  <c r="K516" i="14"/>
  <c r="J516" i="14"/>
  <c r="I516" i="14"/>
  <c r="H516" i="14"/>
  <c r="G516" i="14"/>
  <c r="F516" i="14"/>
  <c r="E516" i="14"/>
  <c r="D516" i="14"/>
  <c r="C516" i="14"/>
  <c r="T515" i="14"/>
  <c r="S515" i="14"/>
  <c r="R515" i="14"/>
  <c r="Q515" i="14"/>
  <c r="P515" i="14"/>
  <c r="O515" i="14"/>
  <c r="N515" i="14"/>
  <c r="M515" i="14"/>
  <c r="L515" i="14"/>
  <c r="K515" i="14"/>
  <c r="J515" i="14"/>
  <c r="I515" i="14"/>
  <c r="H515" i="14"/>
  <c r="G515" i="14"/>
  <c r="F515" i="14"/>
  <c r="E515" i="14"/>
  <c r="D515" i="14"/>
  <c r="C515" i="14"/>
  <c r="T514" i="14"/>
  <c r="S514" i="14"/>
  <c r="R514" i="14"/>
  <c r="Q514" i="14"/>
  <c r="P514" i="14"/>
  <c r="O514" i="14"/>
  <c r="N514" i="14"/>
  <c r="M514" i="14"/>
  <c r="L514" i="14"/>
  <c r="K514" i="14"/>
  <c r="J514" i="14"/>
  <c r="I514" i="14"/>
  <c r="H514" i="14"/>
  <c r="G514" i="14"/>
  <c r="F514" i="14"/>
  <c r="E514" i="14"/>
  <c r="D514" i="14"/>
  <c r="C514" i="14"/>
  <c r="T513" i="14"/>
  <c r="S513" i="14"/>
  <c r="R513" i="14"/>
  <c r="Q513" i="14"/>
  <c r="P513" i="14"/>
  <c r="O513" i="14"/>
  <c r="N513" i="14"/>
  <c r="M513" i="14"/>
  <c r="L513" i="14"/>
  <c r="K513" i="14"/>
  <c r="J513" i="14"/>
  <c r="I513" i="14"/>
  <c r="H513" i="14"/>
  <c r="G513" i="14"/>
  <c r="F513" i="14"/>
  <c r="E513" i="14"/>
  <c r="D513" i="14"/>
  <c r="C513" i="14"/>
  <c r="T512" i="14"/>
  <c r="S512" i="14"/>
  <c r="R512" i="14"/>
  <c r="Q512" i="14"/>
  <c r="P512" i="14"/>
  <c r="O512" i="14"/>
  <c r="N512" i="14"/>
  <c r="M512" i="14"/>
  <c r="L512" i="14"/>
  <c r="K512" i="14"/>
  <c r="J512" i="14"/>
  <c r="I512" i="14"/>
  <c r="H512" i="14"/>
  <c r="G512" i="14"/>
  <c r="F512" i="14"/>
  <c r="E512" i="14"/>
  <c r="D512" i="14"/>
  <c r="C512" i="14"/>
  <c r="T511" i="14"/>
  <c r="S511" i="14"/>
  <c r="R511" i="14"/>
  <c r="Q511" i="14"/>
  <c r="P511" i="14"/>
  <c r="O511" i="14"/>
  <c r="N511" i="14"/>
  <c r="M511" i="14"/>
  <c r="L511" i="14"/>
  <c r="K511" i="14"/>
  <c r="J511" i="14"/>
  <c r="I511" i="14"/>
  <c r="H511" i="14"/>
  <c r="G511" i="14"/>
  <c r="F511" i="14"/>
  <c r="E511" i="14"/>
  <c r="D511" i="14"/>
  <c r="C511" i="14"/>
  <c r="T510" i="14"/>
  <c r="S510" i="14"/>
  <c r="R510" i="14"/>
  <c r="Q510" i="14"/>
  <c r="P510" i="14"/>
  <c r="O510" i="14"/>
  <c r="N510" i="14"/>
  <c r="M510" i="14"/>
  <c r="L510" i="14"/>
  <c r="K510" i="14"/>
  <c r="J510" i="14"/>
  <c r="I510" i="14"/>
  <c r="H510" i="14"/>
  <c r="G510" i="14"/>
  <c r="F510" i="14"/>
  <c r="E510" i="14"/>
  <c r="D510" i="14"/>
  <c r="C510" i="14"/>
  <c r="T509" i="14"/>
  <c r="S509" i="14"/>
  <c r="R509" i="14"/>
  <c r="Q509" i="14"/>
  <c r="P509" i="14"/>
  <c r="O509" i="14"/>
  <c r="N509" i="14"/>
  <c r="M509" i="14"/>
  <c r="L509" i="14"/>
  <c r="K509" i="14"/>
  <c r="J509" i="14"/>
  <c r="I509" i="14"/>
  <c r="H509" i="14"/>
  <c r="G509" i="14"/>
  <c r="F509" i="14"/>
  <c r="E509" i="14"/>
  <c r="D509" i="14"/>
  <c r="C509" i="14"/>
  <c r="T508" i="14"/>
  <c r="S508" i="14"/>
  <c r="R508" i="14"/>
  <c r="Q508" i="14"/>
  <c r="P508" i="14"/>
  <c r="O508" i="14"/>
  <c r="N508" i="14"/>
  <c r="M508" i="14"/>
  <c r="L508" i="14"/>
  <c r="K508" i="14"/>
  <c r="J508" i="14"/>
  <c r="I508" i="14"/>
  <c r="H508" i="14"/>
  <c r="G508" i="14"/>
  <c r="F508" i="14"/>
  <c r="E508" i="14"/>
  <c r="D508" i="14"/>
  <c r="C508" i="14"/>
  <c r="T507" i="14"/>
  <c r="S507" i="14"/>
  <c r="R507" i="14"/>
  <c r="Q507" i="14"/>
  <c r="P507" i="14"/>
  <c r="O507" i="14"/>
  <c r="N507" i="14"/>
  <c r="M507" i="14"/>
  <c r="L507" i="14"/>
  <c r="K507" i="14"/>
  <c r="J507" i="14"/>
  <c r="I507" i="14"/>
  <c r="H507" i="14"/>
  <c r="G507" i="14"/>
  <c r="F507" i="14"/>
  <c r="E507" i="14"/>
  <c r="D507" i="14"/>
  <c r="C507" i="14"/>
  <c r="T506" i="14"/>
  <c r="S506" i="14"/>
  <c r="R506" i="14"/>
  <c r="Q506" i="14"/>
  <c r="P506" i="14"/>
  <c r="O506" i="14"/>
  <c r="N506" i="14"/>
  <c r="M506" i="14"/>
  <c r="L506" i="14"/>
  <c r="K506" i="14"/>
  <c r="J506" i="14"/>
  <c r="I506" i="14"/>
  <c r="H506" i="14"/>
  <c r="G506" i="14"/>
  <c r="F506" i="14"/>
  <c r="E506" i="14"/>
  <c r="D506" i="14"/>
  <c r="C506" i="14"/>
  <c r="T505" i="14"/>
  <c r="S505" i="14"/>
  <c r="R505" i="14"/>
  <c r="Q505" i="14"/>
  <c r="P505" i="14"/>
  <c r="O505" i="14"/>
  <c r="N505" i="14"/>
  <c r="M505" i="14"/>
  <c r="L505" i="14"/>
  <c r="K505" i="14"/>
  <c r="J505" i="14"/>
  <c r="I505" i="14"/>
  <c r="H505" i="14"/>
  <c r="G505" i="14"/>
  <c r="F505" i="14"/>
  <c r="E505" i="14"/>
  <c r="D505" i="14"/>
  <c r="C505" i="14"/>
  <c r="T504" i="14"/>
  <c r="S504" i="14"/>
  <c r="R504" i="14"/>
  <c r="Q504" i="14"/>
  <c r="P504" i="14"/>
  <c r="O504" i="14"/>
  <c r="N504" i="14"/>
  <c r="M504" i="14"/>
  <c r="L504" i="14"/>
  <c r="K504" i="14"/>
  <c r="J504" i="14"/>
  <c r="I504" i="14"/>
  <c r="H504" i="14"/>
  <c r="G504" i="14"/>
  <c r="F504" i="14"/>
  <c r="E504" i="14"/>
  <c r="D504" i="14"/>
  <c r="C504" i="14"/>
  <c r="T503" i="14"/>
  <c r="S503" i="14"/>
  <c r="R503" i="14"/>
  <c r="Q503" i="14"/>
  <c r="P503" i="14"/>
  <c r="O503" i="14"/>
  <c r="N503" i="14"/>
  <c r="M503" i="14"/>
  <c r="L503" i="14"/>
  <c r="K503" i="14"/>
  <c r="J503" i="14"/>
  <c r="I503" i="14"/>
  <c r="H503" i="14"/>
  <c r="G503" i="14"/>
  <c r="F503" i="14"/>
  <c r="E503" i="14"/>
  <c r="D503" i="14"/>
  <c r="C503" i="14"/>
  <c r="T502" i="14"/>
  <c r="S502" i="14"/>
  <c r="R502" i="14"/>
  <c r="Q502" i="14"/>
  <c r="P502" i="14"/>
  <c r="O502" i="14"/>
  <c r="N502" i="14"/>
  <c r="M502" i="14"/>
  <c r="L502" i="14"/>
  <c r="K502" i="14"/>
  <c r="J502" i="14"/>
  <c r="I502" i="14"/>
  <c r="H502" i="14"/>
  <c r="G502" i="14"/>
  <c r="F502" i="14"/>
  <c r="E502" i="14"/>
  <c r="D502" i="14"/>
  <c r="C502" i="14"/>
  <c r="T501" i="14"/>
  <c r="S501" i="14"/>
  <c r="R501" i="14"/>
  <c r="Q501" i="14"/>
  <c r="P501" i="14"/>
  <c r="O501" i="14"/>
  <c r="N501" i="14"/>
  <c r="M501" i="14"/>
  <c r="L501" i="14"/>
  <c r="K501" i="14"/>
  <c r="J501" i="14"/>
  <c r="I501" i="14"/>
  <c r="H501" i="14"/>
  <c r="G501" i="14"/>
  <c r="F501" i="14"/>
  <c r="E501" i="14"/>
  <c r="D501" i="14"/>
  <c r="C501" i="14"/>
  <c r="T500" i="14"/>
  <c r="S500" i="14"/>
  <c r="R500" i="14"/>
  <c r="Q500" i="14"/>
  <c r="P500" i="14"/>
  <c r="O500" i="14"/>
  <c r="N500" i="14"/>
  <c r="M500" i="14"/>
  <c r="L500" i="14"/>
  <c r="K500" i="14"/>
  <c r="J500" i="14"/>
  <c r="I500" i="14"/>
  <c r="H500" i="14"/>
  <c r="G500" i="14"/>
  <c r="F500" i="14"/>
  <c r="E500" i="14"/>
  <c r="D500" i="14"/>
  <c r="C500" i="14"/>
  <c r="T499" i="14"/>
  <c r="S499" i="14"/>
  <c r="R499" i="14"/>
  <c r="Q499" i="14"/>
  <c r="P499" i="14"/>
  <c r="O499" i="14"/>
  <c r="N499" i="14"/>
  <c r="M499" i="14"/>
  <c r="L499" i="14"/>
  <c r="K499" i="14"/>
  <c r="J499" i="14"/>
  <c r="I499" i="14"/>
  <c r="H499" i="14"/>
  <c r="G499" i="14"/>
  <c r="F499" i="14"/>
  <c r="E499" i="14"/>
  <c r="D499" i="14"/>
  <c r="C499" i="14"/>
  <c r="T498" i="14"/>
  <c r="S498" i="14"/>
  <c r="R498" i="14"/>
  <c r="Q498" i="14"/>
  <c r="P498" i="14"/>
  <c r="O498" i="14"/>
  <c r="N498" i="14"/>
  <c r="M498" i="14"/>
  <c r="L498" i="14"/>
  <c r="K498" i="14"/>
  <c r="J498" i="14"/>
  <c r="I498" i="14"/>
  <c r="H498" i="14"/>
  <c r="G498" i="14"/>
  <c r="F498" i="14"/>
  <c r="E498" i="14"/>
  <c r="D498" i="14"/>
  <c r="C498" i="14"/>
  <c r="T497" i="14"/>
  <c r="S497" i="14"/>
  <c r="R497" i="14"/>
  <c r="Q497" i="14"/>
  <c r="P497" i="14"/>
  <c r="O497" i="14"/>
  <c r="N497" i="14"/>
  <c r="M497" i="14"/>
  <c r="L497" i="14"/>
  <c r="K497" i="14"/>
  <c r="J497" i="14"/>
  <c r="I497" i="14"/>
  <c r="H497" i="14"/>
  <c r="G497" i="14"/>
  <c r="F497" i="14"/>
  <c r="E497" i="14"/>
  <c r="D497" i="14"/>
  <c r="C497" i="14"/>
  <c r="T496" i="14"/>
  <c r="S496" i="14"/>
  <c r="R496" i="14"/>
  <c r="Q496" i="14"/>
  <c r="P496" i="14"/>
  <c r="O496" i="14"/>
  <c r="N496" i="14"/>
  <c r="M496" i="14"/>
  <c r="L496" i="14"/>
  <c r="K496" i="14"/>
  <c r="J496" i="14"/>
  <c r="I496" i="14"/>
  <c r="H496" i="14"/>
  <c r="G496" i="14"/>
  <c r="F496" i="14"/>
  <c r="E496" i="14"/>
  <c r="D496" i="14"/>
  <c r="C496" i="14"/>
  <c r="T495" i="14"/>
  <c r="S495" i="14"/>
  <c r="R495" i="14"/>
  <c r="Q495" i="14"/>
  <c r="P495" i="14"/>
  <c r="O495" i="14"/>
  <c r="N495" i="14"/>
  <c r="M495" i="14"/>
  <c r="L495" i="14"/>
  <c r="K495" i="14"/>
  <c r="J495" i="14"/>
  <c r="I495" i="14"/>
  <c r="H495" i="14"/>
  <c r="G495" i="14"/>
  <c r="F495" i="14"/>
  <c r="E495" i="14"/>
  <c r="D495" i="14"/>
  <c r="C495" i="14"/>
  <c r="T494" i="14"/>
  <c r="S494" i="14"/>
  <c r="R494" i="14"/>
  <c r="Q494" i="14"/>
  <c r="P494" i="14"/>
  <c r="O494" i="14"/>
  <c r="N494" i="14"/>
  <c r="M494" i="14"/>
  <c r="L494" i="14"/>
  <c r="K494" i="14"/>
  <c r="J494" i="14"/>
  <c r="I494" i="14"/>
  <c r="H494" i="14"/>
  <c r="G494" i="14"/>
  <c r="F494" i="14"/>
  <c r="E494" i="14"/>
  <c r="D494" i="14"/>
  <c r="C494" i="14"/>
  <c r="T493" i="14"/>
  <c r="S493" i="14"/>
  <c r="R493" i="14"/>
  <c r="Q493" i="14"/>
  <c r="P493" i="14"/>
  <c r="O493" i="14"/>
  <c r="N493" i="14"/>
  <c r="M493" i="14"/>
  <c r="L493" i="14"/>
  <c r="K493" i="14"/>
  <c r="J493" i="14"/>
  <c r="I493" i="14"/>
  <c r="H493" i="14"/>
  <c r="G493" i="14"/>
  <c r="F493" i="14"/>
  <c r="E493" i="14"/>
  <c r="D493" i="14"/>
  <c r="C493" i="14"/>
  <c r="T492" i="14"/>
  <c r="S492" i="14"/>
  <c r="R492" i="14"/>
  <c r="Q492" i="14"/>
  <c r="P492" i="14"/>
  <c r="O492" i="14"/>
  <c r="N492" i="14"/>
  <c r="M492" i="14"/>
  <c r="L492" i="14"/>
  <c r="K492" i="14"/>
  <c r="J492" i="14"/>
  <c r="I492" i="14"/>
  <c r="H492" i="14"/>
  <c r="G492" i="14"/>
  <c r="F492" i="14"/>
  <c r="E492" i="14"/>
  <c r="D492" i="14"/>
  <c r="C492" i="14"/>
  <c r="T491" i="14"/>
  <c r="S491" i="14"/>
  <c r="R491" i="14"/>
  <c r="Q491" i="14"/>
  <c r="P491" i="14"/>
  <c r="O491" i="14"/>
  <c r="N491" i="14"/>
  <c r="M491" i="14"/>
  <c r="L491" i="14"/>
  <c r="K491" i="14"/>
  <c r="J491" i="14"/>
  <c r="I491" i="14"/>
  <c r="H491" i="14"/>
  <c r="G491" i="14"/>
  <c r="F491" i="14"/>
  <c r="E491" i="14"/>
  <c r="D491" i="14"/>
  <c r="C491" i="14"/>
  <c r="T490" i="14"/>
  <c r="S490" i="14"/>
  <c r="R490" i="14"/>
  <c r="Q490" i="14"/>
  <c r="P490" i="14"/>
  <c r="O490" i="14"/>
  <c r="N490" i="14"/>
  <c r="M490" i="14"/>
  <c r="L490" i="14"/>
  <c r="K490" i="14"/>
  <c r="J490" i="14"/>
  <c r="I490" i="14"/>
  <c r="H490" i="14"/>
  <c r="G490" i="14"/>
  <c r="F490" i="14"/>
  <c r="E490" i="14"/>
  <c r="D490" i="14"/>
  <c r="C490" i="14"/>
  <c r="T489" i="14"/>
  <c r="S489" i="14"/>
  <c r="R489" i="14"/>
  <c r="Q489" i="14"/>
  <c r="P489" i="14"/>
  <c r="O489" i="14"/>
  <c r="N489" i="14"/>
  <c r="M489" i="14"/>
  <c r="L489" i="14"/>
  <c r="K489" i="14"/>
  <c r="J489" i="14"/>
  <c r="I489" i="14"/>
  <c r="H489" i="14"/>
  <c r="G489" i="14"/>
  <c r="F489" i="14"/>
  <c r="E489" i="14"/>
  <c r="D489" i="14"/>
  <c r="C489" i="14"/>
  <c r="T488" i="14"/>
  <c r="S488" i="14"/>
  <c r="R488" i="14"/>
  <c r="Q488" i="14"/>
  <c r="P488" i="14"/>
  <c r="O488" i="14"/>
  <c r="N488" i="14"/>
  <c r="M488" i="14"/>
  <c r="L488" i="14"/>
  <c r="K488" i="14"/>
  <c r="J488" i="14"/>
  <c r="I488" i="14"/>
  <c r="H488" i="14"/>
  <c r="G488" i="14"/>
  <c r="F488" i="14"/>
  <c r="E488" i="14"/>
  <c r="D488" i="14"/>
  <c r="C488" i="14"/>
  <c r="T487" i="14"/>
  <c r="S487" i="14"/>
  <c r="R487" i="14"/>
  <c r="Q487" i="14"/>
  <c r="P487" i="14"/>
  <c r="O487" i="14"/>
  <c r="N487" i="14"/>
  <c r="M487" i="14"/>
  <c r="L487" i="14"/>
  <c r="K487" i="14"/>
  <c r="J487" i="14"/>
  <c r="I487" i="14"/>
  <c r="H487" i="14"/>
  <c r="G487" i="14"/>
  <c r="F487" i="14"/>
  <c r="E487" i="14"/>
  <c r="D487" i="14"/>
  <c r="C487" i="14"/>
  <c r="T486" i="14"/>
  <c r="S486" i="14"/>
  <c r="R486" i="14"/>
  <c r="Q486" i="14"/>
  <c r="P486" i="14"/>
  <c r="O486" i="14"/>
  <c r="N486" i="14"/>
  <c r="M486" i="14"/>
  <c r="L486" i="14"/>
  <c r="K486" i="14"/>
  <c r="J486" i="14"/>
  <c r="I486" i="14"/>
  <c r="H486" i="14"/>
  <c r="G486" i="14"/>
  <c r="F486" i="14"/>
  <c r="E486" i="14"/>
  <c r="D486" i="14"/>
  <c r="C486" i="14"/>
  <c r="T485" i="14"/>
  <c r="S485" i="14"/>
  <c r="R485" i="14"/>
  <c r="Q485" i="14"/>
  <c r="P485" i="14"/>
  <c r="O485" i="14"/>
  <c r="N485" i="14"/>
  <c r="M485" i="14"/>
  <c r="L485" i="14"/>
  <c r="K485" i="14"/>
  <c r="J485" i="14"/>
  <c r="I485" i="14"/>
  <c r="H485" i="14"/>
  <c r="G485" i="14"/>
  <c r="F485" i="14"/>
  <c r="E485" i="14"/>
  <c r="D485" i="14"/>
  <c r="C485" i="14"/>
  <c r="T484" i="14"/>
  <c r="S484" i="14"/>
  <c r="R484" i="14"/>
  <c r="Q484" i="14"/>
  <c r="P484" i="14"/>
  <c r="O484" i="14"/>
  <c r="N484" i="14"/>
  <c r="M484" i="14"/>
  <c r="L484" i="14"/>
  <c r="K484" i="14"/>
  <c r="J484" i="14"/>
  <c r="I484" i="14"/>
  <c r="H484" i="14"/>
  <c r="G484" i="14"/>
  <c r="F484" i="14"/>
  <c r="E484" i="14"/>
  <c r="D484" i="14"/>
  <c r="C484" i="14"/>
  <c r="T483" i="14"/>
  <c r="S483" i="14"/>
  <c r="R483" i="14"/>
  <c r="Q483" i="14"/>
  <c r="P483" i="14"/>
  <c r="O483" i="14"/>
  <c r="N483" i="14"/>
  <c r="M483" i="14"/>
  <c r="L483" i="14"/>
  <c r="K483" i="14"/>
  <c r="J483" i="14"/>
  <c r="I483" i="14"/>
  <c r="H483" i="14"/>
  <c r="G483" i="14"/>
  <c r="F483" i="14"/>
  <c r="E483" i="14"/>
  <c r="D483" i="14"/>
  <c r="C483" i="14"/>
  <c r="T482" i="14"/>
  <c r="S482" i="14"/>
  <c r="R482" i="14"/>
  <c r="Q482" i="14"/>
  <c r="P482" i="14"/>
  <c r="O482" i="14"/>
  <c r="N482" i="14"/>
  <c r="M482" i="14"/>
  <c r="L482" i="14"/>
  <c r="K482" i="14"/>
  <c r="J482" i="14"/>
  <c r="I482" i="14"/>
  <c r="H482" i="14"/>
  <c r="G482" i="14"/>
  <c r="F482" i="14"/>
  <c r="E482" i="14"/>
  <c r="D482" i="14"/>
  <c r="C482" i="14"/>
  <c r="T481" i="14"/>
  <c r="S481" i="14"/>
  <c r="R481" i="14"/>
  <c r="Q481" i="14"/>
  <c r="P481" i="14"/>
  <c r="O481" i="14"/>
  <c r="N481" i="14"/>
  <c r="M481" i="14"/>
  <c r="L481" i="14"/>
  <c r="K481" i="14"/>
  <c r="J481" i="14"/>
  <c r="I481" i="14"/>
  <c r="H481" i="14"/>
  <c r="G481" i="14"/>
  <c r="F481" i="14"/>
  <c r="E481" i="14"/>
  <c r="D481" i="14"/>
  <c r="C481" i="14"/>
  <c r="T480" i="14"/>
  <c r="S480" i="14"/>
  <c r="R480" i="14"/>
  <c r="Q480" i="14"/>
  <c r="P480" i="14"/>
  <c r="O480" i="14"/>
  <c r="N480" i="14"/>
  <c r="M480" i="14"/>
  <c r="L480" i="14"/>
  <c r="K480" i="14"/>
  <c r="J480" i="14"/>
  <c r="I480" i="14"/>
  <c r="H480" i="14"/>
  <c r="G480" i="14"/>
  <c r="F480" i="14"/>
  <c r="E480" i="14"/>
  <c r="D480" i="14"/>
  <c r="C480" i="14"/>
  <c r="T479" i="14"/>
  <c r="S479" i="14"/>
  <c r="R479" i="14"/>
  <c r="Q479" i="14"/>
  <c r="P479" i="14"/>
  <c r="O479" i="14"/>
  <c r="N479" i="14"/>
  <c r="M479" i="14"/>
  <c r="L479" i="14"/>
  <c r="K479" i="14"/>
  <c r="J479" i="14"/>
  <c r="I479" i="14"/>
  <c r="H479" i="14"/>
  <c r="G479" i="14"/>
  <c r="F479" i="14"/>
  <c r="E479" i="14"/>
  <c r="D479" i="14"/>
  <c r="C479" i="14"/>
  <c r="T478" i="14"/>
  <c r="S478" i="14"/>
  <c r="R478" i="14"/>
  <c r="Q478" i="14"/>
  <c r="P478" i="14"/>
  <c r="O478" i="14"/>
  <c r="N478" i="14"/>
  <c r="M478" i="14"/>
  <c r="L478" i="14"/>
  <c r="K478" i="14"/>
  <c r="J478" i="14"/>
  <c r="I478" i="14"/>
  <c r="H478" i="14"/>
  <c r="G478" i="14"/>
  <c r="F478" i="14"/>
  <c r="E478" i="14"/>
  <c r="D478" i="14"/>
  <c r="C478" i="14"/>
  <c r="T477" i="14"/>
  <c r="S477" i="14"/>
  <c r="R477" i="14"/>
  <c r="Q477" i="14"/>
  <c r="P477" i="14"/>
  <c r="O477" i="14"/>
  <c r="N477" i="14"/>
  <c r="M477" i="14"/>
  <c r="L477" i="14"/>
  <c r="K477" i="14"/>
  <c r="J477" i="14"/>
  <c r="I477" i="14"/>
  <c r="H477" i="14"/>
  <c r="G477" i="14"/>
  <c r="F477" i="14"/>
  <c r="E477" i="14"/>
  <c r="D477" i="14"/>
  <c r="C477" i="14"/>
  <c r="T476" i="14"/>
  <c r="S476" i="14"/>
  <c r="R476" i="14"/>
  <c r="Q476" i="14"/>
  <c r="P476" i="14"/>
  <c r="O476" i="14"/>
  <c r="N476" i="14"/>
  <c r="M476" i="14"/>
  <c r="L476" i="14"/>
  <c r="K476" i="14"/>
  <c r="J476" i="14"/>
  <c r="I476" i="14"/>
  <c r="H476" i="14"/>
  <c r="G476" i="14"/>
  <c r="F476" i="14"/>
  <c r="E476" i="14"/>
  <c r="D476" i="14"/>
  <c r="C476" i="14"/>
  <c r="T475" i="14"/>
  <c r="S475" i="14"/>
  <c r="R475" i="14"/>
  <c r="Q475" i="14"/>
  <c r="P475" i="14"/>
  <c r="O475" i="14"/>
  <c r="N475" i="14"/>
  <c r="M475" i="14"/>
  <c r="L475" i="14"/>
  <c r="K475" i="14"/>
  <c r="J475" i="14"/>
  <c r="I475" i="14"/>
  <c r="H475" i="14"/>
  <c r="G475" i="14"/>
  <c r="F475" i="14"/>
  <c r="E475" i="14"/>
  <c r="D475" i="14"/>
  <c r="C475" i="14"/>
  <c r="T474" i="14"/>
  <c r="S474" i="14"/>
  <c r="R474" i="14"/>
  <c r="Q474" i="14"/>
  <c r="P474" i="14"/>
  <c r="O474" i="14"/>
  <c r="N474" i="14"/>
  <c r="M474" i="14"/>
  <c r="L474" i="14"/>
  <c r="K474" i="14"/>
  <c r="J474" i="14"/>
  <c r="I474" i="14"/>
  <c r="H474" i="14"/>
  <c r="G474" i="14"/>
  <c r="F474" i="14"/>
  <c r="E474" i="14"/>
  <c r="D474" i="14"/>
  <c r="C474" i="14"/>
  <c r="T473" i="14"/>
  <c r="S473" i="14"/>
  <c r="R473" i="14"/>
  <c r="Q473" i="14"/>
  <c r="P473" i="14"/>
  <c r="O473" i="14"/>
  <c r="N473" i="14"/>
  <c r="M473" i="14"/>
  <c r="L473" i="14"/>
  <c r="K473" i="14"/>
  <c r="J473" i="14"/>
  <c r="I473" i="14"/>
  <c r="H473" i="14"/>
  <c r="G473" i="14"/>
  <c r="F473" i="14"/>
  <c r="E473" i="14"/>
  <c r="D473" i="14"/>
  <c r="C473" i="14"/>
  <c r="T472" i="14"/>
  <c r="S472" i="14"/>
  <c r="R472" i="14"/>
  <c r="Q472" i="14"/>
  <c r="P472" i="14"/>
  <c r="O472" i="14"/>
  <c r="N472" i="14"/>
  <c r="M472" i="14"/>
  <c r="L472" i="14"/>
  <c r="K472" i="14"/>
  <c r="J472" i="14"/>
  <c r="I472" i="14"/>
  <c r="H472" i="14"/>
  <c r="G472" i="14"/>
  <c r="F472" i="14"/>
  <c r="E472" i="14"/>
  <c r="D472" i="14"/>
  <c r="C472" i="14"/>
  <c r="T471" i="14"/>
  <c r="S471" i="14"/>
  <c r="R471" i="14"/>
  <c r="Q471" i="14"/>
  <c r="P471" i="14"/>
  <c r="O471" i="14"/>
  <c r="N471" i="14"/>
  <c r="M471" i="14"/>
  <c r="L471" i="14"/>
  <c r="K471" i="14"/>
  <c r="J471" i="14"/>
  <c r="I471" i="14"/>
  <c r="H471" i="14"/>
  <c r="G471" i="14"/>
  <c r="F471" i="14"/>
  <c r="E471" i="14"/>
  <c r="D471" i="14"/>
  <c r="C471" i="14"/>
  <c r="T470" i="14"/>
  <c r="S470" i="14"/>
  <c r="R470" i="14"/>
  <c r="Q470" i="14"/>
  <c r="P470" i="14"/>
  <c r="O470" i="14"/>
  <c r="N470" i="14"/>
  <c r="M470" i="14"/>
  <c r="L470" i="14"/>
  <c r="K470" i="14"/>
  <c r="J470" i="14"/>
  <c r="I470" i="14"/>
  <c r="H470" i="14"/>
  <c r="G470" i="14"/>
  <c r="F470" i="14"/>
  <c r="E470" i="14"/>
  <c r="D470" i="14"/>
  <c r="C470" i="14"/>
  <c r="T469" i="14"/>
  <c r="S469" i="14"/>
  <c r="R469" i="14"/>
  <c r="Q469" i="14"/>
  <c r="P469" i="14"/>
  <c r="O469" i="14"/>
  <c r="N469" i="14"/>
  <c r="M469" i="14"/>
  <c r="L469" i="14"/>
  <c r="K469" i="14"/>
  <c r="J469" i="14"/>
  <c r="I469" i="14"/>
  <c r="H469" i="14"/>
  <c r="G469" i="14"/>
  <c r="F469" i="14"/>
  <c r="E469" i="14"/>
  <c r="D469" i="14"/>
  <c r="C469" i="14"/>
  <c r="T468" i="14"/>
  <c r="S468" i="14"/>
  <c r="R468" i="14"/>
  <c r="Q468" i="14"/>
  <c r="P468" i="14"/>
  <c r="O468" i="14"/>
  <c r="N468" i="14"/>
  <c r="M468" i="14"/>
  <c r="L468" i="14"/>
  <c r="K468" i="14"/>
  <c r="J468" i="14"/>
  <c r="I468" i="14"/>
  <c r="H468" i="14"/>
  <c r="G468" i="14"/>
  <c r="F468" i="14"/>
  <c r="E468" i="14"/>
  <c r="D468" i="14"/>
  <c r="C468" i="14"/>
  <c r="T467" i="14"/>
  <c r="S467" i="14"/>
  <c r="R467" i="14"/>
  <c r="Q467" i="14"/>
  <c r="P467" i="14"/>
  <c r="O467" i="14"/>
  <c r="N467" i="14"/>
  <c r="M467" i="14"/>
  <c r="L467" i="14"/>
  <c r="K467" i="14"/>
  <c r="J467" i="14"/>
  <c r="I467" i="14"/>
  <c r="H467" i="14"/>
  <c r="G467" i="14"/>
  <c r="F467" i="14"/>
  <c r="E467" i="14"/>
  <c r="D467" i="14"/>
  <c r="C467" i="14"/>
  <c r="T466" i="14"/>
  <c r="S466" i="14"/>
  <c r="R466" i="14"/>
  <c r="Q466" i="14"/>
  <c r="P466" i="14"/>
  <c r="O466" i="14"/>
  <c r="N466" i="14"/>
  <c r="M466" i="14"/>
  <c r="L466" i="14"/>
  <c r="K466" i="14"/>
  <c r="J466" i="14"/>
  <c r="I466" i="14"/>
  <c r="H466" i="14"/>
  <c r="G466" i="14"/>
  <c r="F466" i="14"/>
  <c r="E466" i="14"/>
  <c r="D466" i="14"/>
  <c r="C466" i="14"/>
  <c r="T465" i="14"/>
  <c r="S465" i="14"/>
  <c r="R465" i="14"/>
  <c r="Q465" i="14"/>
  <c r="P465" i="14"/>
  <c r="O465" i="14"/>
  <c r="N465" i="14"/>
  <c r="M465" i="14"/>
  <c r="L465" i="14"/>
  <c r="K465" i="14"/>
  <c r="J465" i="14"/>
  <c r="I465" i="14"/>
  <c r="H465" i="14"/>
  <c r="G465" i="14"/>
  <c r="F465" i="14"/>
  <c r="E465" i="14"/>
  <c r="D465" i="14"/>
  <c r="C465" i="14"/>
  <c r="T464" i="14"/>
  <c r="S464" i="14"/>
  <c r="R464" i="14"/>
  <c r="Q464" i="14"/>
  <c r="P464" i="14"/>
  <c r="O464" i="14"/>
  <c r="N464" i="14"/>
  <c r="M464" i="14"/>
  <c r="L464" i="14"/>
  <c r="K464" i="14"/>
  <c r="J464" i="14"/>
  <c r="I464" i="14"/>
  <c r="H464" i="14"/>
  <c r="G464" i="14"/>
  <c r="F464" i="14"/>
  <c r="E464" i="14"/>
  <c r="D464" i="14"/>
  <c r="C464" i="14"/>
  <c r="T463" i="14"/>
  <c r="S463" i="14"/>
  <c r="R463" i="14"/>
  <c r="Q463" i="14"/>
  <c r="P463" i="14"/>
  <c r="O463" i="14"/>
  <c r="N463" i="14"/>
  <c r="M463" i="14"/>
  <c r="L463" i="14"/>
  <c r="K463" i="14"/>
  <c r="J463" i="14"/>
  <c r="I463" i="14"/>
  <c r="H463" i="14"/>
  <c r="G463" i="14"/>
  <c r="F463" i="14"/>
  <c r="E463" i="14"/>
  <c r="D463" i="14"/>
  <c r="C463" i="14"/>
  <c r="T462" i="14"/>
  <c r="S462" i="14"/>
  <c r="R462" i="14"/>
  <c r="Q462" i="14"/>
  <c r="P462" i="14"/>
  <c r="O462" i="14"/>
  <c r="N462" i="14"/>
  <c r="M462" i="14"/>
  <c r="L462" i="14"/>
  <c r="K462" i="14"/>
  <c r="J462" i="14"/>
  <c r="I462" i="14"/>
  <c r="H462" i="14"/>
  <c r="G462" i="14"/>
  <c r="F462" i="14"/>
  <c r="E462" i="14"/>
  <c r="D462" i="14"/>
  <c r="C462" i="14"/>
  <c r="T461" i="14"/>
  <c r="S461" i="14"/>
  <c r="R461" i="14"/>
  <c r="Q461" i="14"/>
  <c r="P461" i="14"/>
  <c r="O461" i="14"/>
  <c r="N461" i="14"/>
  <c r="M461" i="14"/>
  <c r="L461" i="14"/>
  <c r="K461" i="14"/>
  <c r="J461" i="14"/>
  <c r="I461" i="14"/>
  <c r="H461" i="14"/>
  <c r="G461" i="14"/>
  <c r="F461" i="14"/>
  <c r="E461" i="14"/>
  <c r="D461" i="14"/>
  <c r="C461" i="14"/>
  <c r="T460" i="14"/>
  <c r="S460" i="14"/>
  <c r="R460" i="14"/>
  <c r="Q460" i="14"/>
  <c r="P460" i="14"/>
  <c r="O460" i="14"/>
  <c r="N460" i="14"/>
  <c r="M460" i="14"/>
  <c r="L460" i="14"/>
  <c r="K460" i="14"/>
  <c r="J460" i="14"/>
  <c r="I460" i="14"/>
  <c r="H460" i="14"/>
  <c r="G460" i="14"/>
  <c r="F460" i="14"/>
  <c r="E460" i="14"/>
  <c r="D460" i="14"/>
  <c r="C460" i="14"/>
  <c r="T459" i="14"/>
  <c r="S459" i="14"/>
  <c r="R459" i="14"/>
  <c r="Q459" i="14"/>
  <c r="P459" i="14"/>
  <c r="O459" i="14"/>
  <c r="N459" i="14"/>
  <c r="M459" i="14"/>
  <c r="L459" i="14"/>
  <c r="K459" i="14"/>
  <c r="J459" i="14"/>
  <c r="I459" i="14"/>
  <c r="H459" i="14"/>
  <c r="G459" i="14"/>
  <c r="F459" i="14"/>
  <c r="E459" i="14"/>
  <c r="D459" i="14"/>
  <c r="C459" i="14"/>
  <c r="T458" i="14"/>
  <c r="S458" i="14"/>
  <c r="R458" i="14"/>
  <c r="Q458" i="14"/>
  <c r="P458" i="14"/>
  <c r="O458" i="14"/>
  <c r="N458" i="14"/>
  <c r="M458" i="14"/>
  <c r="L458" i="14"/>
  <c r="K458" i="14"/>
  <c r="J458" i="14"/>
  <c r="I458" i="14"/>
  <c r="H458" i="14"/>
  <c r="G458" i="14"/>
  <c r="F458" i="14"/>
  <c r="E458" i="14"/>
  <c r="D458" i="14"/>
  <c r="C458" i="14"/>
  <c r="T457" i="14"/>
  <c r="S457" i="14"/>
  <c r="R457" i="14"/>
  <c r="Q457" i="14"/>
  <c r="P457" i="14"/>
  <c r="O457" i="14"/>
  <c r="N457" i="14"/>
  <c r="M457" i="14"/>
  <c r="L457" i="14"/>
  <c r="K457" i="14"/>
  <c r="J457" i="14"/>
  <c r="I457" i="14"/>
  <c r="H457" i="14"/>
  <c r="G457" i="14"/>
  <c r="F457" i="14"/>
  <c r="E457" i="14"/>
  <c r="D457" i="14"/>
  <c r="C457" i="14"/>
  <c r="T456" i="14"/>
  <c r="S456" i="14"/>
  <c r="R456" i="14"/>
  <c r="Q456" i="14"/>
  <c r="P456" i="14"/>
  <c r="O456" i="14"/>
  <c r="N456" i="14"/>
  <c r="M456" i="14"/>
  <c r="L456" i="14"/>
  <c r="K456" i="14"/>
  <c r="J456" i="14"/>
  <c r="I456" i="14"/>
  <c r="H456" i="14"/>
  <c r="G456" i="14"/>
  <c r="F456" i="14"/>
  <c r="E456" i="14"/>
  <c r="D456" i="14"/>
  <c r="C456" i="14"/>
  <c r="T455" i="14"/>
  <c r="S455" i="14"/>
  <c r="R455" i="14"/>
  <c r="Q455" i="14"/>
  <c r="P455" i="14"/>
  <c r="O455" i="14"/>
  <c r="N455" i="14"/>
  <c r="M455" i="14"/>
  <c r="L455" i="14"/>
  <c r="K455" i="14"/>
  <c r="J455" i="14"/>
  <c r="I455" i="14"/>
  <c r="H455" i="14"/>
  <c r="G455" i="14"/>
  <c r="F455" i="14"/>
  <c r="E455" i="14"/>
  <c r="D455" i="14"/>
  <c r="C455" i="14"/>
  <c r="T454" i="14"/>
  <c r="S454" i="14"/>
  <c r="R454" i="14"/>
  <c r="Q454" i="14"/>
  <c r="P454" i="14"/>
  <c r="O454" i="14"/>
  <c r="N454" i="14"/>
  <c r="M454" i="14"/>
  <c r="L454" i="14"/>
  <c r="K454" i="14"/>
  <c r="J454" i="14"/>
  <c r="I454" i="14"/>
  <c r="H454" i="14"/>
  <c r="G454" i="14"/>
  <c r="F454" i="14"/>
  <c r="E454" i="14"/>
  <c r="D454" i="14"/>
  <c r="C454" i="14"/>
  <c r="T453" i="14"/>
  <c r="S453" i="14"/>
  <c r="R453" i="14"/>
  <c r="Q453" i="14"/>
  <c r="P453" i="14"/>
  <c r="O453" i="14"/>
  <c r="N453" i="14"/>
  <c r="M453" i="14"/>
  <c r="L453" i="14"/>
  <c r="K453" i="14"/>
  <c r="J453" i="14"/>
  <c r="I453" i="14"/>
  <c r="H453" i="14"/>
  <c r="G453" i="14"/>
  <c r="F453" i="14"/>
  <c r="E453" i="14"/>
  <c r="D453" i="14"/>
  <c r="C453" i="14"/>
  <c r="I448" i="14"/>
  <c r="G448" i="14"/>
  <c r="E448" i="14"/>
  <c r="C448" i="14"/>
  <c r="I447" i="14"/>
  <c r="G447" i="14"/>
  <c r="E447" i="14"/>
  <c r="C447" i="14"/>
  <c r="I446" i="14"/>
  <c r="G446" i="14"/>
  <c r="E446" i="14"/>
  <c r="C446" i="14"/>
  <c r="I445" i="14"/>
  <c r="G445" i="14"/>
  <c r="E445" i="14"/>
  <c r="C445" i="14"/>
  <c r="I444" i="14"/>
  <c r="G444" i="14"/>
  <c r="E444" i="14"/>
  <c r="C444" i="14"/>
  <c r="I439" i="14"/>
  <c r="G439" i="14"/>
  <c r="E439" i="14"/>
  <c r="C439" i="14"/>
  <c r="I438" i="14"/>
  <c r="G438" i="14"/>
  <c r="E438" i="14"/>
  <c r="C438" i="14"/>
  <c r="I437" i="14"/>
  <c r="G437" i="14"/>
  <c r="E437" i="14"/>
  <c r="C437" i="14"/>
  <c r="I436" i="14"/>
  <c r="G436" i="14"/>
  <c r="E436" i="14"/>
  <c r="C436" i="14"/>
  <c r="I435" i="14"/>
  <c r="G435" i="14"/>
  <c r="E435" i="14"/>
  <c r="C435" i="14"/>
  <c r="I434" i="14"/>
  <c r="G434" i="14"/>
  <c r="E434" i="14"/>
  <c r="C434" i="14"/>
  <c r="I433" i="14"/>
  <c r="G433" i="14"/>
  <c r="E433" i="14"/>
  <c r="C433" i="14"/>
  <c r="I432" i="14"/>
  <c r="G432" i="14"/>
  <c r="E432" i="14"/>
  <c r="C432" i="14"/>
  <c r="I431" i="14"/>
  <c r="G431" i="14"/>
  <c r="E431" i="14"/>
  <c r="C431" i="14"/>
  <c r="I430" i="14"/>
  <c r="G430" i="14"/>
  <c r="E430" i="14"/>
  <c r="C430" i="14"/>
  <c r="I429" i="14"/>
  <c r="G429" i="14"/>
  <c r="E429" i="14"/>
  <c r="C429" i="14"/>
  <c r="I428" i="14"/>
  <c r="G428" i="14"/>
  <c r="E428" i="14"/>
  <c r="C428" i="14"/>
  <c r="I427" i="14"/>
  <c r="G427" i="14"/>
  <c r="E427" i="14"/>
  <c r="C427" i="14"/>
  <c r="I426" i="14"/>
  <c r="G426" i="14"/>
  <c r="E426" i="14"/>
  <c r="C426" i="14"/>
  <c r="I425" i="14"/>
  <c r="G425" i="14"/>
  <c r="E425" i="14"/>
  <c r="C425" i="14"/>
  <c r="I424" i="14"/>
  <c r="G424" i="14"/>
  <c r="E424" i="14"/>
  <c r="C424" i="14"/>
  <c r="I423" i="14"/>
  <c r="G423" i="14"/>
  <c r="E423" i="14"/>
  <c r="C423" i="14"/>
  <c r="I422" i="14"/>
  <c r="G422" i="14"/>
  <c r="E422" i="14"/>
  <c r="C422" i="14"/>
  <c r="I421" i="14"/>
  <c r="G421" i="14"/>
  <c r="E421" i="14"/>
  <c r="C421" i="14"/>
  <c r="I420" i="14"/>
  <c r="G420" i="14"/>
  <c r="E420" i="14"/>
  <c r="C420" i="14"/>
  <c r="I419" i="14"/>
  <c r="G419" i="14"/>
  <c r="E419" i="14"/>
  <c r="C419" i="14"/>
  <c r="I414" i="14"/>
  <c r="G414" i="14"/>
  <c r="E414" i="14"/>
  <c r="C414" i="14"/>
  <c r="I413" i="14"/>
  <c r="G413" i="14"/>
  <c r="E413" i="14"/>
  <c r="C413" i="14"/>
  <c r="I412" i="14"/>
  <c r="G412" i="14"/>
  <c r="E412" i="14"/>
  <c r="C412" i="14"/>
  <c r="I411" i="14"/>
  <c r="G411" i="14"/>
  <c r="E411" i="14"/>
  <c r="C411" i="14"/>
  <c r="I410" i="14"/>
  <c r="G410" i="14"/>
  <c r="E410" i="14"/>
  <c r="C410" i="14"/>
  <c r="I409" i="14"/>
  <c r="G409" i="14"/>
  <c r="E409" i="14"/>
  <c r="C409" i="14"/>
  <c r="I408" i="14"/>
  <c r="G408" i="14"/>
  <c r="E408" i="14"/>
  <c r="C408" i="14"/>
  <c r="I407" i="14"/>
  <c r="G407" i="14"/>
  <c r="E407" i="14"/>
  <c r="C407" i="14"/>
  <c r="I406" i="14"/>
  <c r="G406" i="14"/>
  <c r="E406" i="14"/>
  <c r="C406" i="14"/>
  <c r="I405" i="14"/>
  <c r="G405" i="14"/>
  <c r="E405" i="14"/>
  <c r="C405" i="14"/>
  <c r="I404" i="14"/>
  <c r="G404" i="14"/>
  <c r="E404" i="14"/>
  <c r="C404" i="14"/>
  <c r="A399" i="14"/>
  <c r="A398" i="14"/>
  <c r="A396" i="14"/>
  <c r="A395" i="14"/>
  <c r="I393" i="14"/>
  <c r="G393" i="14"/>
  <c r="E393" i="14"/>
  <c r="C393" i="14"/>
  <c r="I392" i="14"/>
  <c r="G392" i="14"/>
  <c r="E392" i="14"/>
  <c r="C392" i="14"/>
  <c r="I391" i="14"/>
  <c r="G391" i="14"/>
  <c r="E391" i="14"/>
  <c r="C391" i="14"/>
  <c r="I390" i="14"/>
  <c r="G390" i="14"/>
  <c r="E390" i="14"/>
  <c r="C390" i="14"/>
  <c r="I389" i="14"/>
  <c r="G389" i="14"/>
  <c r="E389" i="14"/>
  <c r="C389" i="14"/>
  <c r="I388" i="14"/>
  <c r="G388" i="14"/>
  <c r="E388" i="14"/>
  <c r="C388" i="14"/>
  <c r="I387" i="14"/>
  <c r="G387" i="14"/>
  <c r="E387" i="14"/>
  <c r="C387" i="14"/>
  <c r="I386" i="14"/>
  <c r="G386" i="14"/>
  <c r="E386" i="14"/>
  <c r="C386" i="14"/>
  <c r="I385" i="14"/>
  <c r="G385" i="14"/>
  <c r="E385" i="14"/>
  <c r="C385" i="14"/>
  <c r="I384" i="14"/>
  <c r="G384" i="14"/>
  <c r="E384" i="14"/>
  <c r="C384" i="14"/>
  <c r="I383" i="14"/>
  <c r="G383" i="14"/>
  <c r="E383" i="14"/>
  <c r="C383" i="14"/>
  <c r="I382" i="14"/>
  <c r="G382" i="14"/>
  <c r="E382" i="14"/>
  <c r="C382" i="14"/>
  <c r="I381" i="14"/>
  <c r="G381" i="14"/>
  <c r="E381" i="14"/>
  <c r="C381" i="14"/>
  <c r="I380" i="14"/>
  <c r="G380" i="14"/>
  <c r="E380" i="14"/>
  <c r="C380" i="14"/>
  <c r="I379" i="14"/>
  <c r="G379" i="14"/>
  <c r="E379" i="14"/>
  <c r="C379" i="14"/>
  <c r="I378" i="14"/>
  <c r="G378" i="14"/>
  <c r="E378" i="14"/>
  <c r="C378" i="14"/>
  <c r="I377" i="14"/>
  <c r="G377" i="14"/>
  <c r="E377" i="14"/>
  <c r="C377" i="14"/>
  <c r="I372" i="14"/>
  <c r="G372" i="14"/>
  <c r="E372" i="14"/>
  <c r="C372" i="14"/>
  <c r="I371" i="14"/>
  <c r="G371" i="14"/>
  <c r="E371" i="14"/>
  <c r="C371" i="14"/>
  <c r="I370" i="14"/>
  <c r="G370" i="14"/>
  <c r="E370" i="14"/>
  <c r="C370" i="14"/>
  <c r="I369" i="14"/>
  <c r="G369" i="14"/>
  <c r="E369" i="14"/>
  <c r="C369" i="14"/>
  <c r="I368" i="14"/>
  <c r="G368" i="14"/>
  <c r="E368" i="14"/>
  <c r="C368" i="14"/>
  <c r="I367" i="14"/>
  <c r="G367" i="14"/>
  <c r="E367" i="14"/>
  <c r="C367" i="14"/>
  <c r="I366" i="14"/>
  <c r="G366" i="14"/>
  <c r="E366" i="14"/>
  <c r="C366" i="14"/>
  <c r="I365" i="14"/>
  <c r="G365" i="14"/>
  <c r="E365" i="14"/>
  <c r="C365" i="14"/>
  <c r="I364" i="14"/>
  <c r="G364" i="14"/>
  <c r="E364" i="14"/>
  <c r="C364" i="14"/>
  <c r="I359" i="14"/>
  <c r="G359" i="14"/>
  <c r="E359" i="14"/>
  <c r="C359" i="14"/>
  <c r="I358" i="14"/>
  <c r="G358" i="14"/>
  <c r="E358" i="14"/>
  <c r="C358" i="14"/>
  <c r="I357" i="14"/>
  <c r="G357" i="14"/>
  <c r="E357" i="14"/>
  <c r="C357" i="14"/>
  <c r="I352" i="14"/>
  <c r="G352" i="14"/>
  <c r="E352" i="14"/>
  <c r="C352" i="14"/>
  <c r="I351" i="14"/>
  <c r="G351" i="14"/>
  <c r="E351" i="14"/>
  <c r="C351" i="14"/>
  <c r="I350" i="14"/>
  <c r="G350" i="14"/>
  <c r="E350" i="14"/>
  <c r="C350" i="14"/>
  <c r="I345" i="14"/>
  <c r="G345" i="14"/>
  <c r="E345" i="14"/>
  <c r="C345" i="14"/>
  <c r="I344" i="14"/>
  <c r="G344" i="14"/>
  <c r="E344" i="14"/>
  <c r="C344" i="14"/>
  <c r="I343" i="14"/>
  <c r="G343" i="14"/>
  <c r="E343" i="14"/>
  <c r="C343" i="14"/>
  <c r="A337" i="14"/>
  <c r="A336" i="14"/>
  <c r="A335" i="14"/>
  <c r="A334" i="14"/>
  <c r="A333" i="14"/>
  <c r="A332" i="14"/>
  <c r="I330" i="14"/>
  <c r="G330" i="14"/>
  <c r="E330" i="14"/>
  <c r="C330" i="14"/>
  <c r="I329" i="14"/>
  <c r="G329" i="14"/>
  <c r="E329" i="14"/>
  <c r="C329" i="14"/>
  <c r="I328" i="14"/>
  <c r="G328" i="14"/>
  <c r="E328" i="14"/>
  <c r="C328" i="14"/>
  <c r="I327" i="14"/>
  <c r="G327" i="14"/>
  <c r="E327" i="14"/>
  <c r="C327" i="14"/>
  <c r="I326" i="14"/>
  <c r="G326" i="14"/>
  <c r="E326" i="14"/>
  <c r="C326" i="14"/>
  <c r="I325" i="14"/>
  <c r="G325" i="14"/>
  <c r="E325" i="14"/>
  <c r="C325" i="14"/>
  <c r="I324" i="14"/>
  <c r="G324" i="14"/>
  <c r="E324" i="14"/>
  <c r="C324" i="14"/>
  <c r="I323" i="14"/>
  <c r="G323" i="14"/>
  <c r="E323" i="14"/>
  <c r="C323" i="14"/>
  <c r="I318" i="14"/>
  <c r="G318" i="14"/>
  <c r="E318" i="14"/>
  <c r="C318" i="14"/>
  <c r="I317" i="14"/>
  <c r="G317" i="14"/>
  <c r="E317" i="14"/>
  <c r="C317" i="14"/>
  <c r="I316" i="14"/>
  <c r="G316" i="14"/>
  <c r="E316" i="14"/>
  <c r="C316" i="14"/>
  <c r="I315" i="14"/>
  <c r="G315" i="14"/>
  <c r="E315" i="14"/>
  <c r="C315" i="14"/>
  <c r="I314" i="14"/>
  <c r="G314" i="14"/>
  <c r="E314" i="14"/>
  <c r="C314" i="14"/>
  <c r="I313" i="14"/>
  <c r="G313" i="14"/>
  <c r="E313" i="14"/>
  <c r="C313" i="14"/>
  <c r="I312" i="14"/>
  <c r="G312" i="14"/>
  <c r="E312" i="14"/>
  <c r="C312" i="14"/>
  <c r="I311" i="14"/>
  <c r="G311" i="14"/>
  <c r="E311" i="14"/>
  <c r="C311" i="14"/>
  <c r="I310" i="14"/>
  <c r="G310" i="14"/>
  <c r="E310" i="14"/>
  <c r="C310" i="14"/>
  <c r="I309" i="14"/>
  <c r="G309" i="14"/>
  <c r="E309" i="14"/>
  <c r="C309" i="14"/>
  <c r="I308" i="14"/>
  <c r="G308" i="14"/>
  <c r="E308" i="14"/>
  <c r="C308" i="14"/>
  <c r="I307" i="14"/>
  <c r="G307" i="14"/>
  <c r="E307" i="14"/>
  <c r="C307" i="14"/>
  <c r="I306" i="14"/>
  <c r="G306" i="14"/>
  <c r="E306" i="14"/>
  <c r="C306" i="14"/>
  <c r="I305" i="14"/>
  <c r="G305" i="14"/>
  <c r="E305" i="14"/>
  <c r="C305" i="14"/>
  <c r="I300" i="14"/>
  <c r="G300" i="14"/>
  <c r="E300" i="14"/>
  <c r="C300" i="14"/>
  <c r="I299" i="14"/>
  <c r="G299" i="14"/>
  <c r="E299" i="14"/>
  <c r="C299" i="14"/>
  <c r="I298" i="14"/>
  <c r="G298" i="14"/>
  <c r="E298" i="14"/>
  <c r="C298" i="14"/>
  <c r="I297" i="14"/>
  <c r="G297" i="14"/>
  <c r="E297" i="14"/>
  <c r="C297" i="14"/>
  <c r="I296" i="14"/>
  <c r="G296" i="14"/>
  <c r="E296" i="14"/>
  <c r="C296" i="14"/>
  <c r="I295" i="14"/>
  <c r="G295" i="14"/>
  <c r="E295" i="14"/>
  <c r="C295" i="14"/>
  <c r="C287" i="14"/>
  <c r="C286" i="14"/>
  <c r="C285" i="14"/>
  <c r="C284" i="14"/>
  <c r="C283" i="14"/>
  <c r="C282" i="14"/>
  <c r="C281" i="14"/>
  <c r="C280" i="14"/>
  <c r="C278" i="14"/>
  <c r="C277" i="14"/>
  <c r="C276" i="14"/>
  <c r="C275" i="14"/>
  <c r="C274" i="14"/>
  <c r="C36" i="9" s="1"/>
  <c r="C273" i="14"/>
  <c r="A264" i="14"/>
  <c r="A263" i="14"/>
  <c r="A262" i="14"/>
  <c r="A261" i="14"/>
  <c r="A260" i="14"/>
  <c r="A259" i="14"/>
  <c r="A258" i="14"/>
  <c r="A257" i="14"/>
  <c r="A256" i="14"/>
  <c r="A255" i="14"/>
  <c r="A254" i="14"/>
  <c r="A253" i="14"/>
  <c r="A252" i="14"/>
  <c r="A251" i="14"/>
  <c r="A250" i="14"/>
  <c r="A249" i="14"/>
  <c r="A248" i="14"/>
  <c r="A247" i="14"/>
  <c r="A246" i="14"/>
  <c r="A245" i="14"/>
  <c r="A244" i="14"/>
  <c r="A243" i="14"/>
  <c r="D238" i="14"/>
  <c r="B238" i="14"/>
  <c r="D237" i="14"/>
  <c r="B237" i="14"/>
  <c r="D236" i="14"/>
  <c r="B236" i="14"/>
  <c r="E235" i="14"/>
  <c r="D235" i="14"/>
  <c r="C235" i="14"/>
  <c r="B235" i="14"/>
  <c r="D234" i="14"/>
  <c r="B234" i="14"/>
  <c r="E233" i="14"/>
  <c r="D233" i="14"/>
  <c r="C233" i="14"/>
  <c r="B233" i="14"/>
  <c r="D232" i="14"/>
  <c r="B232" i="14"/>
  <c r="D230" i="14"/>
  <c r="B230" i="14"/>
  <c r="D229" i="14"/>
  <c r="B229" i="14"/>
  <c r="D228" i="14"/>
  <c r="B228" i="14"/>
  <c r="D227" i="14"/>
  <c r="B227" i="14"/>
  <c r="E226" i="14"/>
  <c r="D226" i="14"/>
  <c r="C226" i="14"/>
  <c r="B226" i="14"/>
  <c r="D224" i="14"/>
  <c r="B224" i="14"/>
  <c r="D220" i="14"/>
  <c r="B220" i="14"/>
  <c r="A220" i="14"/>
  <c r="D214" i="14"/>
  <c r="D213" i="14"/>
  <c r="D212" i="14"/>
  <c r="D207" i="14"/>
  <c r="D206" i="14"/>
  <c r="D204" i="14"/>
  <c r="D203" i="14"/>
  <c r="D202" i="14"/>
  <c r="D201" i="14"/>
  <c r="D198" i="14"/>
  <c r="D196" i="14"/>
  <c r="D191" i="14"/>
  <c r="D190" i="14"/>
  <c r="D185" i="14"/>
  <c r="D183" i="14"/>
  <c r="D182" i="14"/>
  <c r="D181" i="14"/>
  <c r="D180" i="14"/>
  <c r="D179" i="14"/>
  <c r="G178" i="14"/>
  <c r="D178" i="14"/>
  <c r="G177" i="14"/>
  <c r="D177" i="14"/>
  <c r="G176" i="14"/>
  <c r="G175" i="14"/>
  <c r="D175" i="14"/>
  <c r="D173" i="14"/>
  <c r="D57" i="14"/>
  <c r="A21" i="14"/>
  <c r="A17" i="14"/>
  <c r="A13" i="14"/>
  <c r="A9" i="14"/>
  <c r="A5" i="14"/>
  <c r="C3" i="14"/>
  <c r="C2" i="14"/>
  <c r="C277" i="9"/>
  <c r="C174" i="9"/>
  <c r="C173" i="9"/>
  <c r="C172" i="9"/>
  <c r="C171" i="9"/>
  <c r="C170" i="9"/>
  <c r="D99" i="8"/>
  <c r="C99" i="8"/>
  <c r="D98" i="8"/>
  <c r="C98" i="8"/>
  <c r="D97" i="8"/>
  <c r="C97" i="8"/>
  <c r="D96" i="8"/>
  <c r="C96" i="8"/>
  <c r="D95" i="8"/>
  <c r="C95" i="8"/>
  <c r="D94" i="8"/>
  <c r="C94" i="8"/>
  <c r="D93" i="8"/>
  <c r="C93" i="8"/>
  <c r="C66" i="8"/>
  <c r="C38" i="14" l="1"/>
  <c r="G83" i="18" l="1"/>
  <c r="G84" i="18"/>
  <c r="G85" i="18"/>
  <c r="G86" i="18"/>
  <c r="G82" i="18"/>
  <c r="D52" i="14" l="1"/>
  <c r="D42" i="14"/>
  <c r="D41" i="14"/>
  <c r="D40" i="14"/>
  <c r="D39" i="14"/>
  <c r="D38" i="14"/>
  <c r="D37" i="14"/>
  <c r="D200" i="9"/>
  <c r="C190" i="9"/>
  <c r="D190" i="9"/>
  <c r="C248" i="9"/>
  <c r="D248" i="9"/>
  <c r="D247" i="9"/>
  <c r="C246" i="9"/>
  <c r="D246" i="9"/>
  <c r="C260" i="9"/>
  <c r="C262" i="9"/>
  <c r="C151" i="9"/>
  <c r="F151" i="9" s="1"/>
  <c r="C150" i="9"/>
  <c r="F150" i="9" s="1"/>
  <c r="C110" i="9"/>
  <c r="F110" i="9" s="1"/>
  <c r="C109" i="9"/>
  <c r="F109" i="9" s="1"/>
  <c r="C108" i="9"/>
  <c r="F108" i="9" s="1"/>
  <c r="C107" i="9"/>
  <c r="F107" i="9" s="1"/>
  <c r="C106" i="9"/>
  <c r="F106" i="9" s="1"/>
  <c r="C105" i="9"/>
  <c r="F105" i="9" s="1"/>
  <c r="C104" i="9"/>
  <c r="F104" i="9" s="1"/>
  <c r="C103" i="9"/>
  <c r="F103" i="9" s="1"/>
  <c r="C102" i="9"/>
  <c r="F102" i="9" s="1"/>
  <c r="C101" i="9"/>
  <c r="F101" i="9" s="1"/>
  <c r="C100" i="9"/>
  <c r="F100" i="9" s="1"/>
  <c r="C99" i="9"/>
  <c r="F99" i="9" s="1"/>
  <c r="C76" i="18"/>
  <c r="C75" i="18"/>
  <c r="C187" i="9"/>
  <c r="C46" i="8"/>
  <c r="F174" i="9"/>
  <c r="F173" i="9"/>
  <c r="F172" i="9"/>
  <c r="F171" i="9"/>
  <c r="F170" i="9"/>
  <c r="D243" i="9"/>
  <c r="D242" i="9"/>
  <c r="D241" i="9"/>
  <c r="C247" i="9"/>
  <c r="C238" i="9"/>
  <c r="D193" i="9"/>
  <c r="C200" i="9"/>
  <c r="F161" i="9"/>
  <c r="F162" i="9"/>
  <c r="F160" i="9"/>
  <c r="F152" i="9"/>
  <c r="C111" i="9"/>
  <c r="F111" i="9" s="1"/>
  <c r="F78" i="9"/>
  <c r="F79" i="9"/>
  <c r="F80" i="9"/>
  <c r="F81" i="9"/>
  <c r="F82" i="9"/>
  <c r="F83" i="9"/>
  <c r="F84" i="9"/>
  <c r="F85" i="9"/>
  <c r="F86" i="9"/>
  <c r="F87" i="9"/>
  <c r="F77" i="9"/>
  <c r="F75" i="9"/>
  <c r="F74" i="9"/>
  <c r="F73" i="9"/>
  <c r="F46" i="9"/>
  <c r="F47" i="9"/>
  <c r="F48" i="9"/>
  <c r="F49" i="9"/>
  <c r="F50" i="9"/>
  <c r="F51" i="9"/>
  <c r="F52" i="9"/>
  <c r="F53" i="9"/>
  <c r="F54" i="9"/>
  <c r="F55" i="9"/>
  <c r="F56" i="9"/>
  <c r="F57" i="9"/>
  <c r="F58" i="9"/>
  <c r="F59" i="9"/>
  <c r="F60" i="9"/>
  <c r="F61" i="9"/>
  <c r="F62" i="9"/>
  <c r="F63" i="9"/>
  <c r="F64" i="9"/>
  <c r="F65" i="9"/>
  <c r="F66" i="9"/>
  <c r="F67" i="9"/>
  <c r="F68" i="9"/>
  <c r="F69" i="9"/>
  <c r="F70" i="9"/>
  <c r="F71" i="9"/>
  <c r="F45" i="9"/>
  <c r="C241" i="9" l="1"/>
  <c r="C242" i="9"/>
  <c r="C243" i="9"/>
  <c r="C244" i="9"/>
  <c r="C245" i="9"/>
  <c r="C191" i="9"/>
  <c r="C192" i="9"/>
  <c r="C193" i="9"/>
  <c r="C194" i="9"/>
  <c r="C195" i="9"/>
  <c r="C196" i="9"/>
  <c r="C197" i="9"/>
  <c r="C198" i="9"/>
  <c r="C199" i="9"/>
  <c r="D194" i="9"/>
  <c r="D195" i="9"/>
  <c r="D196" i="9"/>
  <c r="C180" i="9"/>
  <c r="F180" i="9" s="1"/>
  <c r="D244" i="9"/>
  <c r="D245" i="9"/>
  <c r="D191" i="9"/>
  <c r="D192" i="9"/>
  <c r="D197" i="9"/>
  <c r="D198" i="9"/>
  <c r="D199" i="9"/>
  <c r="C28" i="9"/>
  <c r="C12" i="9"/>
  <c r="C165" i="8" l="1"/>
  <c r="C164" i="8"/>
  <c r="C154" i="8"/>
  <c r="C145" i="8"/>
  <c r="C142" i="8"/>
  <c r="C141" i="8"/>
  <c r="C138" i="8"/>
  <c r="C75" i="8"/>
  <c r="C74" i="8"/>
  <c r="C53" i="8"/>
  <c r="C73" i="8"/>
  <c r="C72" i="8"/>
  <c r="C71" i="8"/>
  <c r="C70" i="8"/>
  <c r="C89" i="8"/>
  <c r="D89" i="8" s="1"/>
  <c r="C38" i="8"/>
  <c r="F45" i="8"/>
  <c r="D54" i="14"/>
  <c r="C39" i="8" s="1"/>
  <c r="D36" i="14"/>
  <c r="D35" i="14"/>
  <c r="D34" i="14"/>
  <c r="D33" i="14"/>
  <c r="D32" i="14"/>
  <c r="D31" i="14"/>
  <c r="D30" i="14"/>
  <c r="D29" i="14"/>
  <c r="D28" i="14"/>
  <c r="D27" i="14"/>
  <c r="D26" i="14"/>
  <c r="D25" i="14"/>
  <c r="E269" i="14"/>
  <c r="E268" i="14"/>
  <c r="C115" i="8" l="1"/>
  <c r="D115" i="8"/>
  <c r="C17" i="8"/>
  <c r="D367" i="19" l="1"/>
  <c r="G355" i="19" s="1"/>
  <c r="C367" i="19"/>
  <c r="F355" i="19" s="1"/>
  <c r="D346" i="9"/>
  <c r="C346" i="9"/>
  <c r="C585" i="9"/>
  <c r="D585" i="9"/>
  <c r="D45" i="8"/>
  <c r="G343" i="19"/>
  <c r="G368" i="19"/>
  <c r="F368" i="19"/>
  <c r="F332" i="19"/>
  <c r="F598" i="19"/>
  <c r="G598" i="19"/>
  <c r="F599" i="19"/>
  <c r="G599" i="19"/>
  <c r="F600" i="19"/>
  <c r="G600" i="19"/>
  <c r="F601" i="19"/>
  <c r="G601" i="19"/>
  <c r="F597" i="19"/>
  <c r="D636" i="19"/>
  <c r="C636" i="19"/>
  <c r="D618" i="9"/>
  <c r="C618" i="9"/>
  <c r="F307" i="8"/>
  <c r="F293" i="8"/>
  <c r="G293" i="8"/>
  <c r="F295"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72" i="9"/>
  <c r="G370" i="9" s="1"/>
  <c r="C372" i="9"/>
  <c r="F368" i="9" s="1"/>
  <c r="D365" i="9"/>
  <c r="G360" i="9" s="1"/>
  <c r="C365" i="9"/>
  <c r="F359" i="9" s="1"/>
  <c r="D328" i="9"/>
  <c r="C328" i="9"/>
  <c r="F370" i="9" l="1"/>
  <c r="F322" i="9"/>
  <c r="F326" i="9"/>
  <c r="F314" i="9"/>
  <c r="F318" i="9"/>
  <c r="F321" i="9"/>
  <c r="F323" i="9"/>
  <c r="F327" i="9"/>
  <c r="F311" i="9"/>
  <c r="F315" i="9"/>
  <c r="F319" i="9"/>
  <c r="F324" i="9"/>
  <c r="F312" i="9"/>
  <c r="F316" i="9"/>
  <c r="F320" i="9"/>
  <c r="F310" i="9"/>
  <c r="F328" i="9" s="1"/>
  <c r="F325" i="9"/>
  <c r="F313" i="9"/>
  <c r="F317" i="9"/>
  <c r="G313" i="9"/>
  <c r="G317" i="9"/>
  <c r="G322" i="9"/>
  <c r="G326" i="9"/>
  <c r="G316" i="9"/>
  <c r="G314" i="9"/>
  <c r="G318" i="9"/>
  <c r="G323" i="9"/>
  <c r="G327" i="9"/>
  <c r="G320" i="9"/>
  <c r="G311" i="9"/>
  <c r="G328" i="9" s="1"/>
  <c r="G315" i="9"/>
  <c r="G319" i="9"/>
  <c r="G310" i="9"/>
  <c r="G321" i="9"/>
  <c r="G324" i="9"/>
  <c r="G312" i="9"/>
  <c r="G325"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307" i="8"/>
  <c r="D291" i="8"/>
  <c r="D295" i="8"/>
  <c r="D307" i="8"/>
  <c r="C293" i="8"/>
  <c r="C291" i="8"/>
  <c r="C295" i="8"/>
  <c r="D293" i="8"/>
  <c r="F220" i="8" l="1"/>
  <c r="C179" i="8" l="1"/>
  <c r="C288" i="8"/>
  <c r="F177" i="8" l="1"/>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65" i="8" s="1"/>
  <c r="D167" i="8" s="1"/>
  <c r="G166" i="8" s="1"/>
  <c r="C156" i="8"/>
  <c r="D141" i="8" s="1"/>
  <c r="D156" i="8" s="1"/>
  <c r="D130" i="8"/>
  <c r="G121" i="8" s="1"/>
  <c r="C130" i="8"/>
  <c r="F121" i="8" s="1"/>
  <c r="D100" i="8"/>
  <c r="C100" i="8"/>
  <c r="D77" i="8"/>
  <c r="G80" i="8" s="1"/>
  <c r="C77" i="8"/>
  <c r="G164" i="8" l="1"/>
  <c r="G165" i="8"/>
  <c r="G148" i="8"/>
  <c r="G147" i="8"/>
  <c r="F148" i="8"/>
  <c r="F147" i="8"/>
  <c r="G450" i="9"/>
  <c r="G428"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F481" i="9"/>
  <c r="G483" i="9"/>
  <c r="F245" i="9"/>
  <c r="F461" i="9"/>
  <c r="F485" i="9"/>
  <c r="F492" i="9"/>
  <c r="F457" i="9"/>
  <c r="F466" i="9"/>
  <c r="G241" i="9"/>
  <c r="G430" i="9"/>
  <c r="G436" i="9"/>
  <c r="F444" i="9"/>
  <c r="G457" i="9"/>
  <c r="F463" i="9"/>
  <c r="F483" i="9"/>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48" i="9"/>
  <c r="F246" i="9"/>
  <c r="F244" i="9"/>
  <c r="F242"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48" i="9"/>
  <c r="G246" i="9"/>
  <c r="G244" i="9"/>
  <c r="G24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67" i="8" l="1"/>
  <c r="G130" i="8"/>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Turosky, Steven</author>
    <author>admin</author>
    <author>Li, Rina</author>
    <author>Jianlong Li</author>
  </authors>
  <commentList>
    <comment ref="C26" authorId="0" shapeId="0" xr:uid="{EACD8AA0-9758-404C-B8C7-68CE2AE36663}">
      <text>
        <r>
          <rPr>
            <b/>
            <sz val="9"/>
            <color indexed="81"/>
            <rFont val="Tahoma"/>
            <family val="2"/>
          </rPr>
          <t>Turosky, Steven:</t>
        </r>
        <r>
          <rPr>
            <sz val="9"/>
            <color indexed="81"/>
            <rFont val="Tahoma"/>
            <family val="2"/>
          </rPr>
          <t xml:space="preserve">
blended rates
750 @ 1.4676 
1250 @ 1.5277</t>
        </r>
      </text>
    </comment>
    <comment ref="C31" authorId="1" shapeId="0" xr:uid="{5BD9618F-181F-495B-A8F7-E38DF90AACE6}">
      <text>
        <r>
          <rPr>
            <b/>
            <sz val="9"/>
            <color indexed="81"/>
            <rFont val="Tahoma"/>
            <family val="2"/>
          </rPr>
          <t>admin:</t>
        </r>
        <r>
          <rPr>
            <sz val="9"/>
            <color indexed="81"/>
            <rFont val="Tahoma"/>
            <family val="2"/>
          </rPr>
          <t xml:space="preserve">
blended rates
250 @ 1.30870 
225 @ 1.32170
355 @ 1.4707</t>
        </r>
      </text>
    </comment>
    <comment ref="C35" authorId="0" shapeId="0" xr:uid="{32DDC307-D5CB-4EE4-B241-85F6C04F283C}">
      <text>
        <r>
          <rPr>
            <b/>
            <sz val="9"/>
            <color indexed="81"/>
            <rFont val="Tahoma"/>
            <family val="2"/>
          </rPr>
          <t>Turosky, Steven:</t>
        </r>
        <r>
          <rPr>
            <sz val="9"/>
            <color indexed="81"/>
            <rFont val="Tahoma"/>
            <family val="2"/>
          </rPr>
          <t xml:space="preserve">
blended rates
100 @ 1.4767 
80 @ 1.4545</t>
        </r>
      </text>
    </comment>
    <comment ref="C38" authorId="2" shapeId="0" xr:uid="{3DFD5F13-B4D4-43A1-AE5F-0E934A5589DB}">
      <text>
        <r>
          <rPr>
            <b/>
            <sz val="9"/>
            <color indexed="81"/>
            <rFont val="Tahoma"/>
            <family val="2"/>
          </rPr>
          <t>Li, Rina:</t>
        </r>
        <r>
          <rPr>
            <sz val="9"/>
            <color indexed="81"/>
            <rFont val="Tahoma"/>
            <family val="2"/>
          </rPr>
          <t xml:space="preserve">
blended rates
1500 @ 1.7399
100 @ 1.5468</t>
        </r>
      </text>
    </comment>
    <comment ref="C40" authorId="3" shapeId="0" xr:uid="{9F1485E2-88B4-45CD-86A4-36E3DC4F163F}">
      <text>
        <r>
          <rPr>
            <b/>
            <sz val="9"/>
            <color indexed="81"/>
            <rFont val="Tahoma"/>
            <family val="2"/>
          </rPr>
          <t>Jianlong Li:</t>
        </r>
        <r>
          <rPr>
            <sz val="9"/>
            <color indexed="81"/>
            <rFont val="Tahoma"/>
            <family val="2"/>
          </rPr>
          <t xml:space="preserve">
blended rates
175 @ 1.4750
100 @ 1.4336</t>
        </r>
      </text>
    </comment>
  </commentList>
</comments>
</file>

<file path=xl/sharedStrings.xml><?xml version="1.0" encoding="utf-8"?>
<sst xmlns="http://schemas.openxmlformats.org/spreadsheetml/2006/main" count="6194" uniqueCount="3205">
  <si>
    <t>Country</t>
  </si>
  <si>
    <t>Row</t>
  </si>
  <si>
    <t>Norway</t>
  </si>
  <si>
    <t>Italy</t>
  </si>
  <si>
    <t>G.3.1.1</t>
  </si>
  <si>
    <t>G.5.1.1</t>
  </si>
  <si>
    <t>Sweden</t>
  </si>
  <si>
    <t>M.7A.14.1</t>
  </si>
  <si>
    <t>G.3.2.1</t>
  </si>
  <si>
    <t>G.3.9.2</t>
  </si>
  <si>
    <t>G.3.9.6</t>
  </si>
  <si>
    <t>G.3.13.1</t>
  </si>
  <si>
    <t>Canada</t>
  </si>
  <si>
    <t>Harmonised Transparency Template</t>
  </si>
  <si>
    <t>[Insert Country]</t>
  </si>
  <si>
    <t>[Insert Issuer]</t>
  </si>
  <si>
    <t>Reporting Date: [DD/MM/YY]</t>
  </si>
  <si>
    <t>Cut-off Date: [DD/MM/YY]</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</si>
  <si>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</si>
  <si>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</si>
  <si>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</si>
  <si>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</si>
  <si>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</si>
  <si>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</si>
  <si>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</si>
  <si>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</si>
  <si>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</si>
  <si>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</si>
  <si>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</si>
  <si>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</si>
  <si>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</si>
  <si>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</si>
  <si>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</si>
  <si>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</si>
  <si>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</si>
  <si>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</si>
  <si>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</si>
  <si>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</si>
  <si>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</si>
  <si>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</si>
  <si>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</si>
  <si>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</si>
  <si>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</si>
  <si>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</si>
  <si>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</si>
  <si>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</si>
  <si>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</si>
  <si>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</si>
  <si>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</si>
  <si>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</si>
  <si>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</si>
  <si>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</si>
  <si>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</si>
  <si>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</si>
  <si>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</si>
  <si>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</si>
  <si>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</si>
  <si>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</si>
  <si>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</si>
  <si>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</si>
  <si>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</si>
  <si>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</si>
  <si>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</si>
  <si>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</si>
  <si>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</si>
  <si>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</si>
  <si>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</si>
  <si>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</si>
  <si>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</si>
  <si>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</si>
  <si>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</si>
  <si>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</si>
  <si>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</si>
  <si>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</si>
  <si>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</si>
  <si>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</si>
  <si>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</si>
  <si>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</si>
  <si>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</si>
  <si>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</si>
  <si>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</si>
  <si>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</si>
  <si>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</si>
  <si>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</si>
  <si>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</si>
  <si>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</si>
  <si>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</si>
  <si>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</si>
  <si>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</si>
  <si>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</si>
  <si>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</si>
  <si>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</si>
  <si>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</si>
  <si>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</si>
  <si>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</si>
  <si>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</si>
  <si>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</si>
  <si>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</si>
  <si>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</si>
  <si>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</si>
  <si>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</si>
  <si>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</si>
  <si>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</si>
  <si>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</si>
  <si>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</si>
  <si>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</si>
  <si>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</si>
  <si>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</si>
  <si>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</si>
  <si>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</si>
  <si>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</si>
  <si>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</si>
  <si>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</si>
  <si>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</si>
  <si>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</si>
  <si>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</si>
  <si>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</si>
  <si>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</si>
  <si>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</si>
  <si>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</si>
  <si>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</si>
  <si>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</si>
  <si>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</si>
  <si>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</si>
  <si>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</si>
  <si>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</si>
  <si>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</si>
  <si>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</si>
  <si>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</si>
  <si>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</si>
  <si>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</si>
  <si>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</si>
  <si>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</si>
  <si>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</si>
  <si>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</si>
  <si>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</si>
  <si>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</si>
  <si>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</si>
  <si>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</si>
  <si>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</si>
  <si>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</si>
  <si>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</si>
  <si>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</si>
  <si>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</si>
  <si>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</si>
  <si>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</si>
  <si>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</si>
  <si>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</si>
  <si>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</si>
  <si>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</si>
  <si>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</si>
  <si>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</si>
  <si>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</si>
  <si>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</si>
  <si>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</si>
  <si>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</si>
  <si>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</si>
  <si>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</si>
  <si>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</si>
  <si>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</si>
  <si>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</si>
  <si>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</si>
  <si>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</si>
  <si>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</si>
  <si>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</si>
  <si>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</si>
  <si>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</si>
  <si>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</si>
  <si>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</si>
  <si>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</si>
  <si>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</si>
  <si>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</si>
  <si>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</si>
  <si>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</si>
  <si>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</si>
  <si>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</si>
  <si>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</si>
  <si>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</si>
  <si>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</si>
  <si>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</si>
  <si>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</si>
  <si>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</si>
  <si>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</si>
  <si>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</si>
  <si>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</si>
  <si>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</si>
  <si>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</si>
  <si>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</si>
  <si>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</si>
  <si>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</si>
  <si>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</si>
  <si>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</si>
  <si>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</si>
  <si>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</si>
  <si>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</si>
  <si>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</si>
  <si>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</si>
  <si>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</si>
  <si>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</si>
  <si>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</si>
  <si>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</si>
  <si>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</si>
  <si>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</si>
  <si>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</si>
  <si>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</si>
  <si>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</si>
  <si>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</si>
  <si>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</si>
  <si>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</si>
  <si>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</si>
  <si>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</si>
  <si>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</si>
  <si>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</si>
  <si>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</si>
  <si>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</si>
  <si>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</si>
  <si>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</si>
  <si>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</si>
  <si>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</si>
  <si>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</si>
  <si>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</si>
  <si>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</si>
  <si>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</si>
  <si>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</si>
  <si>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</si>
  <si>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</si>
  <si>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</si>
  <si>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</si>
  <si>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</si>
  <si>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</si>
  <si>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</si>
  <si>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</si>
  <si>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</si>
  <si>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</si>
  <si>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</si>
  <si>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</si>
  <si>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</si>
  <si>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</si>
  <si>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</si>
  <si>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</si>
  <si>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</si>
  <si>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</si>
  <si>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</si>
  <si>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</si>
  <si>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</si>
  <si>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</si>
  <si>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</si>
  <si>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</si>
  <si>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</si>
  <si>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</si>
  <si>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</si>
  <si>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</si>
  <si>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</si>
  <si>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</si>
  <si>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</si>
  <si>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</si>
  <si>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</si>
  <si>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</si>
  <si>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</si>
  <si>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</si>
  <si>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</si>
  <si>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</si>
  <si>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</si>
  <si>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</si>
  <si>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</si>
  <si>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</si>
  <si>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</si>
  <si>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</si>
  <si>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</si>
  <si>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</si>
  <si>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</si>
  <si>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</si>
  <si>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</si>
  <si>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</si>
  <si>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</si>
  <si>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</si>
  <si>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</si>
  <si>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</si>
  <si>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</si>
  <si>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</si>
  <si>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</si>
  <si>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</si>
  <si>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</si>
  <si>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</si>
  <si>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</si>
  <si>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</si>
  <si>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</si>
  <si>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</si>
  <si>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</si>
  <si>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</si>
  <si>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</si>
  <si>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</si>
  <si>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</si>
  <si>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</si>
  <si>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</si>
  <si>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</si>
  <si>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</si>
  <si>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</si>
  <si>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</si>
  <si>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</si>
  <si>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</si>
  <si>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</si>
  <si>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</si>
  <si>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</si>
  <si>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</si>
  <si>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</si>
  <si>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</si>
  <si>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</si>
  <si>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</si>
  <si>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</si>
  <si>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</si>
  <si>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</si>
  <si>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</si>
  <si>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</si>
  <si>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</si>
  <si>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</si>
  <si>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</si>
  <si>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</si>
  <si>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</si>
  <si>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</si>
  <si>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</si>
  <si>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</si>
  <si>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</si>
  <si>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</si>
  <si>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</si>
  <si>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</si>
  <si>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</si>
  <si>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</si>
  <si>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</si>
  <si>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</si>
  <si>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</si>
  <si>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</si>
  <si>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</si>
  <si>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</si>
  <si>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</si>
  <si>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</si>
  <si>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</si>
  <si>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</si>
  <si>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</si>
  <si>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</si>
  <si>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</si>
  <si>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</si>
  <si>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</si>
  <si>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</si>
  <si>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</si>
  <si>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</si>
  <si>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</si>
  <si>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</si>
  <si>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</si>
  <si>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</si>
  <si>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</si>
  <si>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</si>
  <si>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</si>
  <si>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</si>
  <si>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</si>
  <si>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</si>
  <si>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</si>
  <si>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</si>
  <si>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</si>
  <si>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</si>
  <si>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</si>
  <si>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</si>
  <si>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</si>
  <si>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</si>
  <si>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</si>
  <si>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</si>
  <si>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</si>
  <si>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</si>
  <si>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</si>
  <si>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</si>
  <si>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</si>
  <si>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</si>
  <si>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</si>
  <si>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</si>
  <si>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</si>
  <si>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</si>
  <si>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</si>
  <si>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</si>
  <si>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</si>
  <si>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</si>
  <si>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</si>
  <si>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</si>
  <si>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</si>
  <si>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</si>
  <si>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</si>
  <si>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</si>
  <si>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</si>
  <si>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</si>
  <si>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</si>
  <si>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</si>
  <si>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</si>
  <si>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</si>
  <si>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</si>
  <si>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</si>
  <si>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</si>
  <si>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</si>
  <si>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</si>
  <si>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</si>
  <si>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</si>
  <si>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</si>
  <si>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</si>
  <si>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</si>
  <si>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</si>
  <si>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</si>
  <si>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</si>
  <si>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</si>
  <si>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</si>
  <si>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</si>
  <si>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</si>
  <si>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</si>
  <si>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</si>
  <si>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</si>
  <si>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</si>
  <si>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</si>
  <si>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</si>
  <si>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</si>
  <si>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</si>
  <si>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</si>
  <si>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</si>
  <si>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</si>
  <si>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</si>
  <si>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</si>
  <si>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</si>
  <si>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</si>
  <si>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</si>
  <si>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</si>
  <si>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</si>
  <si>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</si>
  <si>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</si>
  <si>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</si>
  <si>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</si>
  <si>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</si>
  <si>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</si>
  <si>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</si>
  <si>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</si>
  <si>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</si>
  <si>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</si>
  <si>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</si>
  <si>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</si>
  <si>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</si>
  <si>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</si>
  <si>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</si>
  <si>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</si>
  <si>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</si>
  <si>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</si>
  <si>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</si>
  <si>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</si>
  <si>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</si>
  <si>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</si>
  <si>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</si>
  <si>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</si>
  <si>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</si>
  <si>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</si>
  <si>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</si>
  <si>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</si>
  <si>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</si>
  <si>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</si>
  <si>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</si>
  <si>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</si>
  <si>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</si>
  <si>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</si>
  <si>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</si>
  <si>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</si>
  <si>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</si>
  <si>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</si>
  <si>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</si>
  <si>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</si>
  <si>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</si>
  <si>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</si>
  <si>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</si>
  <si>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</si>
  <si>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</si>
  <si>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</si>
  <si>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</si>
  <si>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</si>
  <si>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</si>
  <si>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</si>
  <si>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</si>
  <si>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</si>
  <si>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</si>
  <si>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</si>
  <si>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</si>
  <si>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</si>
  <si>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</si>
  <si>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</si>
  <si>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</si>
  <si>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</si>
  <si>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</si>
  <si>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</si>
  <si>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</si>
  <si>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</si>
  <si>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</si>
  <si>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</si>
  <si>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</si>
  <si>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</si>
  <si>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</si>
  <si>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</si>
  <si>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</si>
  <si>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</si>
  <si>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</si>
  <si>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</si>
  <si>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</si>
  <si>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</si>
  <si>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</si>
  <si>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</si>
  <si>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</si>
  <si>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</si>
  <si>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</si>
  <si>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</si>
  <si>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</si>
  <si>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</si>
  <si>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</si>
  <si>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</si>
  <si>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</si>
  <si>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</si>
  <si>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</si>
  <si>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</si>
  <si>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</si>
  <si>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</si>
  <si>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</si>
  <si>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</si>
  <si>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</si>
  <si>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</si>
  <si>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</si>
  <si>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</si>
  <si>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</si>
  <si>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</si>
  <si>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</si>
  <si>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</si>
  <si>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</si>
  <si>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</si>
  <si>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</si>
  <si>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</si>
  <si>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</si>
  <si>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</si>
  <si>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</si>
  <si>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</si>
  <si>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</si>
  <si>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</si>
  <si>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</si>
  <si>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</si>
  <si>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</si>
  <si>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</si>
  <si>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</si>
  <si>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</si>
  <si>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</si>
  <si>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</si>
  <si>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</si>
  <si>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</si>
  <si>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</si>
  <si>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</si>
  <si>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</si>
  <si>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</si>
  <si>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</si>
  <si>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</si>
  <si>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</si>
  <si>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</si>
  <si>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</si>
  <si>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</si>
  <si>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</si>
  <si>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</si>
  <si>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</si>
  <si>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</si>
  <si>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</si>
  <si>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</si>
  <si>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</si>
  <si>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</si>
  <si>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</si>
  <si>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</si>
  <si>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</si>
  <si>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</si>
  <si>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</si>
  <si>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</si>
  <si>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</si>
  <si>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</si>
  <si>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</si>
  <si>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</si>
  <si>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</si>
  <si>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</si>
  <si>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</si>
  <si>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</si>
  <si>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</si>
  <si>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</si>
  <si>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</si>
  <si>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</si>
  <si>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</si>
  <si>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</si>
  <si>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</si>
  <si>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</si>
  <si>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</si>
  <si>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</si>
  <si>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</si>
  <si>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</si>
  <si>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</si>
  <si>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</si>
  <si>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</si>
  <si>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</si>
  <si>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</si>
  <si>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</si>
  <si>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</si>
  <si>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</si>
  <si>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</si>
  <si>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</si>
  <si>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</si>
  <si>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</si>
  <si>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</si>
  <si>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</si>
  <si>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</si>
  <si>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</si>
  <si>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</si>
  <si>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</si>
  <si>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</si>
  <si>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</si>
  <si>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</si>
  <si>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</si>
  <si>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</si>
  <si>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</si>
  <si>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</si>
  <si>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</si>
  <si>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</si>
  <si>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</si>
  <si>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</si>
  <si>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</si>
  <si>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</si>
  <si>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</si>
  <si>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</si>
  <si>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</si>
  <si>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</si>
  <si>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</si>
  <si>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</si>
  <si>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</si>
  <si>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</si>
  <si>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</si>
  <si>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</si>
  <si>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</si>
  <si>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</si>
  <si>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</si>
  <si>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</si>
  <si>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</si>
  <si>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</si>
  <si>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</si>
  <si>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</si>
  <si>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</si>
  <si>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</si>
  <si>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</si>
  <si>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</si>
  <si>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</si>
  <si>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</si>
  <si>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</si>
  <si>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</si>
  <si>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</si>
  <si>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</si>
  <si>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</si>
  <si>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</si>
  <si>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</si>
  <si>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</si>
  <si>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</si>
  <si>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</si>
  <si>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</si>
  <si>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</si>
  <si>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</si>
  <si>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</si>
  <si>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</si>
  <si>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</si>
  <si>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</si>
  <si>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</si>
  <si>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</si>
  <si>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</si>
  <si>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</si>
  <si>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</si>
  <si>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</si>
  <si>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</si>
  <si>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</si>
  <si>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</si>
  <si>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</si>
  <si>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</si>
  <si>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</si>
  <si>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</si>
  <si>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</si>
  <si>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</si>
  <si>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</si>
  <si>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</si>
  <si>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</si>
  <si>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</si>
  <si>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</si>
  <si>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</si>
  <si>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</si>
  <si>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</si>
  <si>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</si>
  <si>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</si>
  <si>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</si>
  <si>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</si>
  <si>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</si>
  <si>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</si>
  <si>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</si>
  <si>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</si>
  <si>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</si>
  <si>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</si>
  <si>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</si>
  <si>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</si>
  <si>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</si>
  <si>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</si>
  <si>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</si>
  <si>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</si>
  <si>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</si>
  <si>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</si>
  <si>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</si>
  <si>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</si>
  <si>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</si>
  <si>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</si>
  <si>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</si>
  <si>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</si>
  <si>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</si>
  <si>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</si>
  <si>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</si>
  <si>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</si>
  <si>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</si>
  <si>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</si>
  <si>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</si>
  <si>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</si>
  <si>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</si>
  <si>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</si>
  <si>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</si>
  <si>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</si>
  <si>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</si>
  <si>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</si>
  <si>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</si>
  <si>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</si>
  <si>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</si>
  <si>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</si>
  <si>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</si>
  <si>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</si>
  <si>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</si>
  <si>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</si>
  <si>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</si>
  <si>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</si>
  <si>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</si>
  <si>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</si>
  <si>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</si>
  <si>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</si>
  <si>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</si>
  <si>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</si>
  <si>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</si>
  <si>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</si>
  <si>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</si>
  <si>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</si>
  <si>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</si>
  <si>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</si>
  <si>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</si>
  <si>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</si>
  <si>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</si>
  <si>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</si>
  <si>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</si>
  <si>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</si>
  <si>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</si>
  <si>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</si>
  <si>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</si>
  <si>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</si>
  <si>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</si>
  <si>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</si>
  <si>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</si>
  <si>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</si>
  <si>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</si>
  <si>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</si>
  <si>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</si>
  <si>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</si>
  <si>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</si>
  <si>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</si>
  <si>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</si>
  <si>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</si>
  <si>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</si>
  <si>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</si>
  <si>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</si>
  <si>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</si>
  <si>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</si>
  <si>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</si>
  <si>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</si>
  <si>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</si>
  <si>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</si>
  <si>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</si>
  <si>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</si>
  <si>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</si>
  <si>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</si>
  <si>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</si>
  <si>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</si>
  <si>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</si>
  <si>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</si>
  <si>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</si>
  <si>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</si>
  <si>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</si>
  <si>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</si>
  <si>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</si>
  <si>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</si>
  <si>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</si>
  <si>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</si>
  <si>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</si>
  <si>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</si>
  <si>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</si>
  <si>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</si>
  <si>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</si>
  <si>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</si>
  <si>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</si>
  <si>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</si>
  <si>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</si>
  <si>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</si>
  <si>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</si>
  <si>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</si>
  <si>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</si>
  <si>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</si>
  <si>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</si>
  <si>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</si>
  <si>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</si>
  <si>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</si>
  <si>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</si>
  <si>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</si>
  <si>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</si>
  <si>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</si>
  <si>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</si>
  <si>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</si>
  <si>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</si>
  <si>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</si>
  <si>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</si>
  <si>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</si>
  <si>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</si>
  <si>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</si>
  <si>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</si>
  <si>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</si>
  <si>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</si>
  <si>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</si>
  <si>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</si>
  <si>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</si>
  <si>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</si>
  <si>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</si>
  <si>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</si>
  <si>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</si>
  <si>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</si>
  <si>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</si>
  <si>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</si>
  <si>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</si>
  <si>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</si>
  <si>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</si>
  <si>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</si>
  <si>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</si>
  <si>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</si>
  <si>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</si>
  <si>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</si>
  <si>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</si>
  <si>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</si>
  <si>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</si>
  <si>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</si>
  <si>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</si>
  <si>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</si>
  <si>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</si>
  <si>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</si>
  <si>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</si>
  <si>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</si>
  <si>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</si>
  <si>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</si>
  <si>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</si>
  <si>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</si>
  <si>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</si>
  <si>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</si>
  <si>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</si>
  <si>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</si>
  <si>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</si>
  <si>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</si>
  <si>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</si>
  <si>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</si>
  <si>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</si>
  <si>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</si>
  <si>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</si>
  <si>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</si>
  <si>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</si>
  <si>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</si>
  <si>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</si>
  <si>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</si>
  <si>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</si>
  <si>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</si>
  <si>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</si>
  <si>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</si>
  <si>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</si>
  <si>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</si>
  <si>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</si>
  <si>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</si>
  <si>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</si>
  <si>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</si>
  <si>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</si>
  <si>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</si>
  <si>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</si>
  <si>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</si>
  <si>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</si>
  <si>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</si>
  <si>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</si>
  <si>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</si>
  <si>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</si>
  <si>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</si>
  <si>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</si>
  <si>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</si>
  <si>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</si>
  <si>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</si>
  <si>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</si>
  <si>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</si>
  <si>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</si>
  <si>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</si>
  <si>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</si>
  <si>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</si>
  <si>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</si>
  <si>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</si>
  <si>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</si>
  <si>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</si>
  <si>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</si>
  <si>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</si>
  <si>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</si>
  <si>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</si>
  <si>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</si>
  <si>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</si>
  <si>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</si>
  <si>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</si>
  <si>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</si>
  <si>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</si>
  <si>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</si>
  <si>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</si>
  <si>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</si>
  <si>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</si>
  <si>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</si>
  <si>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</si>
  <si>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</si>
  <si>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</si>
  <si>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</si>
  <si>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</si>
  <si>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</si>
  <si>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</si>
  <si>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</si>
  <si>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</si>
  <si>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</si>
  <si>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</si>
  <si>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</si>
  <si>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</si>
  <si>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</si>
  <si>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</si>
  <si>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</si>
  <si>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</si>
  <si>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</si>
  <si>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</si>
  <si>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</si>
  <si>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</si>
  <si>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</si>
  <si>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</si>
  <si>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</si>
  <si>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</si>
  <si>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</si>
  <si>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</si>
  <si>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</si>
  <si>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</si>
  <si>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</si>
  <si>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</si>
  <si>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</si>
  <si>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</si>
  <si>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</si>
  <si>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</si>
  <si>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</si>
  <si>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</si>
  <si>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</si>
  <si>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</si>
  <si>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</si>
  <si>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</si>
  <si>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</si>
  <si>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</si>
  <si>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</si>
  <si>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</si>
  <si>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</si>
  <si>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</si>
  <si>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</si>
  <si>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</si>
  <si>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</si>
  <si>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</si>
  <si>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</si>
  <si>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</si>
  <si>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</si>
  <si>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</si>
  <si>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</si>
  <si>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</si>
  <si>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</si>
  <si>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</si>
  <si>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</si>
  <si>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</si>
  <si>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</si>
  <si>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</si>
  <si>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</si>
  <si>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</si>
  <si>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</si>
  <si>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</si>
  <si>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</si>
  <si>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</si>
  <si>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</si>
  <si>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</si>
  <si>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</si>
  <si>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</si>
  <si>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</si>
  <si>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</si>
  <si>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</si>
  <si>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</si>
  <si>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</si>
  <si>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</si>
  <si>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</si>
  <si>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</si>
  <si>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</si>
  <si>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</si>
  <si>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</si>
  <si>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</si>
  <si>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</si>
  <si>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</si>
  <si>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</si>
  <si>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</si>
  <si>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</si>
  <si>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</si>
  <si>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</si>
  <si>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</si>
  <si>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</si>
  <si>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</si>
  <si>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</si>
  <si>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</si>
  <si>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</si>
  <si>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</si>
  <si>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</si>
  <si>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</si>
  <si>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</si>
  <si>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</si>
  <si>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</si>
  <si>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</si>
  <si>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</si>
  <si>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</si>
  <si>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</si>
  <si>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</si>
  <si>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</si>
  <si>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</si>
  <si>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</si>
  <si>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</si>
  <si>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</si>
  <si>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</si>
  <si>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</si>
  <si>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</si>
  <si>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</si>
  <si>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</si>
  <si>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</si>
  <si>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</si>
  <si>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</si>
  <si>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</si>
  <si>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</si>
  <si>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</si>
  <si>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</si>
  <si>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</si>
  <si>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</si>
  <si>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</si>
  <si>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</si>
  <si>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</si>
  <si>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</si>
  <si>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</si>
  <si>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</si>
  <si>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</si>
  <si>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</si>
  <si>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</si>
  <si>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</si>
  <si>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</si>
  <si>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</si>
  <si>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</si>
  <si>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</si>
  <si>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</si>
  <si>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</si>
  <si>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</si>
  <si>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</si>
  <si>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</si>
  <si>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</si>
  <si>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</si>
  <si>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</si>
  <si>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</si>
  <si>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</si>
  <si>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</si>
  <si>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</si>
  <si>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</si>
  <si>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</si>
  <si>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</si>
  <si>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</si>
  <si>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</si>
  <si>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</si>
  <si>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</si>
  <si>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</si>
  <si>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</si>
  <si>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</si>
  <si>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</si>
  <si>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</si>
  <si>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</si>
  <si>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</si>
  <si>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</si>
  <si>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</si>
  <si>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</si>
  <si>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</si>
  <si>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</si>
  <si>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</si>
  <si>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</si>
  <si>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</si>
  <si>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</si>
  <si>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</si>
  <si>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</si>
  <si>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</si>
  <si>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</si>
  <si>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</si>
  <si>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</si>
  <si>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</si>
  <si>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</si>
  <si>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</si>
  <si>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</si>
  <si>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</si>
  <si>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</si>
  <si>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</si>
  <si>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</si>
  <si>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</si>
  <si>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</si>
  <si>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</si>
  <si>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</si>
  <si>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</si>
  <si>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</si>
  <si>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</si>
  <si>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</si>
  <si>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</si>
  <si>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</si>
  <si>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</si>
  <si>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</si>
  <si>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</si>
  <si>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</si>
  <si>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</si>
  <si>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</si>
  <si>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</si>
  <si>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</si>
  <si>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</si>
  <si>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</si>
  <si>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</si>
  <si>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</si>
  <si>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</si>
  <si>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</si>
  <si>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</si>
  <si>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</si>
  <si>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</si>
  <si>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</si>
  <si>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</si>
  <si>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</si>
  <si>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</si>
  <si>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</si>
  <si>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</si>
  <si>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</si>
  <si>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</si>
  <si>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</si>
  <si>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</si>
  <si>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</si>
  <si>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</si>
  <si>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</si>
  <si>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</si>
  <si>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</si>
  <si>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</si>
  <si>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</si>
  <si>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</si>
  <si>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</si>
  <si>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</si>
  <si>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</si>
  <si>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</si>
  <si>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</si>
  <si>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</si>
  <si>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</si>
  <si>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</si>
  <si>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</si>
  <si>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</si>
  <si>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</si>
  <si>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</si>
  <si>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</si>
  <si>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</si>
  <si>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</si>
  <si>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</si>
  <si>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</si>
  <si>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</si>
  <si>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</si>
  <si>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</si>
  <si>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</si>
  <si>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</si>
  <si>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</si>
  <si>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</si>
  <si>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</si>
  <si>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</si>
  <si>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</si>
  <si>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</si>
  <si>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</si>
  <si>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</si>
  <si>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</si>
  <si>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</si>
  <si>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</si>
  <si>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</si>
  <si>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</si>
  <si>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</si>
  <si>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</si>
  <si>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</si>
  <si>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</si>
  <si>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</si>
  <si>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</si>
  <si>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</si>
  <si>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</si>
  <si>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</si>
  <si>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</si>
  <si>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</si>
  <si>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</si>
  <si>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</si>
  <si>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</si>
  <si>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</si>
  <si>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</si>
  <si>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</si>
  <si>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</si>
  <si>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</si>
  <si>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</si>
  <si>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</si>
  <si>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</si>
  <si>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</si>
  <si>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</si>
  <si>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</si>
  <si>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</si>
  <si>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</si>
  <si>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</si>
  <si>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</si>
  <si>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</si>
  <si>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</si>
  <si>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</si>
  <si>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</si>
  <si>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</si>
  <si>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</si>
  <si>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</si>
  <si>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</si>
  <si>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</si>
  <si>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</si>
  <si>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</si>
  <si>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</si>
  <si>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</si>
  <si>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</si>
  <si>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</si>
  <si>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</si>
  <si>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</si>
  <si>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</si>
  <si>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</si>
  <si>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</si>
  <si>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</si>
  <si>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</si>
  <si>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</si>
  <si>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</si>
  <si>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</si>
  <si>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</si>
  <si>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</si>
  <si>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</si>
  <si>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</si>
  <si>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</si>
  <si>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</si>
  <si>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</si>
  <si>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</si>
  <si>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</si>
  <si>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</si>
  <si>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</si>
  <si>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</si>
  <si>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</si>
  <si>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</si>
  <si>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</si>
  <si>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</si>
  <si>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</si>
  <si>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</si>
  <si>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</si>
  <si>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</si>
  <si>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</si>
  <si>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</si>
  <si>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</si>
  <si>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</si>
  <si>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</si>
  <si>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</si>
  <si>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</si>
  <si>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</si>
  <si>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</si>
  <si>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</si>
  <si>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</si>
  <si>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</si>
  <si>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</si>
  <si>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</si>
  <si>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</si>
  <si>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</si>
  <si>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</si>
  <si>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</si>
  <si>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</si>
  <si>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</si>
  <si>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</si>
  <si>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</si>
  <si>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</si>
  <si>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</si>
  <si>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</si>
  <si>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</si>
  <si>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</si>
  <si>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</si>
  <si>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</si>
  <si>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</si>
  <si>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</si>
  <si>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</si>
  <si>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</si>
  <si>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</si>
  <si>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</si>
  <si>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</si>
  <si>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</si>
  <si>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</si>
  <si>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</si>
  <si>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</si>
  <si>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</si>
  <si>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</si>
  <si>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</si>
  <si>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</si>
  <si>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</si>
  <si>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</si>
  <si>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</si>
  <si>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</si>
  <si>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</si>
  <si>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</si>
  <si>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</si>
  <si>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</si>
  <si>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</si>
  <si>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</si>
  <si>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</si>
  <si>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</si>
  <si>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</si>
  <si>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</si>
  <si>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</si>
  <si>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</si>
  <si>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</si>
  <si>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</si>
  <si>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</si>
  <si>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</si>
  <si>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</si>
  <si>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</si>
  <si>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</si>
  <si>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</si>
  <si>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</si>
  <si>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</si>
  <si>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</si>
  <si>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</si>
  <si>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</si>
  <si>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</si>
  <si>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</si>
  <si>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</si>
  <si>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</si>
  <si>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</si>
  <si>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</si>
  <si>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</si>
  <si>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</si>
  <si>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</si>
  <si>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</si>
  <si>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</si>
  <si>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</si>
  <si>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</si>
  <si>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</si>
  <si>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</si>
  <si>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</si>
  <si>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</si>
  <si>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</si>
  <si>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</si>
  <si>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</si>
  <si>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</si>
  <si>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</si>
  <si>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</si>
  <si>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</si>
  <si>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</si>
  <si>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</si>
  <si>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</si>
  <si>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</si>
  <si>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</si>
  <si>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</si>
  <si>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</si>
  <si>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</si>
  <si>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</si>
  <si>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</si>
  <si>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</si>
  <si>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</si>
  <si>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</si>
  <si>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</si>
  <si>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</si>
  <si>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</si>
  <si>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</si>
  <si>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</si>
  <si>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</si>
  <si>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</si>
  <si>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</si>
  <si>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</si>
  <si>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</si>
  <si>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</si>
  <si>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</si>
  <si>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</si>
  <si>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</si>
  <si>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</si>
  <si>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</si>
  <si>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</si>
  <si>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</si>
  <si>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</si>
  <si>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</si>
  <si>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</si>
  <si>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</si>
  <si>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</si>
  <si>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</si>
  <si>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</si>
  <si>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</si>
  <si>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</si>
  <si>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</si>
  <si>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</si>
  <si>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</si>
  <si>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</si>
  <si>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</si>
  <si>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</si>
  <si>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</si>
  <si>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</si>
  <si>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</si>
  <si>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</si>
  <si>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</si>
  <si>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</si>
  <si>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</si>
  <si>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</si>
  <si>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</si>
  <si>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</si>
  <si>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</si>
  <si>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</si>
  <si>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</si>
  <si>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</si>
  <si>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</si>
  <si>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</si>
  <si>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</si>
  <si>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</si>
  <si>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</si>
  <si>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</si>
  <si>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</si>
  <si>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</si>
  <si>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</si>
  <si>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</si>
  <si>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</si>
  <si>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</si>
  <si>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</si>
  <si>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</si>
  <si>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</si>
  <si>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</si>
  <si>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</si>
  <si>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</si>
  <si>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</si>
  <si>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</si>
  <si>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</si>
  <si>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</si>
  <si>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</si>
  <si>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</si>
  <si>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</si>
  <si>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</si>
  <si>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</si>
  <si>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</si>
  <si>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</si>
  <si>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</si>
  <si>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</si>
  <si>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</si>
  <si>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</si>
  <si>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</si>
  <si>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</si>
  <si>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</si>
  <si>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</si>
  <si>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</si>
  <si>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</si>
  <si>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</si>
  <si>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</si>
  <si>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</si>
  <si>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</si>
  <si>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</si>
  <si>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</si>
  <si>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</si>
  <si>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</si>
  <si>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</si>
  <si>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</si>
  <si>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</si>
  <si>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</si>
  <si>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</si>
  <si>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</si>
  <si>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</si>
  <si>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</si>
  <si>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</si>
  <si>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</si>
  <si>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</si>
  <si>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</si>
  <si>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</si>
  <si>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</si>
  <si>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</si>
  <si>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</si>
  <si>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</si>
  <si>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</si>
  <si>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</si>
  <si>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</si>
  <si>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</si>
  <si>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</si>
  <si>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</si>
  <si>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</si>
  <si>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</si>
  <si>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</si>
  <si>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</si>
  <si>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</si>
  <si>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</si>
  <si>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</si>
  <si>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</si>
  <si>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</si>
  <si>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</si>
  <si>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</si>
  <si>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</si>
  <si>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</si>
  <si>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</si>
  <si>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</si>
  <si>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</si>
  <si>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</si>
  <si>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</si>
  <si>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</si>
  <si>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</si>
  <si>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</si>
  <si>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</si>
  <si>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</si>
  <si>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</si>
  <si>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</si>
  <si>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</si>
  <si>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</si>
  <si>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</si>
  <si>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</si>
  <si>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</si>
  <si>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</si>
  <si>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</si>
  <si>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</si>
  <si>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</si>
  <si>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</si>
  <si>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</si>
  <si>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</si>
  <si>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</si>
  <si>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</si>
  <si>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</si>
  <si>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</si>
  <si>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</si>
  <si>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</si>
  <si>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</si>
  <si>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</si>
  <si>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</si>
  <si>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</si>
  <si>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</si>
  <si>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</si>
  <si>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</si>
  <si>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</si>
  <si>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</si>
  <si>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</si>
  <si>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</si>
  <si>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</si>
  <si>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</si>
  <si>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</si>
  <si>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</si>
  <si>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</si>
  <si>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</si>
  <si>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</si>
  <si>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</si>
  <si>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</si>
  <si>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</si>
  <si>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</si>
  <si>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</si>
  <si>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</si>
  <si>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</si>
  <si>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</si>
  <si>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</si>
  <si>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</si>
  <si>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</si>
  <si>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</si>
  <si>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</si>
  <si>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</si>
  <si>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</si>
  <si>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</si>
  <si>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</si>
  <si>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</si>
  <si>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</si>
  <si>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</si>
  <si>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</si>
  <si>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</si>
  <si>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</si>
  <si>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</si>
  <si>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</si>
  <si>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</si>
  <si>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</si>
  <si>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</si>
  <si>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</si>
  <si>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</si>
  <si>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</si>
  <si>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</si>
  <si>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</si>
  <si>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</si>
  <si>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</si>
  <si>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</si>
  <si>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</si>
  <si>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</si>
  <si>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</si>
  <si>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</si>
  <si>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</si>
  <si>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</si>
  <si>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</si>
  <si>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</si>
  <si>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</si>
  <si>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</si>
  <si>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</si>
  <si>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</si>
  <si>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</si>
  <si>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</si>
  <si>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</si>
  <si>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</si>
  <si>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</si>
  <si>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</si>
  <si>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</si>
  <si>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</si>
  <si>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</si>
  <si>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</si>
  <si>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</si>
  <si>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</si>
  <si>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</si>
  <si>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</si>
  <si>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</si>
  <si>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</si>
  <si>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</si>
  <si>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</si>
  <si>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</si>
  <si>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</si>
  <si>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</si>
  <si>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</si>
  <si>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</si>
  <si>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</si>
  <si>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</si>
  <si>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</si>
  <si>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</si>
  <si>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</si>
  <si>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</si>
  <si>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</si>
  <si>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</si>
  <si>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</si>
  <si>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</si>
  <si>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</si>
  <si>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</si>
  <si>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</si>
  <si>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</si>
  <si>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</si>
  <si>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</si>
  <si>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</si>
  <si>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</si>
  <si>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</si>
  <si>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</si>
  <si>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</si>
  <si>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</si>
  <si>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</si>
  <si>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</si>
  <si>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</si>
  <si>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</si>
  <si>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</si>
  <si>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</si>
  <si>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</si>
  <si>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</si>
  <si>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</si>
  <si>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</si>
  <si>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</si>
  <si>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</si>
  <si>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</si>
  <si>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</si>
  <si>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</si>
  <si>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</si>
  <si>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</si>
  <si>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</si>
  <si>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</si>
  <si>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</si>
  <si>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</si>
  <si>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</si>
  <si>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</si>
  <si>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</si>
  <si>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</si>
  <si>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</si>
  <si>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</si>
  <si>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</si>
  <si>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</si>
  <si>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</si>
  <si>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</si>
  <si>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</si>
  <si>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</si>
  <si>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</si>
  <si>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</si>
  <si>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</si>
  <si>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</si>
  <si>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</si>
  <si>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</si>
  <si>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</si>
  <si>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</si>
  <si>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</si>
  <si>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</si>
  <si>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</si>
  <si>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</si>
  <si>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</si>
  <si>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</si>
  <si>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</si>
  <si>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</si>
  <si>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</si>
  <si>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</si>
  <si>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</si>
  <si>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</si>
  <si>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</si>
  <si>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</si>
  <si>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</si>
  <si>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</si>
  <si>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</si>
  <si>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</si>
  <si>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</si>
  <si>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</si>
  <si>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</si>
  <si>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</si>
  <si>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</si>
  <si>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</si>
  <si>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</si>
  <si>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</si>
  <si>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</si>
  <si>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</si>
  <si>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</si>
  <si>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</si>
  <si>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</si>
  <si>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</si>
  <si>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</si>
  <si>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</si>
  <si>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</si>
  <si>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</si>
  <si>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</si>
  <si>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</si>
  <si>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</si>
  <si>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</si>
  <si>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</si>
  <si>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</si>
  <si>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</si>
  <si>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</si>
  <si>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</si>
  <si>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</si>
  <si>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</si>
  <si>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</si>
  <si>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</si>
  <si>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</si>
  <si>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</si>
  <si>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</si>
  <si>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</si>
  <si>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</si>
  <si>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</si>
  <si>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</si>
  <si>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</si>
  <si>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</si>
  <si>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</si>
  <si>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</si>
  <si>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</si>
  <si>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</si>
  <si>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</si>
  <si>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</si>
  <si>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</si>
  <si>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</si>
  <si>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</si>
  <si>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</si>
  <si>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</si>
  <si>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</si>
  <si>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</si>
  <si>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</si>
  <si>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</si>
  <si>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</si>
  <si>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</si>
  <si>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</si>
  <si>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</si>
  <si>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</si>
  <si>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</si>
  <si>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</si>
  <si>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</si>
  <si>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</si>
  <si>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</si>
  <si>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</si>
  <si>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</si>
  <si>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</si>
  <si>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</si>
  <si>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</si>
  <si>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</si>
  <si>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</si>
  <si>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</si>
  <si>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</si>
  <si>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</si>
  <si>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</si>
  <si>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</si>
  <si>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</si>
  <si>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</si>
  <si>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</si>
  <si>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</si>
  <si>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</si>
  <si>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</si>
  <si>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</si>
  <si>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</si>
  <si>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</si>
  <si>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</si>
  <si>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</si>
  <si>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</si>
  <si>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</si>
  <si>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</si>
  <si>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</si>
  <si>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</si>
  <si>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</si>
  <si>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</si>
  <si>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</si>
  <si>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</si>
  <si>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</si>
  <si>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</si>
  <si>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</si>
  <si>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</si>
  <si>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</si>
  <si>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</si>
  <si>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</si>
  <si>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</si>
  <si>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</si>
  <si>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</si>
  <si>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</si>
  <si>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</si>
  <si>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</si>
  <si>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</si>
  <si>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</si>
  <si>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</si>
  <si>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</si>
  <si>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</si>
  <si>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</si>
  <si>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</si>
  <si>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</si>
  <si>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</si>
  <si>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</si>
  <si>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</si>
  <si>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</si>
  <si>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</si>
  <si>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</si>
  <si>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</si>
  <si>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</si>
  <si>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</si>
  <si>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</si>
  <si>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</si>
  <si>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</si>
  <si>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</si>
  <si>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</si>
  <si>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</si>
  <si>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</si>
  <si>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</si>
  <si>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</si>
  <si>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</si>
  <si>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</si>
  <si>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</si>
  <si>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</si>
  <si>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</si>
  <si>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</si>
  <si>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</si>
  <si>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</si>
  <si>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</si>
  <si>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</si>
  <si>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</si>
  <si>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</si>
  <si>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</si>
  <si>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</si>
  <si>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</si>
  <si>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</si>
  <si>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</si>
  <si>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</si>
  <si>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</si>
  <si>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</si>
  <si>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</si>
  <si>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</si>
  <si>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</si>
  <si>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</si>
  <si>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</si>
  <si>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</si>
  <si>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</si>
  <si>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</si>
  <si>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</si>
  <si>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</si>
  <si>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</si>
  <si>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</si>
  <si>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</si>
  <si>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</si>
  <si>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</si>
  <si>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</si>
  <si>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</si>
  <si>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</si>
  <si>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</si>
  <si>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</si>
  <si>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</si>
  <si>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</si>
  <si>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</si>
  <si>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</si>
  <si>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</si>
  <si>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</si>
  <si>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</si>
  <si>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</si>
  <si>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</si>
  <si>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</si>
  <si>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</si>
  <si>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</si>
  <si>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</si>
  <si>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</si>
  <si>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</si>
  <si>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</si>
  <si>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</si>
  <si>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</si>
  <si>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</si>
  <si>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</si>
  <si>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</si>
  <si>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</si>
  <si>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</si>
  <si>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</si>
  <si>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</si>
  <si>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</si>
  <si>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</si>
  <si>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</si>
  <si>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</si>
  <si>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</si>
  <si>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</si>
  <si>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</si>
  <si>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</si>
  <si>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</si>
  <si>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</si>
  <si>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</si>
  <si>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</si>
  <si>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</si>
  <si>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</si>
  <si>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</si>
  <si>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</si>
  <si>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</si>
  <si>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</si>
  <si>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</si>
  <si>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</si>
  <si>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</si>
  <si>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</si>
  <si>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</si>
  <si>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</si>
  <si>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</si>
  <si>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</si>
  <si>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</si>
  <si>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</si>
  <si>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</si>
  <si>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</si>
  <si>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</si>
  <si>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</si>
  <si>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</si>
  <si>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</si>
  <si>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</si>
  <si>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</si>
  <si>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</si>
  <si>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</si>
  <si>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</si>
  <si>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</si>
  <si>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</si>
  <si>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</si>
  <si>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</si>
  <si>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</si>
  <si>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</si>
  <si>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</si>
  <si>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</si>
  <si>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</si>
  <si>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</si>
  <si>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</si>
  <si>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</si>
  <si>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</si>
  <si>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</si>
  <si>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</si>
  <si>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</si>
  <si>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</si>
  <si>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</si>
  <si>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</si>
  <si>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</si>
  <si>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</si>
  <si>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</si>
  <si>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</si>
  <si>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</si>
  <si>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</si>
  <si>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</si>
  <si>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</si>
  <si>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</si>
  <si>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</si>
  <si>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</si>
  <si>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</si>
  <si>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</si>
  <si>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</si>
  <si>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</si>
  <si>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</si>
  <si>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</si>
  <si>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</si>
  <si>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</si>
  <si>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</si>
  <si>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</si>
  <si>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</si>
  <si>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</si>
  <si>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</si>
  <si>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</si>
  <si>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</si>
  <si>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</si>
  <si>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</si>
  <si>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</si>
  <si>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</si>
  <si>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</si>
  <si>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</si>
  <si>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</si>
  <si>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</si>
  <si>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</si>
  <si>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</si>
  <si>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</si>
  <si>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</si>
  <si>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</si>
  <si>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</si>
  <si>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</si>
  <si>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</si>
  <si>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</si>
  <si>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</si>
  <si>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</si>
  <si>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</si>
  <si>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</si>
  <si>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</si>
  <si>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</si>
  <si>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</si>
  <si>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</si>
  <si>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</si>
  <si>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</si>
  <si>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</si>
  <si>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</si>
  <si>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</si>
  <si>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</si>
  <si>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</si>
  <si>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</si>
  <si>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</si>
  <si>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</si>
  <si>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</si>
  <si>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</si>
  <si>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</si>
  <si>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</si>
  <si>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</si>
  <si>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</si>
  <si>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</si>
  <si>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</si>
  <si>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</si>
  <si>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</si>
  <si>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</si>
  <si>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</si>
  <si>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</si>
  <si>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</si>
  <si>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</si>
  <si>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</si>
  <si>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</si>
  <si>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</si>
  <si>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</si>
  <si>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</si>
  <si>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</si>
  <si>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</si>
  <si>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</si>
  <si>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</si>
  <si>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</si>
  <si>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</si>
  <si>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</si>
  <si>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</si>
  <si>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</si>
  <si>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</si>
  <si>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</si>
  <si>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</si>
  <si>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</si>
  <si>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</si>
  <si>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</si>
  <si>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</si>
  <si>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</si>
  <si>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</si>
  <si>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</si>
  <si>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</si>
  <si>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</si>
  <si>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</si>
  <si>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</si>
  <si>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</si>
  <si>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</si>
  <si>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</si>
  <si>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</si>
  <si>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</si>
  <si>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</si>
  <si>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</si>
  <si>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</si>
  <si>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</si>
  <si>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</si>
  <si>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</si>
  <si>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</si>
  <si>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</si>
  <si>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</si>
  <si>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</si>
  <si>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</si>
  <si>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</si>
  <si>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</si>
  <si>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</si>
  <si>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</si>
  <si>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</si>
  <si>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</si>
  <si>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</si>
  <si>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</si>
  <si>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</si>
  <si>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</si>
  <si>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</si>
  <si>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</si>
  <si>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</si>
  <si>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</si>
  <si>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</si>
  <si>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</si>
  <si>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</si>
  <si>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</si>
  <si>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</si>
  <si>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</si>
  <si>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</si>
  <si>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</si>
  <si>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</si>
  <si>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</si>
  <si>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</si>
  <si>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</si>
  <si>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</si>
  <si>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</si>
  <si>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</si>
  <si>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</si>
  <si>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</si>
  <si>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</si>
  <si>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</si>
  <si>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</si>
  <si>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</si>
  <si>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</si>
  <si>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</si>
  <si>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</si>
  <si>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</si>
  <si>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</si>
  <si>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</si>
  <si>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</si>
  <si>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</si>
  <si>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</si>
  <si>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</si>
  <si>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</si>
  <si>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</si>
  <si>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</si>
  <si>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</si>
  <si>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</si>
  <si>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</si>
  <si>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</si>
  <si>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</si>
  <si>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</si>
  <si>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</si>
  <si>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</si>
  <si>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</si>
  <si>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</si>
  <si>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</si>
  <si>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</si>
  <si>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</si>
  <si>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</si>
  <si>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</si>
  <si>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</si>
  <si>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</si>
  <si>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</si>
  <si>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</si>
  <si>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</si>
  <si>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</si>
  <si>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</si>
  <si>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</si>
  <si>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</si>
  <si>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</si>
  <si>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</si>
  <si>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</si>
  <si>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</si>
  <si>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</si>
  <si>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</si>
  <si>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</si>
  <si>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</si>
  <si>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</si>
  <si>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</si>
  <si>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</si>
  <si>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</si>
  <si>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</si>
  <si>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</si>
  <si>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</si>
  <si>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</si>
  <si>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</si>
  <si>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</si>
  <si>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</si>
  <si>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</si>
  <si>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</si>
  <si>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</si>
  <si>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</si>
  <si>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</si>
  <si>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</si>
  <si>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</si>
  <si>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</si>
  <si>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</si>
  <si>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</si>
  <si>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</si>
  <si>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</si>
  <si>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</si>
  <si>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</si>
  <si>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</si>
  <si>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</si>
  <si>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</si>
  <si>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</si>
  <si>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</si>
  <si>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</si>
  <si>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</si>
  <si>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</si>
  <si>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</si>
  <si>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</si>
  <si>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</si>
  <si>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</si>
  <si>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</si>
  <si>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</si>
  <si>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</si>
  <si>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</si>
  <si>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</si>
  <si>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</si>
  <si>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</si>
  <si>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</si>
  <si>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</si>
  <si>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</si>
  <si>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</si>
  <si>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</si>
  <si>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</si>
  <si>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</si>
  <si>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</si>
  <si>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</si>
  <si>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</si>
  <si>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</si>
  <si>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</si>
  <si>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</si>
  <si>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</si>
  <si>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</si>
  <si>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</si>
  <si>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</si>
  <si>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</si>
  <si>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</si>
  <si>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</si>
  <si>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</si>
  <si>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</si>
  <si>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</si>
  <si>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</si>
  <si>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</si>
  <si>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</si>
  <si>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</si>
  <si>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</si>
  <si>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</si>
  <si>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</si>
  <si>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</si>
  <si>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</si>
  <si>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</si>
  <si>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</si>
  <si>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</si>
  <si>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</si>
  <si>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</si>
  <si>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</si>
  <si>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</si>
  <si>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</si>
  <si>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</si>
  <si>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</si>
  <si>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</si>
  <si>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</si>
  <si>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</si>
  <si>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</si>
  <si>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</si>
  <si>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</si>
  <si>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</si>
  <si>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</si>
  <si>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</si>
  <si>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</si>
  <si>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</si>
  <si>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</si>
  <si>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</si>
  <si>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</si>
  <si>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</si>
  <si>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</si>
  <si>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</si>
  <si>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</si>
  <si>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</si>
  <si>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</si>
  <si>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</si>
  <si>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</si>
  <si>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</si>
  <si>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</si>
  <si>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</si>
  <si>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</si>
  <si>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</si>
  <si>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</si>
  <si>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</si>
  <si>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</si>
  <si>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</si>
  <si>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</si>
  <si>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</si>
  <si>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</si>
  <si>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</si>
  <si>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</si>
  <si>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</si>
  <si>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</si>
  <si>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</si>
  <si>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</si>
  <si>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</si>
  <si>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</si>
  <si>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</si>
  <si>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</si>
  <si>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</si>
  <si>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</si>
  <si>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</si>
  <si>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</si>
  <si>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</si>
  <si>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</si>
  <si>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</si>
  <si>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</si>
  <si>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</si>
  <si>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</si>
  <si>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</si>
  <si>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</si>
  <si>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</si>
  <si>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</si>
  <si>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</si>
  <si>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</si>
  <si>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</si>
  <si>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</si>
  <si>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</si>
  <si>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</si>
  <si>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</si>
  <si>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</si>
  <si>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</si>
  <si>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</si>
  <si>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</si>
  <si>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</si>
  <si>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</si>
  <si>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</si>
  <si>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</si>
  <si>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</si>
  <si>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</si>
  <si>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</si>
  <si>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</si>
  <si>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</si>
  <si>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</si>
  <si>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</si>
  <si>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</si>
  <si>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</si>
  <si>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</si>
  <si>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</si>
  <si>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</si>
  <si>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</si>
  <si>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</si>
  <si>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</si>
  <si>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</si>
  <si>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</si>
  <si>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</si>
  <si>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</si>
  <si>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</si>
  <si>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</si>
  <si>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</si>
  <si>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</si>
  <si>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</si>
  <si>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</si>
  <si>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</si>
  <si>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</si>
  <si>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</si>
  <si>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</si>
  <si>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</si>
  <si>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</si>
  <si>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</si>
  <si>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</si>
  <si>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</si>
  <si>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</si>
  <si>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</si>
  <si>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</si>
  <si>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</si>
  <si>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</si>
  <si>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</si>
  <si>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</si>
  <si>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</si>
  <si>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</si>
  <si>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</si>
  <si>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</si>
  <si>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</si>
  <si>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</si>
  <si>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</si>
  <si>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</si>
  <si>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</si>
  <si>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</si>
  <si>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</si>
  <si>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</si>
  <si>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</si>
  <si>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</si>
  <si>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</si>
  <si>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</si>
  <si>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</si>
  <si>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</si>
  <si>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</si>
  <si>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</si>
  <si>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</si>
  <si>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</si>
  <si>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</si>
  <si>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</si>
  <si>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</si>
  <si>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</si>
  <si>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</si>
  <si>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</si>
  <si>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</si>
  <si>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</si>
  <si>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</si>
  <si>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</si>
  <si>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</si>
  <si>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</si>
  <si>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</si>
  <si>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</si>
  <si>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</si>
  <si>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</si>
  <si>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</si>
  <si>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</si>
  <si>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</si>
  <si>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</si>
  <si>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</si>
  <si>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</si>
  <si>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</si>
  <si>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</si>
  <si>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</si>
  <si>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</si>
  <si>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</si>
  <si>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</si>
  <si>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</si>
  <si>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</si>
  <si>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</si>
  <si>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</si>
  <si>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</si>
  <si>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</si>
  <si>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</si>
  <si>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</si>
  <si>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</si>
  <si>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</si>
  <si>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</si>
  <si>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</si>
  <si>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</si>
  <si>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</si>
  <si>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</si>
  <si>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</si>
  <si>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</si>
  <si>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</si>
  <si>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</si>
  <si>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</si>
  <si>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</si>
  <si>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</si>
  <si>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</si>
  <si>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</si>
  <si>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</si>
  <si>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</si>
  <si>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</si>
  <si>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</si>
  <si>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</si>
  <si>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</si>
  <si>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</si>
  <si>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</si>
  <si>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</si>
  <si>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</si>
  <si>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</si>
  <si>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</si>
  <si>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</si>
  <si>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</si>
  <si>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</si>
  <si>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</si>
  <si>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</si>
  <si>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</si>
  <si>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</si>
  <si>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</si>
  <si>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</si>
  <si>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</si>
  <si>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</si>
  <si>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</si>
  <si>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</si>
  <si>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</si>
  <si>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</si>
  <si>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</si>
  <si>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</si>
  <si>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</si>
  <si>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</si>
  <si>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</si>
  <si>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</si>
  <si>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</si>
  <si>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</si>
  <si>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</si>
  <si>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</si>
  <si>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</si>
  <si>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</si>
  <si>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</si>
  <si>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</si>
  <si>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</si>
  <si>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</si>
  <si>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</si>
  <si>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</si>
  <si>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</si>
  <si>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</si>
  <si>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</si>
  <si>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</si>
  <si>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</si>
  <si>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</si>
  <si>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</si>
  <si>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</si>
  <si>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</si>
  <si>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</si>
  <si>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</si>
  <si>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</si>
  <si>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</si>
  <si>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</si>
  <si>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</si>
  <si>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</si>
  <si>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</si>
  <si>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</si>
  <si>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</si>
  <si>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</si>
  <si>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</si>
  <si>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</si>
  <si>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</si>
  <si>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</si>
  <si>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</si>
  <si>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</si>
  <si>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</si>
  <si>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</si>
  <si>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</si>
  <si>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</si>
  <si>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</si>
  <si>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</si>
  <si>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</si>
  <si>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</si>
  <si>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</si>
  <si>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</si>
  <si>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</si>
  <si>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</si>
  <si>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</si>
  <si>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</si>
  <si>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</si>
  <si>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</si>
  <si>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</si>
  <si>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</si>
  <si>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</si>
  <si>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</si>
  <si>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</si>
  <si>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</si>
  <si>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</si>
  <si>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</si>
  <si>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</si>
  <si>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</si>
  <si>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</si>
  <si>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</si>
  <si>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</si>
  <si>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</si>
  <si>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</si>
  <si>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</si>
  <si>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</si>
  <si>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</si>
  <si>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</si>
  <si>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</si>
  <si>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</si>
  <si>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</si>
  <si>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</si>
  <si>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</si>
  <si>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</si>
  <si>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</si>
  <si>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</si>
  <si>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</si>
  <si>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</si>
  <si>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</si>
  <si>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</si>
  <si>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</si>
  <si>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</si>
  <si>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</si>
  <si>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</si>
  <si>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</si>
  <si>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</si>
  <si>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</si>
  <si>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</si>
  <si>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</si>
  <si>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</si>
  <si>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</si>
  <si>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</si>
  <si>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</si>
  <si>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</si>
  <si>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</si>
  <si>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</si>
  <si>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</si>
  <si>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</si>
  <si>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</si>
  <si>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</si>
  <si>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</si>
  <si>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</si>
  <si>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</si>
  <si>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</si>
  <si>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</si>
  <si>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</si>
  <si>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</si>
  <si>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</si>
  <si>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</si>
  <si>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</si>
  <si>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</si>
  <si>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</si>
  <si>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</si>
  <si>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</si>
  <si>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</si>
  <si>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</si>
  <si>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</si>
  <si>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</si>
  <si>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</si>
  <si>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</si>
  <si>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</si>
  <si>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</si>
  <si>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</si>
  <si>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</si>
  <si>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</si>
  <si>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</si>
  <si>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</si>
  <si>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</si>
  <si>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</si>
  <si>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</si>
  <si>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</si>
  <si>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</si>
  <si>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</si>
  <si>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</si>
  <si>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</si>
  <si>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</si>
  <si>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</si>
  <si>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</si>
  <si>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</si>
  <si>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</si>
  <si>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</si>
  <si>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</si>
  <si>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</si>
  <si>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</si>
  <si>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</si>
  <si>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</si>
  <si>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</si>
  <si>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</si>
  <si>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</si>
  <si>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</si>
  <si>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</si>
  <si>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</si>
  <si>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</si>
  <si>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</si>
  <si>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</si>
  <si>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</si>
  <si>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</si>
  <si>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</si>
  <si>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</si>
  <si>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</si>
  <si>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</si>
  <si>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</si>
  <si>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</si>
  <si>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</si>
  <si>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</si>
  <si>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</si>
  <si>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</si>
  <si>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</si>
  <si>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</si>
  <si>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</si>
  <si>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</si>
  <si>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</si>
  <si>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</si>
  <si>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</si>
  <si>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</si>
  <si>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</si>
  <si>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</si>
  <si>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</si>
  <si>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</si>
  <si>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</si>
  <si>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</si>
  <si>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</si>
  <si>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</si>
  <si>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</si>
  <si>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</si>
  <si>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</si>
  <si>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</si>
  <si>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</si>
  <si>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</si>
  <si>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</si>
  <si>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</si>
  <si>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</si>
  <si>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</si>
  <si>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CBD Compliance (Y/N)</t>
  </si>
  <si>
    <t>Basel Compliance (Y/N)</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</si>
  <si>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</si>
  <si>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</si>
  <si>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</si>
  <si>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</si>
  <si>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</si>
  <si>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</si>
  <si>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</si>
  <si>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</si>
  <si>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</si>
  <si>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</si>
  <si>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</si>
  <si>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</si>
  <si>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</si>
  <si>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</si>
  <si>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</si>
  <si>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</si>
  <si>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</si>
  <si>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</si>
  <si>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</si>
  <si>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</si>
  <si>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</si>
  <si>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</si>
  <si>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</si>
  <si>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</si>
  <si>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</si>
  <si>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</si>
  <si>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</si>
  <si>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</si>
  <si>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</si>
  <si>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</si>
  <si>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</si>
  <si>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</si>
  <si>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</si>
  <si>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</si>
  <si>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</si>
  <si>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</si>
  <si>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</si>
  <si>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</si>
  <si>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</si>
  <si>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</si>
  <si>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</si>
  <si>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</si>
  <si>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</si>
  <si>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</si>
  <si>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</si>
  <si>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</si>
  <si>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</si>
  <si>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</si>
  <si>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</si>
  <si>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</si>
  <si>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</si>
  <si>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</si>
  <si>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</si>
  <si>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</si>
  <si>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</si>
  <si>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</si>
  <si>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</si>
  <si>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</si>
  <si>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</si>
  <si>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</si>
  <si>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</si>
  <si>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</si>
  <si>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</si>
  <si>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</si>
  <si>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</si>
  <si>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</si>
  <si>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</si>
  <si>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</si>
  <si>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</si>
  <si>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</si>
  <si>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</si>
  <si>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</si>
  <si>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</si>
  <si>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</si>
  <si>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2023 PROVISIONAL Version</t>
  </si>
  <si>
    <t>PROVISIONAL HTT 2023</t>
  </si>
  <si>
    <t>PROVISONAL HTT 2023</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</si>
  <si>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</si>
  <si>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</si>
  <si>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</si>
  <si>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</si>
  <si>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</si>
  <si>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</si>
  <si>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</si>
  <si>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</si>
  <si>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</si>
  <si>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</si>
  <si>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</si>
  <si>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</si>
  <si>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</si>
  <si>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</si>
  <si>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</si>
  <si>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</si>
  <si>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</si>
  <si>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</si>
  <si>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</si>
  <si>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</si>
  <si>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</si>
  <si>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</si>
  <si>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</si>
  <si>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</si>
  <si>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</si>
  <si>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r>
      <t xml:space="preserve">12. Worksheet “F1. HTT – Optional Sustainable Mortgage Data”: </t>
    </r>
    <r>
      <rPr>
        <sz val="9"/>
        <color theme="1"/>
        <rFont val="Verdana"/>
        <family val="2"/>
      </rPr>
      <t>section 2.1 addition of a new optional entry "o/w Renewable Energy and Renewable Energy Transmission"</t>
    </r>
  </si>
  <si>
    <t>link to Glossary HG.1.15</t>
  </si>
  <si>
    <t>Updates for  Provisional HTT 2023</t>
  </si>
  <si>
    <t xml:space="preserve">Here below the list of updates of Provisional HTT 2023 with respect to HTT 2022 provisionally agreed during follow-up meeting of the Label Committee of 16 June 2022. The final HTT 2023 version will be approved during the Label Committee of 20 September 2022. The current provisional version may be subject to changes should any major concern arise. </t>
  </si>
  <si>
    <t>d</t>
  </si>
  <si>
    <t>Y</t>
  </si>
  <si>
    <t>Scotiabank Global Registered Covered Bond Program Monthly Investor Report</t>
  </si>
  <si>
    <t>Calculation Date:</t>
  </si>
  <si>
    <t>Distribution Date:</t>
  </si>
  <si>
    <t>Series</t>
  </si>
  <si>
    <t>Initial Principal Amount</t>
  </si>
  <si>
    <t>Exchange Rate</t>
  </si>
  <si>
    <t>CAD Equivalent</t>
  </si>
  <si>
    <t xml:space="preserve"> Maturity Date </t>
  </si>
  <si>
    <t>Coupon Rate</t>
  </si>
  <si>
    <t>Rate Type</t>
  </si>
  <si>
    <r>
      <t>SERIES CBL10 - 20 Year Fixed</t>
    </r>
    <r>
      <rPr>
        <vertAlign val="superscript"/>
        <sz val="11"/>
        <color indexed="8"/>
        <rFont val="Arial"/>
        <family val="2"/>
      </rPr>
      <t>(1)</t>
    </r>
  </si>
  <si>
    <t>Fixed</t>
  </si>
  <si>
    <r>
      <t>SERIES CBL13 - 7 Year Fixed</t>
    </r>
    <r>
      <rPr>
        <vertAlign val="superscript"/>
        <sz val="11"/>
        <color indexed="8"/>
        <rFont val="Arial"/>
        <family val="2"/>
      </rPr>
      <t xml:space="preserve">(1) </t>
    </r>
  </si>
  <si>
    <r>
      <t>SERIES CBL19 - 5 Year Floating</t>
    </r>
    <r>
      <rPr>
        <vertAlign val="superscript"/>
        <sz val="11"/>
        <color indexed="8"/>
        <rFont val="Arial"/>
        <family val="2"/>
      </rPr>
      <t>(1)</t>
    </r>
  </si>
  <si>
    <t>Compounded SONIA +  0.305%</t>
  </si>
  <si>
    <t>Float</t>
  </si>
  <si>
    <r>
      <t>SERIES CBL20 - 7 Year Fixed</t>
    </r>
    <r>
      <rPr>
        <vertAlign val="superscript"/>
        <sz val="11"/>
        <color indexed="8"/>
        <rFont val="Arial"/>
        <family val="2"/>
      </rPr>
      <t xml:space="preserve">(1) </t>
    </r>
  </si>
  <si>
    <r>
      <t>SERIES CBL21 - 4.5 Year Fixed</t>
    </r>
    <r>
      <rPr>
        <vertAlign val="superscript"/>
        <sz val="11"/>
        <color indexed="8"/>
        <rFont val="Arial"/>
        <family val="2"/>
      </rPr>
      <t xml:space="preserve">(1) </t>
    </r>
  </si>
  <si>
    <r>
      <t>SERIES CBL22 - 5 Year Fixed</t>
    </r>
    <r>
      <rPr>
        <vertAlign val="superscript"/>
        <sz val="11"/>
        <color indexed="8"/>
        <rFont val="Arial"/>
        <family val="2"/>
      </rPr>
      <t xml:space="preserve">(1) </t>
    </r>
  </si>
  <si>
    <r>
      <t>SERIES CBL23 - 7 Year Fixed</t>
    </r>
    <r>
      <rPr>
        <vertAlign val="superscript"/>
        <sz val="11"/>
        <color indexed="8"/>
        <rFont val="Arial"/>
        <family val="2"/>
      </rPr>
      <t xml:space="preserve">(1) </t>
    </r>
  </si>
  <si>
    <r>
      <t>SERIES CBL24 - 5 Year Fixed</t>
    </r>
    <r>
      <rPr>
        <vertAlign val="superscript"/>
        <sz val="11"/>
        <color indexed="8"/>
        <rFont val="Arial"/>
        <family val="2"/>
      </rPr>
      <t xml:space="preserve">(1) </t>
    </r>
  </si>
  <si>
    <r>
      <t>SERIES CBL25 - 7 Year Fixed</t>
    </r>
    <r>
      <rPr>
        <vertAlign val="superscript"/>
        <sz val="11"/>
        <color indexed="8"/>
        <rFont val="Arial"/>
        <family val="2"/>
      </rPr>
      <t xml:space="preserve">(1) </t>
    </r>
  </si>
  <si>
    <r>
      <t>SERIES CBL26 - 5 Year Fixed</t>
    </r>
    <r>
      <rPr>
        <vertAlign val="superscript"/>
        <sz val="11"/>
        <color indexed="8"/>
        <rFont val="Arial"/>
        <family val="2"/>
      </rPr>
      <t xml:space="preserve">(1) </t>
    </r>
  </si>
  <si>
    <r>
      <t>SERIES CBL27 - 8 Year Fixed</t>
    </r>
    <r>
      <rPr>
        <vertAlign val="superscript"/>
        <sz val="11"/>
        <color indexed="8"/>
        <rFont val="Arial"/>
        <family val="2"/>
      </rPr>
      <t xml:space="preserve">(1) </t>
    </r>
  </si>
  <si>
    <r>
      <t>SERIES CBL30 - 3 Year Fixed</t>
    </r>
    <r>
      <rPr>
        <vertAlign val="superscript"/>
        <sz val="11"/>
        <color indexed="8"/>
        <rFont val="Arial"/>
        <family val="2"/>
      </rPr>
      <t xml:space="preserve">(1) </t>
    </r>
  </si>
  <si>
    <r>
      <t>SERIES CBL33 - 5 Year Floating</t>
    </r>
    <r>
      <rPr>
        <vertAlign val="superscript"/>
        <sz val="11"/>
        <color indexed="8"/>
        <rFont val="Arial"/>
        <family val="2"/>
      </rPr>
      <t>(1)</t>
    </r>
  </si>
  <si>
    <t>Compounded SONIA + 1.000%</t>
  </si>
  <si>
    <r>
      <t>SERIES CBL34 - 3.5 Year Floating</t>
    </r>
    <r>
      <rPr>
        <vertAlign val="superscript"/>
        <sz val="11"/>
        <color rgb="FF000000"/>
        <rFont val="Arial"/>
        <family val="2"/>
      </rPr>
      <t>(1)</t>
    </r>
  </si>
  <si>
    <r>
      <t>SERIES CBL35 - 8 Year Floating</t>
    </r>
    <r>
      <rPr>
        <vertAlign val="superscript"/>
        <sz val="11"/>
        <color rgb="FF000000"/>
        <rFont val="Arial"/>
        <family val="2"/>
      </rPr>
      <t>(1)</t>
    </r>
  </si>
  <si>
    <r>
      <t>SERIES CBL36 - 20 Year Fixed</t>
    </r>
    <r>
      <rPr>
        <vertAlign val="superscript"/>
        <sz val="11"/>
        <color rgb="FF000000"/>
        <rFont val="Arial"/>
        <family val="2"/>
      </rPr>
      <t xml:space="preserve">(1) </t>
    </r>
  </si>
  <si>
    <r>
      <t>SERIES CBL37 - 5 Year Fixed</t>
    </r>
    <r>
      <rPr>
        <vertAlign val="superscript"/>
        <sz val="11"/>
        <color rgb="FF000000"/>
        <rFont val="Arial"/>
        <family val="2"/>
      </rPr>
      <t>(1)</t>
    </r>
    <r>
      <rPr>
        <sz val="11"/>
        <color indexed="8"/>
        <rFont val="Arial"/>
        <family val="2"/>
      </rPr>
      <t xml:space="preserve"> </t>
    </r>
  </si>
  <si>
    <r>
      <t>SERIES CBL38 - 6 Year Fixed</t>
    </r>
    <r>
      <rPr>
        <vertAlign val="superscript"/>
        <sz val="11"/>
        <color indexed="8"/>
        <rFont val="Arial"/>
        <family val="2"/>
      </rPr>
      <t>(1)</t>
    </r>
  </si>
  <si>
    <r>
      <t>SERIES CBL39 - 4 Year Floating</t>
    </r>
    <r>
      <rPr>
        <vertAlign val="superscript"/>
        <sz val="11"/>
        <color indexed="8"/>
        <rFont val="Arial"/>
        <family val="2"/>
      </rPr>
      <t>(1)</t>
    </r>
  </si>
  <si>
    <r>
      <rPr>
        <sz val="11"/>
        <color rgb="FF000000"/>
        <rFont val="Arial"/>
        <family val="2"/>
      </rPr>
      <t>Compounded</t>
    </r>
    <r>
      <rPr>
        <sz val="11.5"/>
        <color indexed="8"/>
        <rFont val="Arial"/>
        <family val="2"/>
      </rPr>
      <t xml:space="preserve"> SONIA + 1.000%</t>
    </r>
  </si>
  <si>
    <r>
      <t>SERIES CBL40 - 8 Year Fixed</t>
    </r>
    <r>
      <rPr>
        <vertAlign val="superscript"/>
        <sz val="11"/>
        <color indexed="8"/>
        <rFont val="Arial"/>
        <family val="2"/>
      </rPr>
      <t>(1)</t>
    </r>
  </si>
  <si>
    <r>
      <t>SERIES CBL41 - 5 Year Fixed</t>
    </r>
    <r>
      <rPr>
        <vertAlign val="superscript"/>
        <sz val="12"/>
        <color rgb="FF000000"/>
        <rFont val="Arial"/>
        <family val="2"/>
      </rPr>
      <t>(1)</t>
    </r>
  </si>
  <si>
    <r>
      <t>SERIES CBL42 - 4 Year Fixed</t>
    </r>
    <r>
      <rPr>
        <vertAlign val="superscript"/>
        <sz val="12"/>
        <color rgb="FF000000"/>
        <rFont val="Arial"/>
        <family val="2"/>
      </rPr>
      <t>(1)</t>
    </r>
  </si>
  <si>
    <r>
      <t>SERIES CBL43 - 5 Year Fixed</t>
    </r>
    <r>
      <rPr>
        <vertAlign val="superscript"/>
        <sz val="12"/>
        <color rgb="FF000000"/>
        <rFont val="Arial"/>
        <family val="2"/>
      </rPr>
      <t>(1)</t>
    </r>
  </si>
  <si>
    <r>
      <t>SERIES CBL44 - 15 Year Fixed</t>
    </r>
    <r>
      <rPr>
        <vertAlign val="superscript"/>
        <sz val="12"/>
        <color rgb="FF000000"/>
        <rFont val="Arial"/>
        <family val="2"/>
      </rPr>
      <t>(1)</t>
    </r>
  </si>
  <si>
    <r>
      <t>SERIES CBL45 - 3 Year Fixed</t>
    </r>
    <r>
      <rPr>
        <vertAlign val="superscript"/>
        <sz val="12"/>
        <color rgb="FF000000"/>
        <rFont val="Arial"/>
        <family val="2"/>
      </rPr>
      <t>(1)</t>
    </r>
  </si>
  <si>
    <r>
      <t>SERIES CBL46 - 7 Year Fixed</t>
    </r>
    <r>
      <rPr>
        <vertAlign val="superscript"/>
        <sz val="12"/>
        <color rgb="FF000000"/>
        <rFont val="Arial"/>
        <family val="2"/>
      </rPr>
      <t>(1)</t>
    </r>
  </si>
  <si>
    <r>
      <t>SERIES CBL47 - 15 Year Fixed</t>
    </r>
    <r>
      <rPr>
        <vertAlign val="superscript"/>
        <sz val="12"/>
        <color rgb="FF000000"/>
        <rFont val="Arial"/>
        <family val="2"/>
      </rPr>
      <t>(1)</t>
    </r>
  </si>
  <si>
    <t>Total Outstanding under the Global Registered Covered Bond Program</t>
  </si>
  <si>
    <r>
      <t>OSFI Covered Bond Ratio Limit</t>
    </r>
    <r>
      <rPr>
        <b/>
        <vertAlign val="superscript"/>
        <sz val="11"/>
        <color indexed="8"/>
        <rFont val="Arial"/>
        <family val="2"/>
      </rPr>
      <t>(2)</t>
    </r>
  </si>
  <si>
    <t>5.50%</t>
  </si>
  <si>
    <r>
      <t>OSFI Covered Bond Ratio</t>
    </r>
    <r>
      <rPr>
        <b/>
        <vertAlign val="superscript"/>
        <sz val="11"/>
        <color indexed="8"/>
        <rFont val="Arial"/>
        <family val="2"/>
      </rPr>
      <t>(2)</t>
    </r>
  </si>
  <si>
    <t>Series Ratings</t>
  </si>
  <si>
    <t>Moody's</t>
  </si>
  <si>
    <t>Fitch</t>
  </si>
  <si>
    <t>DBRS</t>
  </si>
  <si>
    <t>CBL10</t>
  </si>
  <si>
    <t>Aaa</t>
  </si>
  <si>
    <t>AAA</t>
  </si>
  <si>
    <t>CBL13</t>
  </si>
  <si>
    <t>CBL19</t>
  </si>
  <si>
    <t>CBL20</t>
  </si>
  <si>
    <t>CBL21</t>
  </si>
  <si>
    <t>CBL22</t>
  </si>
  <si>
    <t>CBL23</t>
  </si>
  <si>
    <t>CBL24</t>
  </si>
  <si>
    <t>CBL25</t>
  </si>
  <si>
    <t>CBL26</t>
  </si>
  <si>
    <t>CBL27</t>
  </si>
  <si>
    <t>CBL30</t>
  </si>
  <si>
    <t>N/A</t>
  </si>
  <si>
    <t>CBL33</t>
  </si>
  <si>
    <t>CBL34</t>
  </si>
  <si>
    <t>CBL35</t>
  </si>
  <si>
    <t>CBL36</t>
  </si>
  <si>
    <t>CBL37</t>
  </si>
  <si>
    <t>CBL38</t>
  </si>
  <si>
    <t>CBL39</t>
  </si>
  <si>
    <t>CBL40</t>
  </si>
  <si>
    <t>CBL41</t>
  </si>
  <si>
    <t>CBL42</t>
  </si>
  <si>
    <t>CBL43</t>
  </si>
  <si>
    <t>CBL44</t>
  </si>
  <si>
    <t>CBL45</t>
  </si>
  <si>
    <t>CBL46</t>
  </si>
  <si>
    <t>CBL47</t>
  </si>
  <si>
    <t>Issuer</t>
  </si>
  <si>
    <t>The Bank of Nova Scotia</t>
  </si>
  <si>
    <t>Guarantor Entity</t>
  </si>
  <si>
    <t>Scotiabank Covered Bond Guarantor Limited Partnership</t>
  </si>
  <si>
    <t xml:space="preserve">Seller, Servicer &amp; Cash Manager </t>
  </si>
  <si>
    <t>Interest Rate &amp; Covered Bond Swap Provider</t>
  </si>
  <si>
    <t>Bond Trustee and Custodian</t>
  </si>
  <si>
    <t>Computershare Trust Company of Canada</t>
  </si>
  <si>
    <t>Covered Pool Monitor</t>
  </si>
  <si>
    <t>KPMG LLP</t>
  </si>
  <si>
    <t>Account Bank and GDA Provider</t>
  </si>
  <si>
    <t>Standby Account Bank &amp; Standby GDA Provider</t>
  </si>
  <si>
    <t>Canadian Imperial Bank of Commerce</t>
  </si>
  <si>
    <t>Paying Agent, Registrar, Exchange Agent, Transfer Agent</t>
  </si>
  <si>
    <t>The Bank of Nova Scotia, London Branch; for USD, The Bank of Nova Scotia-New York Agency; for AUD, BTA Institutional Services Australia Limited; for CHF,  Credit Suisse AG</t>
  </si>
  <si>
    <r>
      <rPr>
        <vertAlign val="superscript"/>
        <sz val="11"/>
        <rFont val="Arial"/>
        <family val="2"/>
      </rPr>
      <t>(1)</t>
    </r>
    <r>
      <rPr>
        <sz val="11"/>
        <rFont val="Arial"/>
        <family val="2"/>
      </rPr>
      <t xml:space="preserve"> An Extended Due for Payment Date twelve-months after the Maturity Date has been specified in the Final Terms of this Series. The coupon rate specified for this Series applies until the Maturity Date following which the floating rate of interest specified in the Final Terms of this Series is payable monthly in arrears from Maturity Date to but excluding the Extended Due For Payment Date.</t>
    </r>
  </si>
  <si>
    <r>
      <rPr>
        <vertAlign val="superscript"/>
        <sz val="11"/>
        <rFont val="Arial"/>
        <family val="2"/>
      </rPr>
      <t>(2)</t>
    </r>
    <r>
      <rPr>
        <sz val="11"/>
        <rFont val="Arial"/>
        <family val="2"/>
      </rPr>
      <t xml:space="preserve"> Per OSFI’s Revised Covered Bond Limit Calculation letter dated May 23rd, 2019, the OSFI Covered Bond Ratio refers to total assets pledged for covered bonds relative to total on-balance sheet assets. Total on-balance sheet assets are as at April 30, 2021.</t>
    </r>
  </si>
  <si>
    <r>
      <rPr>
        <vertAlign val="superscript"/>
        <sz val="11"/>
        <rFont val="Arial"/>
        <family val="2"/>
      </rPr>
      <t xml:space="preserve">* </t>
    </r>
    <r>
      <rPr>
        <sz val="11"/>
        <rFont val="Arial"/>
        <family val="2"/>
      </rPr>
      <t>For purpose of accessing central bank facilities.</t>
    </r>
  </si>
  <si>
    <t>Supplementary Information (continued)</t>
  </si>
  <si>
    <t>S&amp;P</t>
  </si>
  <si>
    <r>
      <t>The Bank of Nova Scotia's Credit Ratings</t>
    </r>
    <r>
      <rPr>
        <b/>
        <vertAlign val="superscript"/>
        <sz val="11"/>
        <rFont val="Arial"/>
        <family val="2"/>
      </rPr>
      <t>(1)</t>
    </r>
  </si>
  <si>
    <r>
      <t>Senior Debt</t>
    </r>
    <r>
      <rPr>
        <vertAlign val="superscript"/>
        <sz val="11"/>
        <color indexed="8"/>
        <rFont val="Arial"/>
        <family val="2"/>
      </rPr>
      <t>(2)</t>
    </r>
    <r>
      <rPr>
        <sz val="11"/>
        <color indexed="8"/>
        <rFont val="Arial"/>
        <family val="2"/>
      </rPr>
      <t>/Long-Term Issuer Default Rating(Fitch)</t>
    </r>
  </si>
  <si>
    <t>Aa2</t>
  </si>
  <si>
    <t>AA/AA-</t>
  </si>
  <si>
    <t>AA</t>
  </si>
  <si>
    <t>A+</t>
  </si>
  <si>
    <r>
      <t>Subordinated Debt that does not contain NVCC</t>
    </r>
    <r>
      <rPr>
        <vertAlign val="superscript"/>
        <sz val="11"/>
        <color indexed="8"/>
        <rFont val="Arial"/>
        <family val="2"/>
      </rPr>
      <t>(3)</t>
    </r>
    <r>
      <rPr>
        <sz val="11"/>
        <color indexed="8"/>
        <rFont val="Arial"/>
        <family val="2"/>
      </rPr>
      <t xml:space="preserve"> provisions</t>
    </r>
  </si>
  <si>
    <t>Baa1</t>
  </si>
  <si>
    <t>A</t>
  </si>
  <si>
    <t>A (high)</t>
  </si>
  <si>
    <t>A-</t>
  </si>
  <si>
    <r>
      <t>Subordinated Debt that contains NVCC</t>
    </r>
    <r>
      <rPr>
        <vertAlign val="superscript"/>
        <sz val="11"/>
        <color indexed="8"/>
        <rFont val="Arial"/>
        <family val="2"/>
      </rPr>
      <t>(3)</t>
    </r>
    <r>
      <rPr>
        <sz val="11"/>
        <color indexed="8"/>
        <rFont val="Arial"/>
        <family val="2"/>
      </rPr>
      <t xml:space="preserve"> provisions</t>
    </r>
  </si>
  <si>
    <t>A (low)</t>
  </si>
  <si>
    <t>BBB+</t>
  </si>
  <si>
    <t>Short-Term Debt</t>
  </si>
  <si>
    <t>P-1</t>
  </si>
  <si>
    <t>F1+</t>
  </si>
  <si>
    <t>R-1 (high)</t>
  </si>
  <si>
    <t>A-1</t>
  </si>
  <si>
    <t>Rating Outlook</t>
  </si>
  <si>
    <t>Stable</t>
  </si>
  <si>
    <t>Counterparty Risk Assessment</t>
  </si>
  <si>
    <t>P-1(cr) / Aa2(cr)</t>
  </si>
  <si>
    <t>AA (dcr)</t>
  </si>
  <si>
    <t xml:space="preserve">N/A </t>
  </si>
  <si>
    <t>Applicable Ratings of Standby Account Bank and Standby GDA Provider</t>
  </si>
  <si>
    <r>
      <t>Short-Term Debt / Senior Debt</t>
    </r>
    <r>
      <rPr>
        <i/>
        <sz val="11"/>
        <rFont val="Arial"/>
        <family val="2"/>
      </rPr>
      <t xml:space="preserve"> (or Issuer Default Rating for Fitch)</t>
    </r>
  </si>
  <si>
    <t>P-1 / Aa2</t>
  </si>
  <si>
    <t>F1+ / AA-</t>
  </si>
  <si>
    <t>R-1 (high) / AA</t>
  </si>
  <si>
    <r>
      <t>Ratings Triggers</t>
    </r>
    <r>
      <rPr>
        <b/>
        <vertAlign val="superscript"/>
        <sz val="14"/>
        <color indexed="9"/>
        <rFont val="Arial"/>
        <family val="2"/>
      </rPr>
      <t>(3)</t>
    </r>
  </si>
  <si>
    <t>If the rating(s) of the Party fall below the stipulated level, the Party is required to be replaced or in the case of the Swap Providers replace itself or obtain a guarantee for its obligations. The stipulated ratings thresholds are:</t>
  </si>
  <si>
    <t>Role (Current Party)</t>
  </si>
  <si>
    <t>Account Bank / GDA Provider (The Bank of Nova Scotia)</t>
  </si>
  <si>
    <t>F1 and A</t>
  </si>
  <si>
    <t>R-1 (low) / A</t>
  </si>
  <si>
    <t>Standby Account Bank / Standby GDA Provider (CIBC)</t>
  </si>
  <si>
    <t xml:space="preserve">R-1 (low) / A </t>
  </si>
  <si>
    <t>Cash Manager (The Bank of Nova Scotia)</t>
  </si>
  <si>
    <t>P-2 (cr)</t>
  </si>
  <si>
    <t xml:space="preserve">F2 </t>
  </si>
  <si>
    <t>BBB (low)</t>
  </si>
  <si>
    <t>Servicer (The Bank of Nova Scotia)</t>
  </si>
  <si>
    <t>Baa3 (cr)</t>
  </si>
  <si>
    <t>F2 / BBB+</t>
  </si>
  <si>
    <t>Interest Rate Swap Provider (The Bank of Nova Scotia)</t>
  </si>
  <si>
    <t>P-2 (cr) / A3 (cr)</t>
  </si>
  <si>
    <t xml:space="preserve">R-2 (middle) / BBB </t>
  </si>
  <si>
    <t>Covered Bond Swap Provider (The Bank of Nova Scotia)</t>
  </si>
  <si>
    <t>Paying Agent (The Bank of Nova Scotia, Credit Suisse AG, 
BTA Institutional Services Australia Limited)</t>
  </si>
  <si>
    <t>Specific Rating Related Action</t>
  </si>
  <si>
    <t>The following actions are required if the rating of the Cash Manager (Scotiabank) falls below the stipulated rating</t>
  </si>
  <si>
    <t>Cash Manager is required to direct the Servicer to deposit Revenue Receipts and all Principal Receipts received by the Servicer directly into the GDA Account (or Standby GDA Account) within two Toronto business days.</t>
  </si>
  <si>
    <t>R-1 (low) and BBB (low)</t>
  </si>
  <si>
    <t>The following actions are required if the rating of the Servicer (Scotiabank) falls below the stipulated rating</t>
  </si>
  <si>
    <t>Servicer is required to transfer monies held in trust for the Guarantor (i) at any time prior to downgrade of the ratings of the Cash Manager by one or more Rating Agencies below the Cash Management Deposit Ratings, to the Cash Manager and (ii) at any time following a downgrade of the ratings of the Cash Manager by one or more Rating Agencies below the Cash Management Deposit Ratings, directly into the GDA Account (or Standby GDA Account), in each case within two Toronto business days.</t>
  </si>
  <si>
    <t>P-1 (cr)</t>
  </si>
  <si>
    <t>The following actions are required if the rating of the Issuer (Scotiabank) falls below the stipulated rating</t>
  </si>
  <si>
    <t>(a) Repayment of the Demand Loan</t>
  </si>
  <si>
    <t xml:space="preserve">F2 or BBB+ </t>
  </si>
  <si>
    <t>(b) Establishment of the Reserve Fund</t>
  </si>
  <si>
    <t xml:space="preserve">F1 and A </t>
  </si>
  <si>
    <t>R-1 (low) and A (low)</t>
  </si>
  <si>
    <t>(c) Transfer of title to Loans to Guarantor(4)</t>
  </si>
  <si>
    <t>A3</t>
  </si>
  <si>
    <t>BBB -</t>
  </si>
  <si>
    <t>R-1(middle) and BBB (low)</t>
  </si>
  <si>
    <t xml:space="preserve">Cash flows will be exchanged under the Swap Agreements except as otherwise provided in the Swap Agreements </t>
  </si>
  <si>
    <t>Baa1 (long)</t>
  </si>
  <si>
    <t>BBB+ (long)</t>
  </si>
  <si>
    <t>BBB (high) (long)</t>
  </si>
  <si>
    <t>Each Swap Provider is required to replace itself, transfer credit support or obtain a guarantee of its obligations if the rating of such Swap Provider falls below the specified rating</t>
  </si>
  <si>
    <t>(a) Interest Rate Swap Provider</t>
  </si>
  <si>
    <t>P-1 (cr) and A2 (cr)</t>
  </si>
  <si>
    <t xml:space="preserve"> R-1 (low) and A </t>
  </si>
  <si>
    <t>(b) Covered Bond Swap Provider</t>
  </si>
  <si>
    <t>P-1 and A2</t>
  </si>
  <si>
    <t>R-1 (low) and A</t>
  </si>
  <si>
    <t>Events of Default</t>
  </si>
  <si>
    <t>Issuer Event of Default</t>
  </si>
  <si>
    <t>Nil</t>
  </si>
  <si>
    <t>Guarantor Event of Default</t>
  </si>
  <si>
    <r>
      <rPr>
        <vertAlign val="superscript"/>
        <sz val="11"/>
        <rFont val="Arial"/>
        <family val="2"/>
      </rPr>
      <t xml:space="preserve">(1) </t>
    </r>
    <r>
      <rPr>
        <sz val="11"/>
        <rFont val="Arial"/>
        <family val="2"/>
      </rPr>
      <t>Subordinated Debt and Counterparty Risk Assessment ratings are not the subject of any ratings related actions or requirements under The Bank of Nova Scotia Global Registered Covered Bond Program.</t>
    </r>
  </si>
  <si>
    <r>
      <t xml:space="preserve">(2) </t>
    </r>
    <r>
      <rPr>
        <sz val="11"/>
        <rFont val="Arial"/>
        <family val="2"/>
      </rPr>
      <t>Includes Senior debt issued prior to September 23, 2018 and senior debt issued on or after September 23, 2018 which is excluded from the bank recapitalization "Bail-In" regime. Senior debt subject to conversion under the Bail-In regime is rated A2 by Moody's, AA- by Fitch and AA(low) by DBRS.</t>
    </r>
  </si>
  <si>
    <r>
      <rPr>
        <vertAlign val="superscript"/>
        <sz val="11"/>
        <rFont val="Arial"/>
        <family val="2"/>
      </rPr>
      <t>(3)</t>
    </r>
    <r>
      <rPr>
        <sz val="11"/>
        <rFont val="Arial"/>
        <family val="2"/>
      </rPr>
      <t xml:space="preserve"> Non-viability contingent capital (NVCC)</t>
    </r>
  </si>
  <si>
    <r>
      <rPr>
        <vertAlign val="superscript"/>
        <sz val="11"/>
        <rFont val="Arial"/>
        <family val="2"/>
      </rPr>
      <t>(4)</t>
    </r>
    <r>
      <rPr>
        <sz val="11"/>
        <rFont val="Arial"/>
        <family val="2"/>
      </rPr>
      <t xml:space="preserve"> The discretion of the Scotiabank Covered Bond Guarantor Limited Partnership to waive a required action upon a Rating Trigger may be limited by the terms of the Transaction Documents.</t>
    </r>
  </si>
  <si>
    <r>
      <rPr>
        <vertAlign val="superscript"/>
        <sz val="11"/>
        <rFont val="Arial"/>
        <family val="2"/>
      </rPr>
      <t xml:space="preserve">(5) </t>
    </r>
    <r>
      <rPr>
        <sz val="11"/>
        <rFont val="Arial"/>
        <family val="2"/>
      </rPr>
      <t>The transfer of registered title to the Loans to the Guarantor may be deferred if (A) satisfactory assurances are provided to the Guarantor and the Bond Trustee by The Office of the Superintendent of Financial Institutions or such other supervisory authority having jurisdiction over the Seller permitting registered title to the Loans to remain with the Seller until such time as (i) the Loans are to be sold or otherwise disposed off by the Guarantor or the Bond Trustee in the performance of their respective obligations under the Transaction Documents, or (ii) the Guarantor or the Bond Trustee is required to take actions to enforce or otherwise deal with the Loans, and (B) each of the Rating Agencies has confirmed that it will not withdraw or downgrade its then current ratings of the Covered Bonds as a result of such deferral.</t>
    </r>
  </si>
  <si>
    <r>
      <t xml:space="preserve">Asset Coverage Test (C$) </t>
    </r>
    <r>
      <rPr>
        <b/>
        <vertAlign val="superscript"/>
        <sz val="14"/>
        <color theme="0"/>
        <rFont val="Calibri"/>
        <family val="2"/>
        <scheme val="minor"/>
      </rPr>
      <t>(1)</t>
    </r>
  </si>
  <si>
    <r>
      <t>A</t>
    </r>
    <r>
      <rPr>
        <sz val="11"/>
        <rFont val="Calibri"/>
        <family val="2"/>
        <scheme val="minor"/>
      </rPr>
      <t xml:space="preserve"> = Lesser of (i) LTV Adjusted Loan Balance and</t>
    </r>
  </si>
  <si>
    <t>A (i)</t>
  </si>
  <si>
    <t>(ii) Asset Percentage Adjusted Loan Balance</t>
  </si>
  <si>
    <t>A (ii)</t>
  </si>
  <si>
    <t>B = Principal Receipts up to Calculation Date not otherwise applied</t>
  </si>
  <si>
    <t>Asset Percentage:</t>
  </si>
  <si>
    <t>C = Cash Capital Contributions and advances under Intercompany Loan</t>
  </si>
  <si>
    <t>Maximum Asset Percentage:</t>
  </si>
  <si>
    <t xml:space="preserve">D = Substitute Assets </t>
  </si>
  <si>
    <t>E = (i)Reserve Fund balance and</t>
  </si>
  <si>
    <r>
      <t xml:space="preserve">      (ii) Pre-Maturity Liquidity Ledger balance </t>
    </r>
    <r>
      <rPr>
        <vertAlign val="superscript"/>
        <sz val="11"/>
        <rFont val="Calibri"/>
        <family val="2"/>
        <scheme val="minor"/>
      </rPr>
      <t>(2)</t>
    </r>
  </si>
  <si>
    <t>F = Negative Carry Factor Calculation</t>
  </si>
  <si>
    <r>
      <t>Total</t>
    </r>
    <r>
      <rPr>
        <b/>
        <sz val="11"/>
        <rFont val="Calibri"/>
        <family val="2"/>
        <scheme val="minor"/>
      </rPr>
      <t>:  A + B + C + D + E - F</t>
    </r>
  </si>
  <si>
    <t>Asset Coverage Test</t>
  </si>
  <si>
    <t>Level of Overcollateralization</t>
  </si>
  <si>
    <t>Regulatory Minimum Overcollateralization:</t>
  </si>
  <si>
    <r>
      <t xml:space="preserve">Level of Overcollateralization </t>
    </r>
    <r>
      <rPr>
        <vertAlign val="superscript"/>
        <sz val="13"/>
        <rFont val="Calibri"/>
        <family val="2"/>
        <scheme val="minor"/>
      </rPr>
      <t>(3)</t>
    </r>
  </si>
  <si>
    <t xml:space="preserve"> </t>
  </si>
  <si>
    <r>
      <t xml:space="preserve">Valuation Calculation </t>
    </r>
    <r>
      <rPr>
        <b/>
        <vertAlign val="superscript"/>
        <sz val="14"/>
        <color theme="0"/>
        <rFont val="Calibri"/>
        <family val="2"/>
        <scheme val="minor"/>
      </rPr>
      <t>(1)</t>
    </r>
  </si>
  <si>
    <r>
      <rPr>
        <b/>
        <sz val="11"/>
        <rFont val="Calibri"/>
        <family val="2"/>
        <scheme val="minor"/>
      </rPr>
      <t>Trading Value of Covered Bonds</t>
    </r>
    <r>
      <rPr>
        <vertAlign val="superscript"/>
        <sz val="11"/>
        <rFont val="Calibri"/>
        <family val="2"/>
        <scheme val="minor"/>
      </rPr>
      <t>(4)</t>
    </r>
  </si>
  <si>
    <t>A = lesser of (i) Present Value of outstanding loan balance of</t>
  </si>
  <si>
    <r>
      <t>Performing Eligible Loans</t>
    </r>
    <r>
      <rPr>
        <vertAlign val="superscript"/>
        <sz val="11"/>
        <color indexed="8"/>
        <rFont val="Calibri"/>
        <family val="2"/>
        <scheme val="minor"/>
      </rPr>
      <t xml:space="preserve">(5) </t>
    </r>
    <r>
      <rPr>
        <sz val="11"/>
        <color indexed="8"/>
        <rFont val="Calibri"/>
        <family val="2"/>
      </rPr>
      <t>and (ii) 80% of Market Value of</t>
    </r>
  </si>
  <si>
    <t>properties securing Performing Eligible Loans</t>
  </si>
  <si>
    <t>D = Trading Value of Substitute Assets</t>
  </si>
  <si>
    <t>F = Trading Value of Swap Collateral</t>
  </si>
  <si>
    <t>Total:  A + B + C + D + E + F</t>
  </si>
  <si>
    <t>Intercompany Loan Balance</t>
  </si>
  <si>
    <t>Guarantee Loan</t>
  </si>
  <si>
    <t>Demand Loan</t>
  </si>
  <si>
    <t xml:space="preserve">Total </t>
  </si>
  <si>
    <r>
      <t>Portfolio Losses</t>
    </r>
    <r>
      <rPr>
        <b/>
        <vertAlign val="superscript"/>
        <sz val="14"/>
        <color theme="0"/>
        <rFont val="Calibri"/>
        <family val="2"/>
        <scheme val="minor"/>
      </rPr>
      <t>(6)</t>
    </r>
  </si>
  <si>
    <t>Period End</t>
  </si>
  <si>
    <t>Write off Amounts</t>
  </si>
  <si>
    <t xml:space="preserve">Loss Percentage (annualized) </t>
  </si>
  <si>
    <t>Portfolio Flow of Funds</t>
  </si>
  <si>
    <t>Cash Inflows</t>
  </si>
  <si>
    <t>Principal Receipts</t>
  </si>
  <si>
    <t>Sale of Loans</t>
  </si>
  <si>
    <t>Revenue Receipts</t>
  </si>
  <si>
    <t>Swap Receipts</t>
  </si>
  <si>
    <t>Intercompany Loan Receipts</t>
  </si>
  <si>
    <t>Cash Outflows</t>
  </si>
  <si>
    <t>Swap Payment</t>
  </si>
  <si>
    <t>Intercompany Loan Interest</t>
  </si>
  <si>
    <t>Purchase of Loans</t>
  </si>
  <si>
    <t>Intercompany Loan Repayment</t>
  </si>
  <si>
    <t>Distribution to Partners</t>
  </si>
  <si>
    <r>
      <t>Other Inflows / Outflows</t>
    </r>
    <r>
      <rPr>
        <vertAlign val="superscript"/>
        <sz val="11"/>
        <rFont val="Calibri"/>
        <family val="2"/>
        <scheme val="minor"/>
      </rPr>
      <t>(10)</t>
    </r>
  </si>
  <si>
    <t>Net Inflows/(Outflows)</t>
  </si>
  <si>
    <t>Portfolio Summary Statistics</t>
  </si>
  <si>
    <t>Previous Month Ending Balance</t>
  </si>
  <si>
    <t>Current Month Ending Balance (1)</t>
  </si>
  <si>
    <t>Number of Mortgage Loans in Pool</t>
  </si>
  <si>
    <t>Average Loan Size</t>
  </si>
  <si>
    <t>Number of Primary Borrowers</t>
  </si>
  <si>
    <t>Number of Properties</t>
  </si>
  <si>
    <t>Weighted Average Current Indexed LTV of Loans in the Portfolio(2)(4)</t>
  </si>
  <si>
    <t>Weighted Average of Original LTV of Loans in the Portfolio(2)(5)</t>
  </si>
  <si>
    <t>Weighted Average of Authorized LTV of Loans in the Portfolio(3)(5)</t>
  </si>
  <si>
    <t>Weighted Average Seasoning of Loans in the Portfolio</t>
  </si>
  <si>
    <t>(Months)</t>
  </si>
  <si>
    <t>Weighted Average Mortgage Rate of Loans in the Portfolio</t>
  </si>
  <si>
    <t>Weighted Average Original Term of Loans in the Portfolio</t>
  </si>
  <si>
    <t>Weighted Average Remaining Term of Loans in the Portfolio</t>
  </si>
  <si>
    <t>Weighted Average Remaining Maturity of Outstanding Covered Bonds</t>
  </si>
  <si>
    <t>Disclaimer: Due to rounding, numbers presented in the following tables may not add up precisely to the totals provided and percentages may not precisely reflect the absolute figures.</t>
  </si>
  <si>
    <t>Portfolio Delinquency Distribution (6)</t>
  </si>
  <si>
    <t>Aging Summary</t>
  </si>
  <si>
    <t>Percentage</t>
  </si>
  <si>
    <t>Principal Balance</t>
  </si>
  <si>
    <t>Current and Less Than 30 Days Past Due</t>
  </si>
  <si>
    <t>30 to 59 Days Past Due</t>
  </si>
  <si>
    <t>60 to 89 Days Past Due</t>
  </si>
  <si>
    <t>90 to 119 Days Past Due</t>
  </si>
  <si>
    <t>120 or More Days Past Due</t>
  </si>
  <si>
    <t>Portfolio Provincial Distribution</t>
  </si>
  <si>
    <t>Province</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</si>
  <si>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</si>
  <si>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</si>
  <si>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</si>
  <si>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</si>
  <si>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</si>
  <si>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</si>
  <si>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</si>
  <si>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</si>
  <si>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</si>
  <si>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</si>
  <si>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</si>
  <si>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</si>
  <si>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</si>
  <si>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Portfolio Credit Bureau Score Distribution</t>
  </si>
  <si>
    <t xml:space="preserve">Credit Bureau Score </t>
  </si>
  <si>
    <t>Score Unavailable</t>
  </si>
  <si>
    <t>599 or less</t>
  </si>
  <si>
    <t>600 - 650</t>
  </si>
  <si>
    <t>651 - 700</t>
  </si>
  <si>
    <t>701 - 750</t>
  </si>
  <si>
    <t>751 - 800</t>
  </si>
  <si>
    <t>801 and Above</t>
  </si>
  <si>
    <t>Portfolio Rate Type Distribution</t>
  </si>
  <si>
    <t>Variable</t>
  </si>
  <si>
    <t>Portfolio Mortgage Asset Type Distribution(1)</t>
  </si>
  <si>
    <t>Mortgage Asset Type</t>
  </si>
  <si>
    <t>STEP</t>
  </si>
  <si>
    <t>Non-STEP</t>
  </si>
  <si>
    <t>Portfolio Occupancy Type Distribution</t>
  </si>
  <si>
    <t>Occupancy Type</t>
  </si>
  <si>
    <t>Not Owner Occupied</t>
  </si>
  <si>
    <t>Owner Occupied</t>
  </si>
  <si>
    <t>Portfolio Mortgage Rate Distribution</t>
  </si>
  <si>
    <t>Mortgage Rate (%)</t>
  </si>
  <si>
    <t>2.4999 and Below</t>
  </si>
  <si>
    <t>2.5000 - 2.9999</t>
  </si>
  <si>
    <t>3.0000 - 3.4999</t>
  </si>
  <si>
    <t>3.5000 - 3.9999</t>
  </si>
  <si>
    <t>4.0000 - 4.4999</t>
  </si>
  <si>
    <t>4.5000 - 4.9999</t>
  </si>
  <si>
    <t>5.0000 - 5.4999</t>
  </si>
  <si>
    <t>5.5000 and Above</t>
  </si>
  <si>
    <t>Portfolio Current Indexed LTV Distribution(2)(3)(4)</t>
  </si>
  <si>
    <t>Current LTV (%)</t>
  </si>
  <si>
    <t>20.00 and Below</t>
  </si>
  <si>
    <t>20.01-25.00</t>
  </si>
  <si>
    <t>25.01-30.00</t>
  </si>
  <si>
    <t>30.01-35.00</t>
  </si>
  <si>
    <t>35.01-40.00</t>
  </si>
  <si>
    <t>40.01-45.00</t>
  </si>
  <si>
    <t>45.01-50.00</t>
  </si>
  <si>
    <t>50.01-55.00</t>
  </si>
  <si>
    <t>55.01-60.00</t>
  </si>
  <si>
    <t>60.01-65.00</t>
  </si>
  <si>
    <t>65.01-70.00</t>
  </si>
  <si>
    <t>70.01-75.00</t>
  </si>
  <si>
    <t>75.01-80.00</t>
  </si>
  <si>
    <t>80.01-90.00</t>
  </si>
  <si>
    <t>90.01-100.00</t>
  </si>
  <si>
    <t>over 100.00</t>
  </si>
  <si>
    <t>Portfolio Remaining Term Distribution</t>
  </si>
  <si>
    <t>Remaining Term (Months)</t>
  </si>
  <si>
    <t>Less than 12.00</t>
  </si>
  <si>
    <t>12.00 - 23.99</t>
  </si>
  <si>
    <t>24.00 - 35.99</t>
  </si>
  <si>
    <t>36.00 - 41.99</t>
  </si>
  <si>
    <t>42.00 - 47.99</t>
  </si>
  <si>
    <t>48.00 - 53.99</t>
  </si>
  <si>
    <t>54.00 - 59.99</t>
  </si>
  <si>
    <t>60.00 - 65.99</t>
  </si>
  <si>
    <t>66.00 - 71.99</t>
  </si>
  <si>
    <t>72.00 and Above</t>
  </si>
  <si>
    <t xml:space="preserve">Portfolio Remaining Principal Balance Distribution </t>
  </si>
  <si>
    <t>Remaining Principal Balance ($)</t>
  </si>
  <si>
    <t>99,999 and Below</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</si>
  <si>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</si>
  <si>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</si>
  <si>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</si>
  <si>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</si>
  <si>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</si>
  <si>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</si>
  <si>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</si>
  <si>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</si>
  <si>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</si>
  <si>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</si>
  <si>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</si>
  <si>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</si>
  <si>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</si>
  <si>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</si>
  <si>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</si>
  <si>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</si>
  <si>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</si>
  <si>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</si>
  <si>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1,000,000 or Greater</t>
  </si>
  <si>
    <t>Portfolio Property Type Distribution</t>
  </si>
  <si>
    <t>Property Type</t>
  </si>
  <si>
    <t>Condo</t>
  </si>
  <si>
    <t>Single Family</t>
  </si>
  <si>
    <t>Multi Family</t>
  </si>
  <si>
    <t>Portfolio Current Indexed LTV and Delinquency Distribution by Province (1)</t>
  </si>
  <si>
    <t>Current LTV (%)(2)(3)(5)</t>
  </si>
  <si>
    <t>Delinquency</t>
  </si>
  <si>
    <t>100.01 and Above</t>
  </si>
  <si>
    <t>Percentage Total(4)</t>
  </si>
  <si>
    <t>All</t>
  </si>
  <si>
    <t>Newfoundland</t>
  </si>
  <si>
    <t>North West Territories</t>
  </si>
  <si>
    <t xml:space="preserve"> Portfolio Current Indexed LTV Distribution by Credit Bureau Score</t>
  </si>
  <si>
    <t>Current LTV (%)(1)(2)(3)</t>
  </si>
  <si>
    <t>Percentage Total</t>
  </si>
  <si>
    <t>&lt;=599</t>
  </si>
  <si>
    <t>600-650</t>
  </si>
  <si>
    <t>651-700</t>
  </si>
  <si>
    <t>701-750</t>
  </si>
  <si>
    <t>751-800</t>
  </si>
  <si>
    <t>&gt;800</t>
  </si>
  <si>
    <t>https://www.scotiabank.com/ca/en/about/investors-shareholders/funding-programs/scotiabank-global-registered-covered-bond-program.html</t>
  </si>
  <si>
    <t>Intra-group</t>
  </si>
  <si>
    <t>https://www.coveredbondlabel.com/pool/137</t>
  </si>
  <si>
    <t>99,999 and below</t>
  </si>
  <si>
    <t>100,000 - 199,999</t>
  </si>
  <si>
    <t>200,000 - 299,999</t>
  </si>
  <si>
    <t>300,000 - 399,999</t>
  </si>
  <si>
    <t>400,000 - 499,999</t>
  </si>
  <si>
    <t>500,000 - 599,999</t>
  </si>
  <si>
    <t>600,000 - 699,999</t>
  </si>
  <si>
    <t>700,000 - 799,999</t>
  </si>
  <si>
    <t>800,000 - 899,999</t>
  </si>
  <si>
    <t>900,000 - 999,999</t>
  </si>
  <si>
    <t>1,000,000 and above</t>
  </si>
  <si>
    <t>The indexation methodology used to account for subsequent price developments since the date of the Original Market Value is based on the Teranet - National Bank Regional and Property Type Sub-Indices (TNB RPTSIs). Mortgaged properties are matched to the Teranet data which provides a granular analysis at the local level and, where available, segmented by property type. The data derived by the TNB RPTSIs is based on a repeat sales method, which measures the change in price of certain residential properties within the related area based on at least two sales of each such property over time. Such price change data is then used to formulate the TNB RPTSIs for the related area. The Original Market Value is as of the date it is most recently determined or assessed in accordance with the underwriting policies (whether upon origination or renewal of the Loan or subsequently thereto).</t>
  </si>
  <si>
    <t xml:space="preserve">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</si>
  <si>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</si>
  <si>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purposes of collateral valuation and OC calculation (with that portion of loans in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</si>
  <si>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Property values for LTV must be indexed at least on a quarterly basis.</t>
  </si>
  <si>
    <t xml:space="preserve">Covered assets comprise loans on single family residential properties that consist of up to four self-contained residential units. </t>
  </si>
  <si>
    <t>The Guarantor of covered bond program is required, at the time of each transfer of covered bond collateral to the Guarantor entity and each issuance of a series of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</si>
  <si>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Any loan that is 3 months or more in arrears.</t>
  </si>
  <si>
    <t>Per Canadian Covered Bond legislative framework, covered bonds may bear interest at any rate and any payment frequency.   Interest rate may be fixed or floating coupons.</t>
  </si>
  <si>
    <t>Covered assets are bucketed based on the remaining term of the contractual term of the loan.</t>
  </si>
  <si>
    <t>Covered bonds may be of any term and have a fixed (hard bullet) or extendible (soft bullet) maturity.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</si>
  <si>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The Asset Coverage Test is calculated monthly to ensure that a minimum level of overcollateralisation is available for the covered bonds issued.
Asset Coverage Test = ACT Asset Value - ACT Liability Value;
Asset Value = A + B + C + D + E - F,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or proceeds advanced under the Intercompany Loan Agreement or proceeds from sale of Eligible Loans or other cash exclusive of Revenue Receipts up to the related Calculation Date
D: The outstanding principal amount of any Substitute Assets
E: The amount credited to the Reserve Fund balance and/or amount credited to the Pre-Maturity Liquidity Ledger, as applicable
F: The product of (1) the weighted average remaining maturity of all outstanding Covered Bonds (in years and, where less than a year, deemed to be a year); (2) the Principal Amount Outstanding of all Covered Bond; and (3) the Negative Carry Factor</t>
  </si>
  <si>
    <t>Valuation Test</t>
  </si>
  <si>
    <t>The Valuation Calculation ("VC") is equal to the VC Asset Value (as defined below) minus the Canadian Dollar Equivalent of the Trading Value of the aggregate Principal Amount Outstanding of the Covered Bonds as calculated on the relevant Calculation Date. For greater certainty, references in this Schedule to immediately preceding Calculation Date and previous Calculation Date are to the Calulation Period ending on the Calculation Date
VC Asset Value = A + B + C + D + E + F, where
A: The sum of, for each Performing Eligible Loan, the lower of 1) its Present Value of on such Calculation Date, and 2) 80% x the Latest Valuation relating to such Loan, less any deemed reductions
B: Principal receipts up to the related Calculation Date not otherwise applied on such Calculation Date
C: The aggregate of (i) Cash Capital Contributions made by Partners, (ii) proceeds advanced under Intercompany Loan Agreement, or (iii) proceeds from any sale of Selected Loans which, in each case, have not been otherwise applied as of the Calculation Date
D: The Trading value of any Substitute Assets
E: Any balance of the Reserve Fund and amounts credited to the Pre-Maturity Liquidity Ledger, as applicable
F: The trading value of the Swap Collateral, if applicable</t>
  </si>
  <si>
    <t>N</t>
  </si>
  <si>
    <r>
      <t>SERIES CBL48 - 3 Year Fixed</t>
    </r>
    <r>
      <rPr>
        <vertAlign val="superscript"/>
        <sz val="12"/>
        <color rgb="FF000000"/>
        <rFont val="Arial"/>
        <family val="2"/>
      </rPr>
      <t>(1)</t>
    </r>
  </si>
  <si>
    <t>CBL48</t>
  </si>
  <si>
    <t>L3I9ZG2KFGXZ61BMYR72</t>
  </si>
  <si>
    <t>2IGI19DL77OX0HC3ZE78</t>
  </si>
  <si>
    <t>549300FOILUVZ0QCR072</t>
  </si>
  <si>
    <t>549300G1CEVDWVMRLW77</t>
  </si>
  <si>
    <t>5493009I4UGMKRIMYV83</t>
  </si>
  <si>
    <t>Actual Notional OC per CMHC Covered Bond Guide Section 4.3.8 (%)</t>
  </si>
  <si>
    <t>Covered Bond shall be redeemed at its Final Redemption Amount specified in the applicable Final Terms in the Specified Currency on the Final Maturity Date.
If an Extended Due for Payment Date is specified as applicable in the Final Terms for a Series of Covered Bonds and the Issuer has failed to pay the Final Redemption Amount on the Final Maturity Date specified in the Final Terms and, following service of a Notice to Pay on the Guarantor, the Guarantor has insufficient moneys available in accordance with the Guarantee Priority of Payments to pay in full the Guaranteed Amounts corresponding to the Final Redemption Amount of the relevant Series of Covered Bonds, then payment of the unpaid amount by the Guarantor under the Covered Bond Guarantee shall be deferred until the Extended Due for Payment Date, provided that any amount representing the Final Redemption Amount due will be paid by the Guarantor to the extent it has sufficient funds available under the Guarantee Priority of Payments on any Interest Payment Date thereafter up to (an inluding) the relevant Extended Due for Payment Date.</t>
  </si>
  <si>
    <t xml:space="preserve">https://www.coveredbondlabel.com/issuer/114-the-bank-of-nova-scotia </t>
  </si>
  <si>
    <t>Credit Bureau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</si>
</sst>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64" formatCode="_ * #,##0.00_ ;_ * \-#,##0.00_ ;_ * &quot;-&quot;??_ ;_ @_ "/>
    <numFmt numFmtId="165" formatCode="0.0%"/>
    <numFmt numFmtId="166" formatCode="#,##0.0"/>
    <numFmt numFmtId="167" formatCode="0.0"/>
    <numFmt numFmtId="168" formatCode="[$EUR]\ #,##0;[Red][$EUR]\ #,##0"/>
    <numFmt numFmtId="169" formatCode="#,##0.00000_);[Red]\(#,##0.00000\)"/>
    <numFmt numFmtId="170" formatCode="&quot;$&quot;#,##0_);[Red]\(&quot;$&quot;#,##0\)"/>
    <numFmt numFmtId="171" formatCode="[$-409]mmmm\ d\,\ yyyy;@"/>
    <numFmt numFmtId="172" formatCode="0.000%"/>
    <numFmt numFmtId="173" formatCode="[$GBP]\ #,##0;[Red][$GBP]\ #,##0"/>
    <numFmt numFmtId="174" formatCode="[$CHF]\ #,##0;[Red][$CHF]\ #,##0"/>
    <numFmt numFmtId="175" formatCode="[$USD]\ #,##0;[Red][$USD]\ #,##0"/>
    <numFmt numFmtId="176" formatCode="[$AUD]\ #,##0;[Red][$AUD]\ #,##0"/>
    <numFmt numFmtId="177" formatCode="_(* #,##0.00_);_(* \(#,##0.00\);_(* &quot;-&quot;??_);_(@_)"/>
    <numFmt numFmtId="178" formatCode="_(* #,##0_);_(* \(#,##0\);_(* &quot;-&quot;??_);_(@_)"/>
    <numFmt numFmtId="179" formatCode="&quot;$&quot;#,##0.00_);[Red]\(&quot;$&quot;#,##0.00\)"/>
    <numFmt numFmtId="180" formatCode="#,##0.00000"/>
    <numFmt numFmtId="181" formatCode="[$-409]dd\-mmm\-yy;@"/>
    <numFmt numFmtId="182" formatCode="0.0000000000"/>
    <numFmt numFmtId="183" formatCode="_(&quot;$&quot;* #,##0.00_);_(&quot;$&quot;* \(#,##0.00\);_(&quot;$&quot;* &quot;-&quot;??_);_(@_)"/>
    <numFmt numFmtId="184" formatCode="_(&quot;$&quot;* #,##0_);_(&quot;$&quot;* \(#,##0\);_(&quot;$&quot;* &quot;-&quot;??_);_(@_)"/>
    <numFmt numFmtId="185" formatCode="&quot;$&quot;#,##0"/>
    <numFmt numFmtId="186" formatCode="0_);\(0\)"/>
  </numFmts>
  <fonts count="9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11"/>
      <name val="Arial"/>
      <family val="2"/>
    </font>
    <font>
      <b/>
      <sz val="11"/>
      <name val="Arial"/>
      <family val="2"/>
    </font>
    <font>
      <b/>
      <sz val="11"/>
      <color theme="1"/>
      <name val="Arial"/>
      <family val="2"/>
    </font>
    <font>
      <b/>
      <i/>
      <sz val="11"/>
      <color theme="1"/>
      <name val="Arial"/>
      <family val="2"/>
    </font>
    <font>
      <b/>
      <sz val="11"/>
      <color theme="0"/>
      <name val="Arial"/>
      <family val="2"/>
    </font>
    <font>
      <sz val="11"/>
      <color theme="1"/>
      <name val="Arial"/>
      <family val="2"/>
    </font>
    <font>
      <b/>
      <sz val="11"/>
      <color indexed="8"/>
      <name val="Arial"/>
      <family val="2"/>
    </font>
    <font>
      <b/>
      <u/>
      <sz val="11"/>
      <color indexed="8"/>
      <name val="Arial"/>
      <family val="2"/>
    </font>
    <font>
      <sz val="12"/>
      <color indexed="8"/>
      <name val="Arial"/>
      <family val="2"/>
    </font>
    <font>
      <vertAlign val="superscript"/>
      <sz val="11"/>
      <color indexed="8"/>
      <name val="Arial"/>
      <family val="2"/>
    </font>
    <font>
      <sz val="11"/>
      <color indexed="8"/>
      <name val="Arial"/>
      <family val="2"/>
    </font>
    <font>
      <vertAlign val="superscript"/>
      <sz val="11"/>
      <color rgb="FF000000"/>
      <name val="Arial"/>
      <family val="2"/>
    </font>
    <font>
      <sz val="11"/>
      <color rgb="FF000000"/>
      <name val="Arial"/>
      <family val="2"/>
    </font>
    <font>
      <sz val="11.5"/>
      <color indexed="8"/>
      <name val="Arial"/>
      <family val="2"/>
    </font>
    <font>
      <vertAlign val="superscript"/>
      <sz val="12"/>
      <color rgb="FF000000"/>
      <name val="Arial"/>
      <family val="2"/>
    </font>
    <font>
      <b/>
      <vertAlign val="superscript"/>
      <sz val="11"/>
      <color indexed="8"/>
      <name val="Arial"/>
      <family val="2"/>
    </font>
    <font>
      <vertAlign val="superscript"/>
      <sz val="11"/>
      <name val="Arial"/>
      <family val="2"/>
    </font>
    <font>
      <b/>
      <sz val="14"/>
      <color theme="0"/>
      <name val="Arial"/>
      <family val="2"/>
    </font>
    <font>
      <b/>
      <u/>
      <sz val="11"/>
      <name val="Arial"/>
      <family val="2"/>
    </font>
    <font>
      <b/>
      <vertAlign val="superscript"/>
      <sz val="11"/>
      <name val="Arial"/>
      <family val="2"/>
    </font>
    <font>
      <i/>
      <sz val="11"/>
      <name val="Arial"/>
      <family val="2"/>
    </font>
    <font>
      <b/>
      <sz val="10"/>
      <name val="Arial"/>
      <family val="2"/>
    </font>
    <font>
      <b/>
      <vertAlign val="superscript"/>
      <sz val="14"/>
      <color indexed="9"/>
      <name val="Arial"/>
      <family val="2"/>
    </font>
    <font>
      <b/>
      <sz val="14"/>
      <name val="Arial"/>
      <family val="2"/>
    </font>
    <font>
      <b/>
      <vertAlign val="superscript"/>
      <sz val="14"/>
      <color theme="0"/>
      <name val="Calibri"/>
      <family val="2"/>
      <scheme val="minor"/>
    </font>
    <font>
      <sz val="10"/>
      <color theme="3"/>
      <name val="Arial"/>
      <family val="2"/>
    </font>
    <font>
      <vertAlign val="superscript"/>
      <sz val="11"/>
      <name val="Calibri"/>
      <family val="2"/>
      <scheme val="minor"/>
    </font>
    <font>
      <b/>
      <sz val="10"/>
      <color theme="1"/>
      <name val="Arial"/>
      <family val="2"/>
    </font>
    <font>
      <vertAlign val="superscript"/>
      <sz val="13"/>
      <name val="Calibri"/>
      <family val="2"/>
      <scheme val="minor"/>
    </font>
    <font>
      <b/>
      <sz val="11"/>
      <color indexed="8"/>
      <name val="Calibri"/>
      <family val="2"/>
      <scheme val="minor"/>
    </font>
    <font>
      <sz val="11"/>
      <color indexed="8"/>
      <name val="Calibri"/>
      <family val="2"/>
      <scheme val="minor"/>
    </font>
    <font>
      <vertAlign val="superscript"/>
      <sz val="11"/>
      <color indexed="8"/>
      <name val="Calibri"/>
      <family val="2"/>
      <scheme val="minor"/>
    </font>
    <font>
      <sz val="11"/>
      <color indexed="8"/>
      <name val="Calibri"/>
      <family val="2"/>
    </font>
    <font>
      <b/>
      <u/>
      <sz val="10"/>
      <name val="Arial"/>
      <family val="2"/>
    </font>
    <font>
      <vertAlign val="superscript"/>
      <sz val="10"/>
      <color rgb="FFFF0000"/>
      <name val="Arial"/>
      <family val="2"/>
    </font>
    <font>
      <sz val="10"/>
      <color rgb="FFFF0000"/>
      <name val="Arial"/>
      <family val="2"/>
    </font>
    <font>
      <sz val="11"/>
      <color rgb="FF000000"/>
      <name val="Calibri"/>
      <family val="2"/>
    </font>
    <font>
      <b/>
      <sz val="11"/>
      <color rgb="FF000000"/>
      <name val="Calibri"/>
      <family val="2"/>
      <scheme val="minor"/>
    </font>
    <font>
      <i/>
      <sz val="11"/>
      <color theme="1"/>
      <name val="Arial"/>
      <family val="2"/>
    </font>
    <font>
      <sz val="11"/>
      <color theme="0"/>
      <name val="Arial"/>
      <family val="2"/>
    </font>
    <font>
      <b/>
      <u/>
      <sz val="11"/>
      <color theme="1"/>
      <name val="Calibri"/>
      <family val="2"/>
      <scheme val="minor"/>
    </font>
    <font>
      <u/>
      <sz val="11"/>
      <color theme="1"/>
      <name val="Calibri"/>
      <family val="2"/>
      <scheme val="minor"/>
    </font>
    <font>
      <vertAlign val="superscript"/>
      <sz val="11"/>
      <color theme="1"/>
      <name val="Calibri"/>
      <family val="2"/>
      <scheme val="minor"/>
    </font>
    <font>
      <b/>
      <sz val="9"/>
      <color indexed="81"/>
      <name val="Tahoma"/>
      <family val="2"/>
    </font>
    <font>
      <sz val="9"/>
      <color indexed="81"/>
      <name val="Tahoma"/>
      <family val="2"/>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249977111117893"/>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15">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28" fillId="0" borderId="0"/>
    <xf numFmtId="9"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4" fillId="0" borderId="0" applyFont="0" applyFill="0" applyBorder="0" applyAlignment="0" applyProtection="0"/>
    <xf numFmtId="183" fontId="4" fillId="0" borderId="0" applyFont="0" applyFill="0" applyBorder="0" applyAlignment="0" applyProtection="0"/>
  </cellStyleXfs>
  <cellXfs count="72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5"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0"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5"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2" fillId="0" borderId="0" xfId="0" applyFont="1" applyAlignment="1" applyProtection="1">
      <alignment horizontal="center" vertical="center" wrapText="1"/>
      <protection locked="0"/>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50" fillId="0" borderId="0" xfId="4" applyFont="1"/>
    <xf numFmtId="49" fontId="51" fillId="0" borderId="0" xfId="4" applyNumberFormat="1" applyFont="1"/>
    <xf numFmtId="49" fontId="51" fillId="0" borderId="0" xfId="4" applyNumberFormat="1" applyFont="1" applyAlignment="1">
      <alignment horizontal="left"/>
    </xf>
    <xf numFmtId="14" fontId="52" fillId="0" borderId="0" xfId="0" applyNumberFormat="1" applyFont="1"/>
    <xf numFmtId="0" fontId="51" fillId="0" borderId="0" xfId="4" applyFont="1" applyAlignment="1">
      <alignment horizontal="left" wrapText="1"/>
    </xf>
    <xf numFmtId="0" fontId="51" fillId="0" borderId="0" xfId="4" applyFont="1" applyAlignment="1">
      <alignment wrapText="1"/>
    </xf>
    <xf numFmtId="0" fontId="54" fillId="8" borderId="0" xfId="0" applyFont="1" applyFill="1"/>
    <xf numFmtId="0" fontId="55" fillId="8" borderId="0" xfId="0" applyFont="1" applyFill="1"/>
    <xf numFmtId="0" fontId="50" fillId="0" borderId="0" xfId="4" applyFont="1" applyAlignment="1">
      <alignment horizontal="center"/>
    </xf>
    <xf numFmtId="49" fontId="56" fillId="0" borderId="0" xfId="4" applyNumberFormat="1" applyFont="1" applyAlignment="1">
      <alignment horizontal="left"/>
    </xf>
    <xf numFmtId="49" fontId="56" fillId="0" borderId="0" xfId="4" applyNumberFormat="1" applyFont="1" applyAlignment="1">
      <alignment horizontal="center"/>
    </xf>
    <xf numFmtId="49" fontId="51" fillId="0" borderId="0" xfId="4" applyNumberFormat="1" applyFont="1" applyAlignment="1">
      <alignment horizontal="center"/>
    </xf>
    <xf numFmtId="49" fontId="57" fillId="0" borderId="0" xfId="4" applyNumberFormat="1" applyFont="1" applyAlignment="1">
      <alignment horizontal="left"/>
    </xf>
    <xf numFmtId="49" fontId="57" fillId="0" borderId="0" xfId="4" applyNumberFormat="1" applyFont="1" applyAlignment="1">
      <alignment horizontal="center"/>
    </xf>
    <xf numFmtId="49" fontId="58" fillId="0" borderId="0" xfId="4" applyNumberFormat="1" applyFont="1"/>
    <xf numFmtId="168" fontId="60" fillId="0" borderId="0" xfId="9" applyNumberFormat="1" applyFont="1" applyAlignment="1">
      <alignment horizontal="right"/>
    </xf>
    <xf numFmtId="169" fontId="60" fillId="0" borderId="0" xfId="9" applyNumberFormat="1" applyFont="1" applyAlignment="1">
      <alignment horizontal="center" vertical="center"/>
    </xf>
    <xf numFmtId="170" fontId="60" fillId="0" borderId="0" xfId="4" applyNumberFormat="1" applyFont="1" applyAlignment="1">
      <alignment horizontal="center"/>
    </xf>
    <xf numFmtId="171" fontId="60" fillId="0" borderId="0" xfId="4" applyNumberFormat="1" applyFont="1" applyAlignment="1">
      <alignment horizontal="center"/>
    </xf>
    <xf numFmtId="172" fontId="60" fillId="0" borderId="0" xfId="10" applyNumberFormat="1" applyFont="1" applyAlignment="1">
      <alignment horizontal="center"/>
    </xf>
    <xf numFmtId="49" fontId="60" fillId="0" borderId="0" xfId="4" applyNumberFormat="1" applyFont="1" applyAlignment="1">
      <alignment horizontal="center"/>
    </xf>
    <xf numFmtId="169" fontId="60" fillId="0" borderId="0" xfId="9" applyNumberFormat="1" applyFont="1" applyAlignment="1">
      <alignment horizontal="center"/>
    </xf>
    <xf numFmtId="173" fontId="60" fillId="0" borderId="0" xfId="9" applyNumberFormat="1" applyFont="1" applyAlignment="1">
      <alignment horizontal="right" vertical="center"/>
    </xf>
    <xf numFmtId="174" fontId="60" fillId="0" borderId="0" xfId="9" applyNumberFormat="1" applyFont="1" applyAlignment="1">
      <alignment horizontal="right"/>
    </xf>
    <xf numFmtId="175" fontId="60" fillId="0" borderId="0" xfId="4" applyNumberFormat="1" applyFont="1" applyAlignment="1">
      <alignment horizontal="right"/>
    </xf>
    <xf numFmtId="10" fontId="50" fillId="0" borderId="0" xfId="10" applyNumberFormat="1" applyFont="1" applyAlignment="1">
      <alignment horizontal="center" wrapText="1"/>
    </xf>
    <xf numFmtId="168" fontId="60" fillId="0" borderId="0" xfId="9" applyNumberFormat="1" applyFont="1" applyAlignment="1">
      <alignment horizontal="right" vertical="center"/>
    </xf>
    <xf numFmtId="175" fontId="60" fillId="0" borderId="0" xfId="9" applyNumberFormat="1" applyFont="1" applyAlignment="1">
      <alignment horizontal="right" vertical="center"/>
    </xf>
    <xf numFmtId="174" fontId="60" fillId="0" borderId="0" xfId="9" applyNumberFormat="1" applyFont="1" applyAlignment="1">
      <alignment horizontal="right" vertical="center"/>
    </xf>
    <xf numFmtId="49" fontId="60" fillId="0" borderId="0" xfId="4" applyNumberFormat="1" applyFont="1"/>
    <xf numFmtId="175" fontId="60" fillId="0" borderId="0" xfId="4" applyNumberFormat="1" applyFont="1" applyAlignment="1">
      <alignment horizontal="center"/>
    </xf>
    <xf numFmtId="170" fontId="60" fillId="0" borderId="33" xfId="4" applyNumberFormat="1" applyFont="1" applyBorder="1" applyAlignment="1">
      <alignment horizontal="center"/>
    </xf>
    <xf numFmtId="10" fontId="60" fillId="0" borderId="0" xfId="10" applyNumberFormat="1" applyFont="1" applyAlignment="1">
      <alignment horizontal="center"/>
    </xf>
    <xf numFmtId="170" fontId="56" fillId="0" borderId="34" xfId="1" applyNumberFormat="1" applyFont="1" applyBorder="1" applyAlignment="1">
      <alignment horizontal="center"/>
    </xf>
    <xf numFmtId="49" fontId="56" fillId="0" borderId="0" xfId="4" applyNumberFormat="1" applyFont="1" applyAlignment="1">
      <alignment horizontal="left" wrapText="1"/>
    </xf>
    <xf numFmtId="170" fontId="56" fillId="0" borderId="0" xfId="1" applyNumberFormat="1" applyFont="1" applyBorder="1" applyAlignment="1">
      <alignment horizontal="center"/>
    </xf>
    <xf numFmtId="170" fontId="56" fillId="0" borderId="0" xfId="4" applyNumberFormat="1" applyFont="1" applyAlignment="1">
      <alignment horizontal="center"/>
    </xf>
    <xf numFmtId="10" fontId="56" fillId="0" borderId="0" xfId="10" applyNumberFormat="1" applyFont="1" applyAlignment="1">
      <alignment horizontal="center"/>
    </xf>
    <xf numFmtId="168" fontId="50" fillId="0" borderId="0" xfId="4" applyNumberFormat="1" applyFont="1"/>
    <xf numFmtId="49" fontId="56" fillId="0" borderId="0" xfId="4" applyNumberFormat="1" applyFont="1"/>
    <xf numFmtId="49" fontId="60" fillId="0" borderId="0" xfId="1" applyNumberFormat="1" applyFont="1" applyBorder="1" applyAlignment="1">
      <alignment horizontal="center"/>
    </xf>
    <xf numFmtId="10" fontId="60" fillId="0" borderId="0" xfId="1" applyNumberFormat="1" applyFont="1" applyBorder="1" applyAlignment="1">
      <alignment horizontal="center"/>
    </xf>
    <xf numFmtId="170" fontId="60" fillId="0" borderId="0" xfId="9" applyNumberFormat="1" applyFont="1" applyAlignment="1">
      <alignment horizontal="center"/>
    </xf>
    <xf numFmtId="2" fontId="60" fillId="0" borderId="0" xfId="10" applyNumberFormat="1" applyFont="1" applyAlignment="1">
      <alignment horizontal="center"/>
    </xf>
    <xf numFmtId="49" fontId="50" fillId="0" borderId="0" xfId="4" applyNumberFormat="1" applyFont="1" applyAlignment="1">
      <alignment horizontal="center" wrapText="1"/>
    </xf>
    <xf numFmtId="49" fontId="50" fillId="0" borderId="0" xfId="4" applyNumberFormat="1" applyFont="1"/>
    <xf numFmtId="49" fontId="50" fillId="0" borderId="0" xfId="4" applyNumberFormat="1" applyFont="1" applyAlignment="1">
      <alignment horizontal="center"/>
    </xf>
    <xf numFmtId="0" fontId="50" fillId="0" borderId="0" xfId="4" quotePrefix="1" applyFont="1"/>
    <xf numFmtId="0" fontId="67" fillId="8" borderId="0" xfId="0" applyFont="1" applyFill="1"/>
    <xf numFmtId="0" fontId="68" fillId="0" borderId="0" xfId="4" applyFont="1" applyAlignment="1">
      <alignment horizontal="center"/>
    </xf>
    <xf numFmtId="0" fontId="68" fillId="0" borderId="0" xfId="4" applyFont="1"/>
    <xf numFmtId="0" fontId="67" fillId="8" borderId="0" xfId="0" applyFont="1" applyFill="1" applyAlignment="1">
      <alignment horizontal="center"/>
    </xf>
    <xf numFmtId="0" fontId="55" fillId="8" borderId="0" xfId="0" applyFont="1" applyFill="1" applyAlignment="1">
      <alignment horizontal="center"/>
    </xf>
    <xf numFmtId="0" fontId="55" fillId="0" borderId="0" xfId="0" applyFont="1"/>
    <xf numFmtId="0" fontId="55" fillId="0" borderId="0" xfId="0" applyFont="1" applyAlignment="1">
      <alignment horizontal="center"/>
    </xf>
    <xf numFmtId="49" fontId="50" fillId="0" borderId="0" xfId="9" applyNumberFormat="1" applyFont="1" applyAlignment="1">
      <alignment horizontal="center"/>
    </xf>
    <xf numFmtId="49" fontId="71" fillId="0" borderId="0" xfId="4" applyNumberFormat="1" applyFont="1"/>
    <xf numFmtId="0" fontId="28" fillId="0" borderId="0" xfId="4" applyAlignment="1">
      <alignment horizontal="center"/>
    </xf>
    <xf numFmtId="0" fontId="73" fillId="0" borderId="0" xfId="0" applyFont="1"/>
    <xf numFmtId="0" fontId="50" fillId="0" borderId="0" xfId="0" applyFont="1"/>
    <xf numFmtId="0" fontId="50" fillId="0" borderId="0" xfId="9" applyFont="1"/>
    <xf numFmtId="0" fontId="50" fillId="0" borderId="0" xfId="9" applyFont="1" applyAlignment="1">
      <alignment horizontal="center"/>
    </xf>
    <xf numFmtId="176" fontId="50" fillId="0" borderId="0" xfId="9" applyNumberFormat="1" applyFont="1" applyAlignment="1">
      <alignment horizontal="center" wrapText="1"/>
    </xf>
    <xf numFmtId="170" fontId="50" fillId="0" borderId="0" xfId="9" applyNumberFormat="1" applyFont="1" applyAlignment="1">
      <alignment horizontal="center" wrapText="1"/>
    </xf>
    <xf numFmtId="171" fontId="50" fillId="0" borderId="0" xfId="9" applyNumberFormat="1" applyFont="1" applyAlignment="1">
      <alignment horizontal="center" wrapText="1"/>
    </xf>
    <xf numFmtId="0" fontId="50" fillId="0" borderId="0" xfId="9" applyFont="1" applyAlignment="1">
      <alignment horizontal="center" wrapText="1"/>
    </xf>
    <xf numFmtId="0" fontId="50" fillId="0" borderId="0" xfId="9" applyFont="1" applyAlignment="1">
      <alignment wrapText="1"/>
    </xf>
    <xf numFmtId="0" fontId="50" fillId="0" borderId="0" xfId="9" applyFont="1" applyAlignment="1">
      <alignment horizontal="center" vertical="center"/>
    </xf>
    <xf numFmtId="49" fontId="50" fillId="0" borderId="0" xfId="9" applyNumberFormat="1" applyFont="1" applyAlignment="1">
      <alignment horizontal="center" vertical="center"/>
    </xf>
    <xf numFmtId="0" fontId="51" fillId="0" borderId="0" xfId="4" applyFont="1"/>
    <xf numFmtId="0" fontId="50" fillId="0" borderId="0" xfId="4" applyFont="1" applyAlignment="1">
      <alignment wrapText="1"/>
    </xf>
    <xf numFmtId="0" fontId="51" fillId="0" borderId="0" xfId="4" applyFont="1" applyAlignment="1">
      <alignment horizontal="left"/>
    </xf>
    <xf numFmtId="0" fontId="50" fillId="0" borderId="0" xfId="4" applyFont="1" applyAlignment="1">
      <alignment vertical="top" wrapText="1"/>
    </xf>
    <xf numFmtId="175" fontId="50" fillId="0" borderId="0" xfId="9" applyNumberFormat="1" applyFont="1" applyAlignment="1">
      <alignment horizontal="center" vertical="center" wrapText="1"/>
    </xf>
    <xf numFmtId="170" fontId="50" fillId="0" borderId="0" xfId="9" applyNumberFormat="1" applyFont="1" applyAlignment="1">
      <alignment horizontal="center" vertical="center" wrapText="1"/>
    </xf>
    <xf numFmtId="171" fontId="50" fillId="0" borderId="0" xfId="9" applyNumberFormat="1" applyFont="1" applyAlignment="1">
      <alignment horizontal="center" vertical="center" wrapText="1"/>
    </xf>
    <xf numFmtId="175" fontId="50" fillId="0" borderId="0" xfId="9" applyNumberFormat="1" applyFont="1" applyAlignment="1">
      <alignment horizontal="center" wrapText="1"/>
    </xf>
    <xf numFmtId="49" fontId="50" fillId="0" borderId="0" xfId="9" applyNumberFormat="1" applyFont="1" applyAlignment="1">
      <alignment horizontal="center" wrapText="1"/>
    </xf>
    <xf numFmtId="0" fontId="55" fillId="0" borderId="0" xfId="0" applyFont="1" applyAlignment="1">
      <alignment horizontal="center" vertical="center"/>
    </xf>
    <xf numFmtId="0" fontId="73" fillId="8" borderId="0" xfId="0" applyFont="1" applyFill="1" applyAlignment="1">
      <alignment horizontal="center"/>
    </xf>
    <xf numFmtId="0" fontId="50" fillId="8" borderId="0" xfId="0" applyFont="1" applyFill="1"/>
    <xf numFmtId="0" fontId="55" fillId="0" borderId="0" xfId="9" applyFont="1"/>
    <xf numFmtId="0" fontId="50" fillId="0" borderId="0" xfId="9" applyFont="1" applyAlignment="1">
      <alignment horizontal="left"/>
    </xf>
    <xf numFmtId="0" fontId="50" fillId="0" borderId="0" xfId="9" applyFont="1" applyAlignment="1">
      <alignment horizontal="left" wrapText="1"/>
    </xf>
    <xf numFmtId="0" fontId="50" fillId="0" borderId="0" xfId="9" applyFont="1" applyAlignment="1">
      <alignment horizontal="left" vertical="top"/>
    </xf>
    <xf numFmtId="0" fontId="50" fillId="0" borderId="0" xfId="9" applyFont="1" applyAlignment="1">
      <alignment horizontal="left" vertical="top" wrapText="1"/>
    </xf>
    <xf numFmtId="0" fontId="18" fillId="8" borderId="0" xfId="0" applyFont="1" applyFill="1"/>
    <xf numFmtId="0" fontId="0" fillId="8" borderId="0" xfId="0" applyFill="1"/>
    <xf numFmtId="49" fontId="23" fillId="0" borderId="0" xfId="4" applyNumberFormat="1" applyFont="1"/>
    <xf numFmtId="0" fontId="2" fillId="0" borderId="0" xfId="4" applyFont="1"/>
    <xf numFmtId="178" fontId="2" fillId="0" borderId="0" xfId="11" applyNumberFormat="1" applyFont="1" applyAlignment="1"/>
    <xf numFmtId="170" fontId="23" fillId="0" borderId="0" xfId="12" applyNumberFormat="1" applyFont="1" applyAlignment="1"/>
    <xf numFmtId="178" fontId="2" fillId="0" borderId="0" xfId="12" applyNumberFormat="1" applyFont="1" applyAlignment="1"/>
    <xf numFmtId="49" fontId="2" fillId="0" borderId="0" xfId="4" applyNumberFormat="1" applyFont="1"/>
    <xf numFmtId="3" fontId="75" fillId="0" borderId="0" xfId="0" applyNumberFormat="1" applyFont="1"/>
    <xf numFmtId="4" fontId="75" fillId="0" borderId="0" xfId="0" applyNumberFormat="1" applyFont="1"/>
    <xf numFmtId="0" fontId="2" fillId="0" borderId="0" xfId="4" applyFont="1" applyAlignment="1">
      <alignment horizontal="center"/>
    </xf>
    <xf numFmtId="178" fontId="28" fillId="0" borderId="0" xfId="0" applyNumberFormat="1" applyFont="1"/>
    <xf numFmtId="49" fontId="2" fillId="0" borderId="0" xfId="4" applyNumberFormat="1" applyFont="1" applyAlignment="1">
      <alignment horizontal="left" indent="4"/>
    </xf>
    <xf numFmtId="3" fontId="2" fillId="0" borderId="0" xfId="12" applyNumberFormat="1" applyFont="1" applyAlignment="1"/>
    <xf numFmtId="4" fontId="2" fillId="0" borderId="0" xfId="12" applyNumberFormat="1" applyFont="1" applyAlignment="1"/>
    <xf numFmtId="178" fontId="2" fillId="0" borderId="0" xfId="11" applyNumberFormat="1" applyFont="1" applyFill="1" applyAlignment="1"/>
    <xf numFmtId="165" fontId="28" fillId="0" borderId="0" xfId="1" applyNumberFormat="1" applyFont="1"/>
    <xf numFmtId="177" fontId="2" fillId="0" borderId="0" xfId="12" applyFont="1" applyAlignment="1"/>
    <xf numFmtId="3" fontId="23" fillId="0" borderId="34" xfId="12" applyNumberFormat="1" applyFont="1" applyBorder="1" applyAlignment="1"/>
    <xf numFmtId="177" fontId="23" fillId="0" borderId="0" xfId="12" applyFont="1" applyBorder="1" applyAlignment="1"/>
    <xf numFmtId="172" fontId="2" fillId="0" borderId="0" xfId="1" applyNumberFormat="1" applyFont="1"/>
    <xf numFmtId="178" fontId="23" fillId="0" borderId="0" xfId="11" applyNumberFormat="1" applyFont="1" applyAlignment="1"/>
    <xf numFmtId="0" fontId="71" fillId="0" borderId="35" xfId="0" applyFont="1" applyBorder="1" applyAlignment="1">
      <alignment horizontal="center"/>
    </xf>
    <xf numFmtId="0" fontId="71" fillId="0" borderId="0" xfId="0" applyFont="1" applyAlignment="1">
      <alignment horizontal="center"/>
    </xf>
    <xf numFmtId="178" fontId="3" fillId="0" borderId="0" xfId="11" applyNumberFormat="1" applyFont="1" applyFill="1" applyAlignment="1"/>
    <xf numFmtId="0" fontId="77" fillId="0" borderId="0" xfId="0" applyFont="1" applyAlignment="1">
      <alignment horizontal="center"/>
    </xf>
    <xf numFmtId="0" fontId="4" fillId="0" borderId="0" xfId="4" applyFont="1"/>
    <xf numFmtId="0" fontId="4" fillId="0" borderId="0" xfId="0" applyFont="1"/>
    <xf numFmtId="178" fontId="23" fillId="0" borderId="0" xfId="11" applyNumberFormat="1" applyFont="1" applyFill="1" applyAlignment="1"/>
    <xf numFmtId="165" fontId="28" fillId="0" borderId="0" xfId="0" applyNumberFormat="1" applyFont="1" applyAlignment="1">
      <alignment horizontal="center"/>
    </xf>
    <xf numFmtId="179" fontId="2" fillId="0" borderId="0" xfId="4" applyNumberFormat="1" applyFont="1"/>
    <xf numFmtId="180" fontId="2" fillId="0" borderId="0" xfId="4" applyNumberFormat="1" applyFont="1"/>
    <xf numFmtId="49" fontId="79" fillId="0" borderId="0" xfId="4" applyNumberFormat="1" applyFont="1" applyAlignment="1">
      <alignment horizontal="left"/>
    </xf>
    <xf numFmtId="177" fontId="2" fillId="0" borderId="0" xfId="4" applyNumberFormat="1" applyFont="1" applyAlignment="1">
      <alignment horizontal="left" indent="4"/>
    </xf>
    <xf numFmtId="178" fontId="23" fillId="0" borderId="0" xfId="4" applyNumberFormat="1" applyFont="1"/>
    <xf numFmtId="178" fontId="23" fillId="0" borderId="0" xfId="13" applyNumberFormat="1" applyFont="1" applyAlignment="1"/>
    <xf numFmtId="178" fontId="2" fillId="0" borderId="0" xfId="13" applyNumberFormat="1" applyFont="1" applyBorder="1" applyAlignment="1">
      <alignment horizontal="left" indent="4"/>
    </xf>
    <xf numFmtId="49" fontId="80" fillId="0" borderId="0" xfId="4" applyNumberFormat="1" applyFont="1" applyAlignment="1">
      <alignment horizontal="left"/>
    </xf>
    <xf numFmtId="178" fontId="28" fillId="0" borderId="0" xfId="13" applyNumberFormat="1" applyFont="1"/>
    <xf numFmtId="177" fontId="28" fillId="0" borderId="0" xfId="0" applyNumberFormat="1" applyFont="1"/>
    <xf numFmtId="0" fontId="2" fillId="0" borderId="0" xfId="9" applyFont="1" applyAlignment="1">
      <alignment horizontal="center"/>
    </xf>
    <xf numFmtId="178" fontId="2" fillId="0" borderId="0" xfId="13" applyNumberFormat="1" applyFont="1" applyFill="1"/>
    <xf numFmtId="49" fontId="80" fillId="0" borderId="0" xfId="4" applyNumberFormat="1" applyFont="1" applyAlignment="1">
      <alignment horizontal="left" indent="4"/>
    </xf>
    <xf numFmtId="0" fontId="2" fillId="0" borderId="0" xfId="4" applyFont="1" applyAlignment="1">
      <alignment horizontal="left" indent="4"/>
    </xf>
    <xf numFmtId="178" fontId="2" fillId="0" borderId="0" xfId="13" applyNumberFormat="1" applyFont="1" applyBorder="1" applyAlignment="1"/>
    <xf numFmtId="177" fontId="2" fillId="0" borderId="0" xfId="4" applyNumberFormat="1" applyFont="1"/>
    <xf numFmtId="178" fontId="2" fillId="0" borderId="0" xfId="13" applyNumberFormat="1" applyFont="1" applyAlignment="1"/>
    <xf numFmtId="177" fontId="2" fillId="0" borderId="0" xfId="13" applyFont="1" applyBorder="1" applyAlignment="1">
      <alignment horizontal="center"/>
    </xf>
    <xf numFmtId="177" fontId="2" fillId="0" borderId="0" xfId="13" applyFont="1" applyAlignment="1"/>
    <xf numFmtId="3" fontId="2" fillId="0" borderId="0" xfId="4" applyNumberFormat="1" applyFont="1"/>
    <xf numFmtId="177" fontId="2" fillId="0" borderId="0" xfId="4" applyNumberFormat="1" applyFont="1" applyAlignment="1">
      <alignment horizontal="center"/>
    </xf>
    <xf numFmtId="178" fontId="2" fillId="0" borderId="34" xfId="13" applyNumberFormat="1" applyFont="1" applyBorder="1" applyAlignment="1"/>
    <xf numFmtId="4" fontId="2" fillId="0" borderId="0" xfId="9" applyNumberFormat="1" applyFont="1"/>
    <xf numFmtId="4" fontId="28" fillId="0" borderId="0" xfId="0" applyNumberFormat="1" applyFont="1"/>
    <xf numFmtId="178" fontId="28" fillId="0" borderId="33" xfId="13" applyNumberFormat="1" applyFont="1" applyBorder="1"/>
    <xf numFmtId="178" fontId="28" fillId="0" borderId="34" xfId="13" applyNumberFormat="1" applyFont="1" applyBorder="1"/>
    <xf numFmtId="0" fontId="23" fillId="0" borderId="0" xfId="4" applyFont="1"/>
    <xf numFmtId="177" fontId="23" fillId="0" borderId="0" xfId="9" applyNumberFormat="1" applyFont="1"/>
    <xf numFmtId="0" fontId="18" fillId="0" borderId="0" xfId="0" applyFont="1"/>
    <xf numFmtId="0" fontId="22" fillId="0" borderId="0" xfId="4" applyFont="1"/>
    <xf numFmtId="0" fontId="22" fillId="0" borderId="0" xfId="4" applyFont="1" applyAlignment="1">
      <alignment horizontal="center"/>
    </xf>
    <xf numFmtId="0" fontId="83" fillId="0" borderId="0" xfId="4" applyFont="1"/>
    <xf numFmtId="171" fontId="2" fillId="0" borderId="0" xfId="4" applyNumberFormat="1" applyFont="1" applyAlignment="1">
      <alignment horizontal="left"/>
    </xf>
    <xf numFmtId="177" fontId="2" fillId="0" borderId="0" xfId="13" applyFont="1" applyAlignment="1">
      <alignment horizontal="center"/>
    </xf>
    <xf numFmtId="177" fontId="2" fillId="0" borderId="0" xfId="13" applyFont="1" applyAlignment="1">
      <alignment horizontal="right"/>
    </xf>
    <xf numFmtId="0" fontId="5" fillId="0" borderId="0" xfId="0" applyFont="1"/>
    <xf numFmtId="0" fontId="28" fillId="0" borderId="0" xfId="4"/>
    <xf numFmtId="181" fontId="71" fillId="0" borderId="33" xfId="4" quotePrefix="1" applyNumberFormat="1" applyFont="1" applyBorder="1" applyAlignment="1">
      <alignment horizontal="right"/>
    </xf>
    <xf numFmtId="181" fontId="71" fillId="0" borderId="0" xfId="4" quotePrefix="1" applyNumberFormat="1" applyFont="1" applyAlignment="1">
      <alignment horizontal="right"/>
    </xf>
    <xf numFmtId="177" fontId="84" fillId="0" borderId="0" xfId="4" quotePrefix="1" applyNumberFormat="1" applyFont="1"/>
    <xf numFmtId="177" fontId="28" fillId="0" borderId="0" xfId="4" applyNumberFormat="1"/>
    <xf numFmtId="177" fontId="28" fillId="0" borderId="0" xfId="13" applyFont="1"/>
    <xf numFmtId="177" fontId="28" fillId="0" borderId="0" xfId="13" applyFont="1" applyBorder="1" applyAlignment="1"/>
    <xf numFmtId="177" fontId="28" fillId="0" borderId="0" xfId="13" applyFont="1" applyAlignment="1"/>
    <xf numFmtId="177" fontId="85" fillId="0" borderId="0" xfId="4" applyNumberFormat="1" applyFont="1"/>
    <xf numFmtId="0" fontId="2" fillId="0" borderId="0" xfId="4" applyFont="1" applyAlignment="1">
      <alignment horizontal="left" wrapText="1"/>
    </xf>
    <xf numFmtId="177" fontId="28" fillId="0" borderId="34" xfId="4" applyNumberFormat="1" applyBorder="1"/>
    <xf numFmtId="178" fontId="28" fillId="0" borderId="0" xfId="4" applyNumberFormat="1"/>
    <xf numFmtId="182" fontId="28" fillId="0" borderId="0" xfId="4" applyNumberFormat="1"/>
    <xf numFmtId="0" fontId="28" fillId="0" borderId="0" xfId="4" applyAlignment="1">
      <alignment vertical="top"/>
    </xf>
    <xf numFmtId="0" fontId="86" fillId="0" borderId="0" xfId="0" applyFont="1" applyAlignment="1">
      <alignment horizontal="right" vertical="center"/>
    </xf>
    <xf numFmtId="0" fontId="26" fillId="0" borderId="0" xfId="4" applyFont="1"/>
    <xf numFmtId="2" fontId="28" fillId="0" borderId="0" xfId="4" applyNumberFormat="1"/>
    <xf numFmtId="0" fontId="87" fillId="0" borderId="0" xfId="0" applyFont="1"/>
    <xf numFmtId="49" fontId="23" fillId="0" borderId="0" xfId="4" applyNumberFormat="1" applyFont="1" applyAlignment="1">
      <alignment horizontal="left"/>
    </xf>
    <xf numFmtId="14" fontId="3" fillId="0" borderId="0" xfId="0" applyNumberFormat="1" applyFont="1"/>
    <xf numFmtId="14" fontId="52" fillId="0" borderId="0" xfId="0" applyNumberFormat="1" applyFont="1" applyAlignment="1">
      <alignment horizontal="center"/>
    </xf>
    <xf numFmtId="14" fontId="3" fillId="0" borderId="0" xfId="0" applyNumberFormat="1" applyFont="1" applyAlignment="1">
      <alignment horizontal="center"/>
    </xf>
    <xf numFmtId="0" fontId="6" fillId="0" borderId="0" xfId="0" applyFont="1"/>
    <xf numFmtId="184" fontId="2" fillId="0" borderId="0" xfId="14" applyNumberFormat="1" applyFont="1"/>
    <xf numFmtId="184" fontId="55" fillId="0" borderId="0" xfId="0" applyNumberFormat="1" applyFont="1"/>
    <xf numFmtId="184" fontId="0" fillId="0" borderId="0" xfId="0" applyNumberFormat="1"/>
    <xf numFmtId="178" fontId="2" fillId="0" borderId="0" xfId="13" applyNumberFormat="1" applyFont="1"/>
    <xf numFmtId="185" fontId="2" fillId="0" borderId="0" xfId="14" applyNumberFormat="1" applyFont="1"/>
    <xf numFmtId="0" fontId="2" fillId="0" borderId="0" xfId="0" applyFont="1"/>
    <xf numFmtId="10" fontId="0" fillId="0" borderId="0" xfId="1" applyNumberFormat="1" applyFont="1" applyFill="1" applyAlignment="1">
      <alignment horizontal="right"/>
    </xf>
    <xf numFmtId="10" fontId="55" fillId="0" borderId="0" xfId="1" applyNumberFormat="1" applyFont="1"/>
    <xf numFmtId="177" fontId="55" fillId="0" borderId="0" xfId="13" applyFont="1"/>
    <xf numFmtId="10" fontId="2" fillId="0" borderId="0" xfId="1" applyNumberFormat="1" applyFont="1" applyAlignment="1">
      <alignment horizontal="right"/>
    </xf>
    <xf numFmtId="14" fontId="55" fillId="0" borderId="0" xfId="0" applyNumberFormat="1" applyFont="1"/>
    <xf numFmtId="2" fontId="2" fillId="0" borderId="0" xfId="1" applyNumberFormat="1" applyFont="1" applyAlignment="1">
      <alignment horizontal="right"/>
    </xf>
    <xf numFmtId="10" fontId="2" fillId="0" borderId="0" xfId="1" applyNumberFormat="1" applyFont="1"/>
    <xf numFmtId="177" fontId="55" fillId="0" borderId="0" xfId="0" applyNumberFormat="1" applyFont="1"/>
    <xf numFmtId="2" fontId="2" fillId="0" borderId="0" xfId="0" applyNumberFormat="1" applyFont="1" applyAlignment="1">
      <alignment horizontal="right"/>
    </xf>
    <xf numFmtId="0" fontId="55" fillId="0" borderId="0" xfId="0" applyFont="1" applyAlignment="1">
      <alignment wrapText="1"/>
    </xf>
    <xf numFmtId="0" fontId="55" fillId="0" borderId="0" xfId="0" applyFont="1" applyAlignment="1">
      <alignment horizontal="left" wrapText="1"/>
    </xf>
    <xf numFmtId="2" fontId="50" fillId="0" borderId="0" xfId="0" applyNumberFormat="1" applyFont="1" applyAlignment="1">
      <alignment horizontal="right"/>
    </xf>
    <xf numFmtId="0" fontId="89" fillId="0" borderId="0" xfId="0" applyFont="1"/>
    <xf numFmtId="0" fontId="6" fillId="8" borderId="0" xfId="0" applyFont="1" applyFill="1"/>
    <xf numFmtId="0" fontId="90" fillId="0" borderId="0" xfId="0" applyFont="1"/>
    <xf numFmtId="0" fontId="90" fillId="0" borderId="0" xfId="0" applyFont="1" applyAlignment="1">
      <alignment horizontal="right"/>
    </xf>
    <xf numFmtId="0" fontId="91" fillId="0" borderId="0" xfId="0" applyFont="1" applyAlignment="1">
      <alignment horizontal="right"/>
    </xf>
    <xf numFmtId="178" fontId="23" fillId="0" borderId="0" xfId="13" applyNumberFormat="1" applyFont="1"/>
    <xf numFmtId="178" fontId="23" fillId="0" borderId="0" xfId="0" applyNumberFormat="1" applyFont="1"/>
    <xf numFmtId="10" fontId="23" fillId="0" borderId="0" xfId="1" applyNumberFormat="1" applyFont="1"/>
    <xf numFmtId="178" fontId="2" fillId="0" borderId="0" xfId="0" applyNumberFormat="1" applyFont="1" applyAlignment="1">
      <alignment horizontal="center"/>
    </xf>
    <xf numFmtId="0" fontId="2" fillId="0" borderId="0" xfId="0" applyFont="1" applyAlignment="1">
      <alignment horizontal="center"/>
    </xf>
    <xf numFmtId="172" fontId="2" fillId="0" borderId="0" xfId="1" applyNumberFormat="1" applyFont="1" applyAlignment="1">
      <alignment horizontal="center"/>
    </xf>
    <xf numFmtId="177" fontId="2" fillId="0" borderId="0" xfId="0" applyNumberFormat="1" applyFont="1" applyAlignment="1">
      <alignment horizontal="center"/>
    </xf>
    <xf numFmtId="0" fontId="0" fillId="8" borderId="0" xfId="0" applyFill="1" applyAlignment="1">
      <alignment horizontal="center"/>
    </xf>
    <xf numFmtId="0" fontId="0" fillId="0" borderId="0" xfId="0" applyAlignment="1">
      <alignment horizontal="left"/>
    </xf>
    <xf numFmtId="0" fontId="46" fillId="0" borderId="0" xfId="0" applyFont="1"/>
    <xf numFmtId="0" fontId="3" fillId="0" borderId="0" xfId="0" applyFont="1" applyAlignment="1">
      <alignment horizontal="left"/>
    </xf>
    <xf numFmtId="0" fontId="0" fillId="0" borderId="0" xfId="0" applyAlignment="1">
      <alignment vertical="top"/>
    </xf>
    <xf numFmtId="0" fontId="55" fillId="0" borderId="0" xfId="0" applyFont="1" applyAlignment="1">
      <alignment vertical="top"/>
    </xf>
    <xf numFmtId="0" fontId="91" fillId="0" borderId="0" xfId="0" applyFont="1"/>
    <xf numFmtId="178" fontId="0" fillId="0" borderId="0" xfId="13" applyNumberFormat="1" applyFont="1"/>
    <xf numFmtId="10" fontId="0" fillId="0" borderId="0" xfId="1" applyNumberFormat="1" applyFont="1"/>
    <xf numFmtId="0" fontId="6" fillId="0" borderId="0" xfId="0" applyFont="1" applyAlignment="1">
      <alignment horizontal="center"/>
    </xf>
    <xf numFmtId="10" fontId="6" fillId="0" borderId="0" xfId="0" applyNumberFormat="1" applyFont="1" applyAlignment="1">
      <alignment horizontal="center"/>
    </xf>
    <xf numFmtId="10" fontId="0" fillId="8" borderId="0" xfId="0" applyNumberFormat="1" applyFill="1" applyAlignment="1">
      <alignment horizontal="center"/>
    </xf>
    <xf numFmtId="10" fontId="0" fillId="0" borderId="0" xfId="0" applyNumberFormat="1" applyAlignment="1">
      <alignment horizontal="center"/>
    </xf>
    <xf numFmtId="10" fontId="90" fillId="0" borderId="0" xfId="0" applyNumberFormat="1" applyFont="1" applyAlignment="1">
      <alignment horizontal="right"/>
    </xf>
    <xf numFmtId="10" fontId="2" fillId="0" borderId="0" xfId="0" applyNumberFormat="1" applyFont="1" applyAlignment="1">
      <alignment horizontal="center"/>
    </xf>
    <xf numFmtId="49" fontId="0" fillId="0" borderId="0" xfId="0" applyNumberFormat="1" applyAlignment="1">
      <alignment wrapText="1"/>
    </xf>
    <xf numFmtId="0" fontId="92" fillId="0" borderId="0" xfId="0" quotePrefix="1" applyFont="1"/>
    <xf numFmtId="3" fontId="23" fillId="0" borderId="0" xfId="0" applyNumberFormat="1" applyFont="1" applyAlignment="1">
      <alignment horizontal="center"/>
    </xf>
    <xf numFmtId="0" fontId="23" fillId="0" borderId="0" xfId="0" applyFont="1" applyAlignment="1">
      <alignment horizontal="center"/>
    </xf>
    <xf numFmtId="10" fontId="23" fillId="0" borderId="0" xfId="0" applyNumberFormat="1" applyFont="1" applyAlignment="1">
      <alignment horizontal="center"/>
    </xf>
    <xf numFmtId="4" fontId="23" fillId="0" borderId="0" xfId="0" applyNumberFormat="1" applyFont="1" applyAlignment="1">
      <alignment horizontal="center"/>
    </xf>
    <xf numFmtId="0" fontId="3" fillId="0" borderId="36" xfId="0" applyFont="1" applyBorder="1" applyAlignment="1">
      <alignment horizontal="center"/>
    </xf>
    <xf numFmtId="0" fontId="3" fillId="0" borderId="36" xfId="0" applyFont="1" applyBorder="1"/>
    <xf numFmtId="178" fontId="23" fillId="0" borderId="2" xfId="0" applyNumberFormat="1" applyFont="1" applyBorder="1"/>
    <xf numFmtId="0" fontId="0" fillId="0" borderId="2" xfId="0" applyBorder="1" applyAlignment="1">
      <alignment horizontal="center"/>
    </xf>
    <xf numFmtId="0" fontId="0" fillId="0" borderId="2" xfId="0" applyBorder="1" applyAlignment="1">
      <alignment horizontal="left" indent="1"/>
    </xf>
    <xf numFmtId="178" fontId="2" fillId="0" borderId="2" xfId="13" applyNumberFormat="1" applyFont="1" applyBorder="1"/>
    <xf numFmtId="178" fontId="23" fillId="0" borderId="2" xfId="13" applyNumberFormat="1" applyFont="1" applyBorder="1"/>
    <xf numFmtId="10" fontId="23" fillId="0" borderId="2" xfId="1" applyNumberFormat="1" applyFont="1" applyBorder="1"/>
    <xf numFmtId="0" fontId="0" fillId="0" borderId="0" xfId="0" applyAlignment="1">
      <alignment horizontal="left" indent="1"/>
    </xf>
    <xf numFmtId="178" fontId="2" fillId="0" borderId="0" xfId="13" applyNumberFormat="1" applyFont="1" applyBorder="1"/>
    <xf numFmtId="178" fontId="23" fillId="0" borderId="0" xfId="13" applyNumberFormat="1" applyFont="1" applyBorder="1"/>
    <xf numFmtId="10" fontId="23" fillId="0" borderId="0" xfId="1" applyNumberFormat="1" applyFont="1" applyBorder="1"/>
    <xf numFmtId="0" fontId="0" fillId="0" borderId="7" xfId="0" applyBorder="1" applyAlignment="1">
      <alignment horizontal="left" indent="1"/>
    </xf>
    <xf numFmtId="178" fontId="2" fillId="0" borderId="7" xfId="13" applyNumberFormat="1" applyFont="1" applyBorder="1"/>
    <xf numFmtId="178" fontId="23" fillId="0" borderId="7" xfId="13" applyNumberFormat="1" applyFont="1" applyBorder="1"/>
    <xf numFmtId="10" fontId="23" fillId="0" borderId="7" xfId="1" applyNumberFormat="1" applyFont="1" applyBorder="1"/>
    <xf numFmtId="0" fontId="6" fillId="0" borderId="7" xfId="0" applyFont="1" applyBorder="1" applyAlignment="1">
      <alignment horizontal="center"/>
    </xf>
    <xf numFmtId="0" fontId="3" fillId="0" borderId="2" xfId="0" applyFont="1" applyBorder="1" applyAlignment="1">
      <alignment horizontal="center"/>
    </xf>
    <xf numFmtId="0" fontId="3" fillId="0" borderId="2" xfId="0" applyFont="1" applyBorder="1" applyAlignment="1">
      <alignment horizontal="left" indent="1"/>
    </xf>
    <xf numFmtId="0" fontId="5" fillId="0" borderId="0" xfId="0" applyFont="1" applyAlignment="1">
      <alignment horizontal="center"/>
    </xf>
    <xf numFmtId="0" fontId="3" fillId="0" borderId="0" xfId="0" applyFont="1" applyAlignment="1">
      <alignment horizontal="left" indent="1"/>
    </xf>
    <xf numFmtId="0" fontId="3" fillId="0" borderId="7" xfId="0" applyFont="1" applyBorder="1" applyAlignment="1">
      <alignment horizontal="left" indent="1"/>
    </xf>
    <xf numFmtId="0" fontId="3" fillId="0" borderId="12" xfId="0" applyFont="1" applyBorder="1"/>
    <xf numFmtId="0" fontId="3" fillId="0" borderId="12" xfId="0" applyFont="1" applyBorder="1" applyAlignment="1">
      <alignment horizontal="center"/>
    </xf>
    <xf numFmtId="3" fontId="2" fillId="0" borderId="0" xfId="0" applyNumberFormat="1" applyFont="1"/>
    <xf numFmtId="177" fontId="2" fillId="0" borderId="0" xfId="0" applyNumberFormat="1" applyFont="1"/>
    <xf numFmtId="3" fontId="23" fillId="0" borderId="0" xfId="0" applyNumberFormat="1" applyFont="1"/>
    <xf numFmtId="178" fontId="2" fillId="0" borderId="0" xfId="0" applyNumberFormat="1" applyFont="1"/>
    <xf numFmtId="0" fontId="3" fillId="0" borderId="12" xfId="0" applyFont="1" applyBorder="1" applyAlignment="1">
      <alignment horizontal="left"/>
    </xf>
    <xf numFmtId="3" fontId="23" fillId="0" borderId="12" xfId="0" applyNumberFormat="1" applyFont="1" applyBorder="1"/>
    <xf numFmtId="10" fontId="3" fillId="0" borderId="12" xfId="1" applyNumberFormat="1" applyFont="1" applyBorder="1" applyAlignment="1">
      <alignment horizontal="right"/>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66" fontId="2" fillId="0" borderId="0" xfId="0" quotePrefix="1"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65" fontId="2" fillId="0" borderId="0" xfId="1" applyNumberFormat="1" applyFont="1" applyFill="1" applyAlignment="1" applyProtection="1">
      <alignment horizontal="center" vertical="center" wrapText="1"/>
    </xf>
    <xf numFmtId="3" fontId="2" fillId="0" borderId="0" xfId="0" applyNumberFormat="1" applyFont="1" applyAlignment="1" applyProtection="1">
      <alignment horizontal="center" vertical="center" wrapText="1"/>
    </xf>
    <xf numFmtId="0" fontId="2" fillId="0" borderId="0" xfId="0" quotePrefix="1" applyFont="1" applyAlignment="1" applyProtection="1">
      <alignment horizontal="center" vertical="center" wrapText="1"/>
      <protection locked="0"/>
    </xf>
    <xf numFmtId="0" fontId="0" fillId="0" borderId="0" xfId="0" applyAlignment="1" applyProtection="1">
      <alignment wrapText="1"/>
      <protection locked="0"/>
    </xf>
    <xf numFmtId="0" fontId="14" fillId="0" borderId="0" xfId="2" applyFill="1" applyBorder="1" applyAlignment="1" applyProtection="1">
      <alignment horizontal="center" vertical="center" wrapText="1"/>
      <protection locked="0"/>
    </xf>
    <xf numFmtId="2"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48" fillId="0" borderId="0" xfId="0" applyFont="1" applyBorder="1" applyAlignment="1">
      <alignment horizontal="center" wrapText="1"/>
    </xf>
    <xf numFmtId="0" fontId="9" fillId="0" borderId="0" xfId="0" applyFont="1" applyAlignment="1">
      <alignment horizontal="left"/>
    </xf>
    <xf numFmtId="0" fontId="15" fillId="0" borderId="0" xfId="0" applyFont="1" applyAlignment="1">
      <alignment horizontal="left"/>
    </xf>
    <xf numFmtId="186" fontId="0" fillId="0" borderId="0" xfId="0" applyNumberFormat="1" applyAlignment="1">
      <alignment horizontal="left" wrapText="1"/>
    </xf>
    <xf numFmtId="0" fontId="0" fillId="0" borderId="0" xfId="0" applyAlignment="1">
      <alignment horizontal="left"/>
    </xf>
    <xf numFmtId="0" fontId="18" fillId="8" borderId="0" xfId="0" applyFont="1" applyFill="1" applyAlignment="1">
      <alignment horizontal="left"/>
    </xf>
    <xf numFmtId="0" fontId="3" fillId="0" borderId="33" xfId="0" applyFont="1" applyBorder="1" applyAlignment="1">
      <alignment horizontal="center"/>
    </xf>
    <xf numFmtId="0" fontId="0" fillId="0" borderId="0" xfId="0" applyAlignment="1">
      <alignment horizontal="left" vertical="top" wrapText="1"/>
    </xf>
    <xf numFmtId="186" fontId="0" fillId="0" borderId="0" xfId="0" applyNumberFormat="1" applyAlignment="1">
      <alignment horizontal="left" vertical="top" wrapText="1"/>
    </xf>
    <xf numFmtId="0" fontId="3" fillId="0" borderId="7" xfId="0" applyFont="1" applyBorder="1" applyAlignment="1">
      <alignment horizontal="center"/>
    </xf>
    <xf numFmtId="0" fontId="0" fillId="0" borderId="0" xfId="0" applyAlignment="1">
      <alignment horizontal="left" wrapText="1"/>
    </xf>
    <xf numFmtId="0" fontId="88" fillId="0" borderId="0" xfId="0" applyFont="1" applyAlignment="1">
      <alignment horizontal="left" wrapText="1"/>
    </xf>
    <xf numFmtId="0" fontId="50" fillId="0" borderId="0" xfId="9" applyFont="1" applyAlignment="1">
      <alignment horizontal="left" vertical="top" wrapText="1"/>
    </xf>
    <xf numFmtId="0" fontId="51" fillId="0" borderId="0" xfId="4" applyFont="1" applyAlignment="1">
      <alignment horizontal="left" wrapText="1"/>
    </xf>
    <xf numFmtId="0" fontId="53" fillId="0" borderId="0" xfId="0" applyFont="1" applyAlignment="1">
      <alignment horizontal="left" vertical="center" wrapText="1"/>
    </xf>
    <xf numFmtId="49" fontId="56" fillId="0" borderId="0" xfId="4" applyNumberFormat="1" applyFont="1" applyAlignment="1">
      <alignment horizontal="left" wrapText="1"/>
    </xf>
    <xf numFmtId="49" fontId="50" fillId="0" borderId="0" xfId="4" applyNumberFormat="1" applyFont="1" applyAlignment="1">
      <alignment horizontal="left" wrapText="1"/>
    </xf>
    <xf numFmtId="0" fontId="50" fillId="0" borderId="0" xfId="4" quotePrefix="1" applyFont="1" applyAlignment="1">
      <alignment horizontal="left" wrapText="1"/>
    </xf>
    <xf numFmtId="0" fontId="50" fillId="0" borderId="0" xfId="4" quotePrefix="1" applyFont="1" applyAlignment="1">
      <alignment horizontal="left" vertical="center" wrapText="1"/>
    </xf>
    <xf numFmtId="0" fontId="50" fillId="0" borderId="0" xfId="4" applyFont="1" applyAlignment="1">
      <alignment horizontal="left" wrapText="1"/>
    </xf>
    <xf numFmtId="0" fontId="66" fillId="0" borderId="0" xfId="9" applyFont="1" applyAlignment="1">
      <alignment horizontal="left" wrapText="1"/>
    </xf>
    <xf numFmtId="0" fontId="50" fillId="0" borderId="0" xfId="9" applyFont="1" applyAlignment="1">
      <alignment horizontal="left" wrapText="1"/>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5">
    <cellStyle name="Comma 11" xfId="11" xr:uid="{509BC234-6EE6-4AC7-BDB7-4D2F2B73E016}"/>
    <cellStyle name="Comma 11 2" xfId="12" xr:uid="{B7E21209-6B53-40E3-A02A-8F16D009B45D}"/>
    <cellStyle name="Comma 2" xfId="3" xr:uid="{00000000-0005-0000-0000-000000000000}"/>
    <cellStyle name="Comma 3" xfId="13" xr:uid="{360484C9-095B-4799-B778-CE505EC448A2}"/>
    <cellStyle name="Currency 2" xfId="14" xr:uid="{0CBAC6AB-E469-400B-9B96-5F8071475A49}"/>
    <cellStyle name="Hyperlink" xfId="2" builtinId="8"/>
    <cellStyle name="Normal" xfId="0" builtinId="0"/>
    <cellStyle name="Normal 2" xfId="4" xr:uid="{00000000-0005-0000-0000-000003000000}"/>
    <cellStyle name="Normal 2 3 2" xfId="9" xr:uid="{9162DB30-831C-4403-B6A3-7C4F2BBE61A0}"/>
    <cellStyle name="Normal 3" xfId="5" xr:uid="{00000000-0005-0000-0000-000004000000}"/>
    <cellStyle name="Normal 4" xfId="6" xr:uid="{00000000-0005-0000-0000-000005000000}"/>
    <cellStyle name="Normal 7" xfId="7" xr:uid="{00000000-0005-0000-0000-000006000000}"/>
    <cellStyle name="Percent" xfId="1" builtinId="5"/>
    <cellStyle name="Percent 2 2 2" xfId="10" xr:uid="{C31BFBB4-C2D0-4CCE-B78E-B9372F69AB48}"/>
    <cellStyle name="Standard 3" xfId="8" xr:uid="{00000000-0005-0000-0000-000008000000}"/>
  </cellStyles>
  <dxfs count="2">
    <dxf>
      <font>
        <condense val="0"/>
        <extend val="0"/>
        <color indexed="29"/>
      </font>
    </dxf>
    <dxf>
      <font>
        <condense val="0"/>
        <extend val="0"/>
        <color indexed="57"/>
      </font>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57150</xdr:colOff>
      <xdr:row>0</xdr:row>
      <xdr:rowOff>57150</xdr:rowOff>
    </xdr:from>
    <xdr:ext cx="2619375" cy="476250"/>
    <xdr:pic>
      <xdr:nvPicPr>
        <xdr:cNvPr id="2" name="Picture 1">
          <a:extLst>
            <a:ext uri="{FF2B5EF4-FFF2-40B4-BE49-F238E27FC236}">
              <a16:creationId xmlns:a16="http://schemas.microsoft.com/office/drawing/2014/main" id="{BAFA4F0C-4A8E-4DF9-8008-8893C9D352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26193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57150</xdr:colOff>
      <xdr:row>0</xdr:row>
      <xdr:rowOff>57150</xdr:rowOff>
    </xdr:from>
    <xdr:ext cx="2619375" cy="476250"/>
    <xdr:pic>
      <xdr:nvPicPr>
        <xdr:cNvPr id="3" name="Picture 2">
          <a:extLst>
            <a:ext uri="{FF2B5EF4-FFF2-40B4-BE49-F238E27FC236}">
              <a16:creationId xmlns:a16="http://schemas.microsoft.com/office/drawing/2014/main" id="{641C2617-939D-4DDC-B8A3-72B2EAD328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26193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266</xdr:row>
      <xdr:rowOff>0</xdr:rowOff>
    </xdr:from>
    <xdr:ext cx="2619375" cy="473729"/>
    <xdr:pic>
      <xdr:nvPicPr>
        <xdr:cNvPr id="4" name="Picture 4">
          <a:extLst>
            <a:ext uri="{FF2B5EF4-FFF2-40B4-BE49-F238E27FC236}">
              <a16:creationId xmlns:a16="http://schemas.microsoft.com/office/drawing/2014/main" id="{CE80F293-12F3-416A-A902-F0691242E7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3530500"/>
          <a:ext cx="2619375" cy="473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cglobal.ad.scotiacapital.com\sc1\files\GCM_Common\TOR\CapFund\shared\TERM%20FUNDING%20&amp;%20SECURITIZATION\Shared%20Reporting%20Folder\Uninsured\FY2022\08.%20August%202022\Uninsured%20Covered%20Bond%20Report%20Aug_WIP_NM.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cglobal.ad.scotiacapital.com\sc1\files\GCM_Common\TOR\CapFund\shared\TERM%20FUNDING%20&amp;%20SECURITIZATION\Shared%20Reporting%20Folder\Uninsured\FY2022\08.%20August%202022\Uninsured%20Covered%20Bond%20Report%20August%2031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Info"/>
      <sheetName val="Supplementary Info Con't"/>
      <sheetName val="Calculations"/>
      <sheetName val="Report P1 "/>
      <sheetName val="Report P2 "/>
      <sheetName val="Report P3 "/>
      <sheetName val="Report P4 "/>
      <sheetName val="Report P5 "/>
      <sheetName val="Code Control"/>
      <sheetName val="Dynamic"/>
      <sheetName val="Check"/>
      <sheetName val="HTT"/>
      <sheetName val="SourceP1"/>
      <sheetName val="SourceP2"/>
      <sheetName val="SourceP3"/>
      <sheetName val="SourceP4"/>
      <sheetName val="SourceP5"/>
      <sheetName val="SourceExtract"/>
      <sheetName val="SourceACT"/>
      <sheetName val="ConsolidatedReport"/>
    </sheetNames>
    <sheetDataSet>
      <sheetData sheetId="0">
        <row r="2">
          <cell r="D2">
            <v>44804</v>
          </cell>
        </row>
        <row r="3">
          <cell r="D3">
            <v>44819</v>
          </cell>
        </row>
        <row r="5">
          <cell r="A5" t="str">
            <v>This report contains information regarding Scotiabank's Global Registered Covered Bond Program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v>
          </cell>
          <cell r="B5"/>
          <cell r="C5"/>
          <cell r="D5"/>
          <cell r="E5"/>
          <cell r="F5"/>
          <cell r="G5"/>
        </row>
        <row r="6">
          <cell r="A6"/>
          <cell r="B6"/>
          <cell r="C6"/>
          <cell r="D6"/>
          <cell r="E6"/>
          <cell r="F6"/>
          <cell r="G6"/>
        </row>
        <row r="7">
          <cell r="A7"/>
          <cell r="B7"/>
          <cell r="C7"/>
          <cell r="D7"/>
          <cell r="E7"/>
          <cell r="F7"/>
          <cell r="G7"/>
        </row>
        <row r="9">
          <cell r="A9" t="str">
            <v>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v>
          </cell>
          <cell r="B9"/>
          <cell r="C9"/>
          <cell r="D9"/>
          <cell r="E9"/>
          <cell r="F9"/>
          <cell r="G9"/>
        </row>
        <row r="10">
          <cell r="A10"/>
          <cell r="B10"/>
          <cell r="C10"/>
          <cell r="D10"/>
          <cell r="E10"/>
          <cell r="F10"/>
          <cell r="G10"/>
        </row>
        <row r="11">
          <cell r="A11"/>
          <cell r="B11"/>
          <cell r="C11"/>
          <cell r="D11"/>
          <cell r="E11"/>
          <cell r="F11"/>
          <cell r="G11"/>
        </row>
        <row r="13">
          <cell r="A13" t="str">
            <v>The information set forth below has been obtained and based upon sources believed by Scotiabank to be accurate, however, Scotiabank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v>
          </cell>
          <cell r="B13"/>
          <cell r="C13"/>
          <cell r="D13"/>
          <cell r="E13"/>
          <cell r="F13"/>
          <cell r="G13"/>
        </row>
        <row r="14">
          <cell r="A14"/>
          <cell r="B14"/>
          <cell r="C14"/>
          <cell r="D14"/>
          <cell r="E14"/>
          <cell r="F14"/>
          <cell r="G14"/>
        </row>
        <row r="15">
          <cell r="A15"/>
          <cell r="B15"/>
          <cell r="C15"/>
          <cell r="D15"/>
          <cell r="E15"/>
          <cell r="F15"/>
          <cell r="G15"/>
        </row>
        <row r="17">
          <cell r="A17" t="str">
            <v>THESE COVERED BONDS HAVE NOT BEEN APPROVED OR DISAPPROVED BY CANADA MORTGAGE AND HOUSING CORPORATION (CMHC) NOR HAS CMHC PASSED UPON THE ACCURACY OR ADEQUACY OF THIS REPORT. THE COVERED BONDS ARE NOT INSURED OR GUARANTEED BY CMHC OR THE GOVERNMENT OF CANADA OR ANY OTHER AGENCY THEREOF.</v>
          </cell>
          <cell r="B17"/>
          <cell r="C17"/>
          <cell r="D17"/>
          <cell r="E17"/>
          <cell r="F17"/>
          <cell r="G17"/>
        </row>
        <row r="18">
          <cell r="A18"/>
          <cell r="B18"/>
          <cell r="C18"/>
          <cell r="D18"/>
          <cell r="E18"/>
          <cell r="F18"/>
          <cell r="G18"/>
        </row>
        <row r="19">
          <cell r="A19"/>
          <cell r="B19"/>
          <cell r="C19"/>
          <cell r="D19"/>
          <cell r="E19"/>
          <cell r="F19"/>
          <cell r="G19"/>
        </row>
        <row r="21">
          <cell r="A21" t="str">
            <v>Program Information</v>
          </cell>
        </row>
        <row r="57">
          <cell r="D57">
            <v>3.8506937494644518E-2</v>
          </cell>
        </row>
      </sheetData>
      <sheetData sheetId="1"/>
      <sheetData sheetId="2">
        <row r="7">
          <cell r="D7">
            <v>46528691100</v>
          </cell>
        </row>
        <row r="9">
          <cell r="D9">
            <v>56257908203.510399</v>
          </cell>
          <cell r="H9">
            <v>59339420378.900002</v>
          </cell>
        </row>
        <row r="10">
          <cell r="H10">
            <v>56257908203.510399</v>
          </cell>
        </row>
        <row r="11">
          <cell r="D11">
            <v>0</v>
          </cell>
          <cell r="H11">
            <v>0.94799999999999995</v>
          </cell>
        </row>
        <row r="12">
          <cell r="H12">
            <v>0.95</v>
          </cell>
        </row>
        <row r="16">
          <cell r="D16">
            <v>822079992.51506853</v>
          </cell>
        </row>
        <row r="17">
          <cell r="D17">
            <v>55435828210.995331</v>
          </cell>
        </row>
        <row r="19">
          <cell r="D19" t="str">
            <v>PASS</v>
          </cell>
        </row>
        <row r="23">
          <cell r="D23">
            <v>1.03</v>
          </cell>
        </row>
        <row r="24">
          <cell r="D24">
            <v>1.0693378595965957</v>
          </cell>
        </row>
        <row r="29">
          <cell r="D29">
            <v>44471629519.108009</v>
          </cell>
        </row>
        <row r="31">
          <cell r="D31">
            <v>58403845621.360001</v>
          </cell>
        </row>
        <row r="34">
          <cell r="D34">
            <v>0</v>
          </cell>
        </row>
        <row r="39">
          <cell r="D39">
            <v>0</v>
          </cell>
        </row>
        <row r="40">
          <cell r="D40">
            <v>58403845621.360001</v>
          </cell>
        </row>
        <row r="45">
          <cell r="D45">
            <v>49064898444.67363</v>
          </cell>
        </row>
        <row r="46">
          <cell r="D46">
            <v>11939675495.786377</v>
          </cell>
        </row>
        <row r="47">
          <cell r="D47">
            <v>61004573940.460007</v>
          </cell>
        </row>
        <row r="53">
          <cell r="A53">
            <v>44804</v>
          </cell>
          <cell r="B53" t="str">
            <v>N/A</v>
          </cell>
          <cell r="D53" t="str">
            <v>N/A</v>
          </cell>
        </row>
        <row r="57">
          <cell r="B57">
            <v>44804</v>
          </cell>
          <cell r="D57">
            <v>44770</v>
          </cell>
        </row>
        <row r="59">
          <cell r="B59">
            <v>1250684651.7200003</v>
          </cell>
          <cell r="C59" t="str">
            <v>(7)</v>
          </cell>
          <cell r="D59">
            <v>1423950875.8051977</v>
          </cell>
          <cell r="E59" t="str">
            <v>(7)</v>
          </cell>
        </row>
        <row r="60">
          <cell r="B60">
            <v>187719107.15000004</v>
          </cell>
          <cell r="D60">
            <v>224498697.13000003</v>
          </cell>
        </row>
        <row r="61">
          <cell r="B61">
            <v>152423103.37999994</v>
          </cell>
          <cell r="D61">
            <v>132536630.09480304</v>
          </cell>
        </row>
        <row r="62">
          <cell r="B62">
            <v>0</v>
          </cell>
          <cell r="D62">
            <v>0</v>
          </cell>
        </row>
        <row r="63">
          <cell r="B63">
            <v>0</v>
          </cell>
          <cell r="D63">
            <v>0</v>
          </cell>
        </row>
        <row r="66">
          <cell r="B66">
            <v>0</v>
          </cell>
          <cell r="D66">
            <v>0</v>
          </cell>
        </row>
        <row r="67">
          <cell r="B67">
            <v>-152324090.59135455</v>
          </cell>
          <cell r="C67" t="str">
            <v>(8)</v>
          </cell>
          <cell r="D67">
            <v>-132181331.78748013</v>
          </cell>
          <cell r="E67" t="str">
            <v>(9)</v>
          </cell>
        </row>
        <row r="68">
          <cell r="B68">
            <v>0</v>
          </cell>
          <cell r="D68">
            <v>0</v>
          </cell>
        </row>
        <row r="69">
          <cell r="B69">
            <v>-1438403758.8699565</v>
          </cell>
          <cell r="C69" t="str">
            <v>(7)(8)</v>
          </cell>
          <cell r="D69">
            <v>-1648449572.9357195</v>
          </cell>
          <cell r="E69" t="str">
            <v>(7)(9)</v>
          </cell>
        </row>
        <row r="70">
          <cell r="B70">
            <v>0</v>
          </cell>
          <cell r="D70">
            <v>0</v>
          </cell>
        </row>
        <row r="71">
          <cell r="B71">
            <v>-62.37</v>
          </cell>
          <cell r="D71">
            <v>-40.019999999999996</v>
          </cell>
        </row>
        <row r="72">
          <cell r="B72">
            <v>98950.41868913651</v>
          </cell>
          <cell r="D72">
            <v>355258.2868013191</v>
          </cell>
        </row>
        <row r="76">
          <cell r="A76" t="str">
            <v xml:space="preserve">(1) The indexation methodology used to account for subsequent price developments since the date of the Original Market Value is based on the Teranet - National Bank Regional and </v>
          </cell>
        </row>
        <row r="77">
          <cell r="A77" t="str">
            <v>Property Type Sub-Indices (TNB RPTSIs). Mortgaged properties are matched to the Teranet data which provides a granular analysis at the local level and, where available, segmented</v>
          </cell>
        </row>
        <row r="78">
          <cell r="A78" t="str">
            <v xml:space="preserve">by property type. The data derived by the TNB RPTSIs is based on a repeat sales method, which measures the change in price of certain residential properties </v>
          </cell>
        </row>
        <row r="79">
          <cell r="A79" t="str">
            <v>within the related area based on at least two sales of each such property over time. Such price change data is then used to formulate the TNB RPTSIs</v>
          </cell>
        </row>
        <row r="80">
          <cell r="A80" t="str">
            <v>for the related area. The Original Market Value is as of the date it is most recently determined or assessed in accordance with the underwriting policies (whether</v>
          </cell>
        </row>
        <row r="81">
          <cell r="A81" t="str">
            <v>upon origination or renewal of the Loan or subsequently thereto).</v>
          </cell>
        </row>
        <row r="82">
          <cell r="A82" t="str">
            <v>(2) Amounts are required to be credited to the Pre-Maturity Liquidity Ledger in respect of Series of Hard Bullet Covered Bonds in certain circumstances more fully described in the</v>
          </cell>
        </row>
        <row r="83">
          <cell r="A83" t="str">
            <v>Transaction Documents.</v>
          </cell>
        </row>
        <row r="84">
          <cell r="A84" t="str">
            <v xml:space="preserve">(3) Per Section 4.3.8 of the CMHC Guide, (A) the lesser of (i) the total amount of cover pool collateral and (ii) the amount of cover pool collateral required to collateralize the covered bonds </v>
          </cell>
        </row>
        <row r="85">
          <cell r="A85" t="str">
            <v>outstanding and ensure the Asset Coverage Test is met, divided by (B) the Canadian dollar equivalent of the principal amount of covered bonds outstanding under the registered covered bond program.</v>
          </cell>
        </row>
        <row r="86">
          <cell r="A86" t="str">
            <v>(4) Trading value method is the last selling price as of the Calculation Date of the covered bond.</v>
          </cell>
        </row>
        <row r="87">
          <cell r="A87" t="str">
            <v>(5) Present value of expected future cash flows of Loans, calculated using the weighted average current market interest rates offered to Scotiabank clients as at the last day of the month, being 3.5904%.</v>
          </cell>
        </row>
        <row r="88">
          <cell r="A88" t="str">
            <v>(6) Scotiabank currently reviews the Loans in its Covered Bond Portfolio, on a periodic basis, to ensure such Loans continue to be Eligible Loans. As a result of a review, a selection of</v>
          </cell>
        </row>
        <row r="89">
          <cell r="A89" t="str">
            <v>Loans may be sold by the Guarantor to Scotiabank, including Loans that have ceased to be Eligible Loans or Loans that are at least 90 days past due or subject to foreclosure. Sales of</v>
          </cell>
        </row>
        <row r="90">
          <cell r="A90" t="str">
            <v>Eligible Loans by the Guarantor that are at least 90 days past due or subject to foreclosure is done on a voluntary basis and the Guarantor is under no obligation to continue such sales or</v>
          </cell>
        </row>
        <row r="91">
          <cell r="A91" t="str">
            <v>notify investors of any discontinuance of such sales. The sale of Loans by the Guarantor that were at least 90 days past due or subject to foreclosure reflected in this Investor Report were</v>
          </cell>
        </row>
        <row r="92">
          <cell r="A92" t="str">
            <v>immaterial to the Covered Bond Portfolio’s overall performance. Refer to Note 13 of Scotiabank’s Form 40-F for the fiscal year ended October 31, 2021 for details on impaired loans and</v>
          </cell>
        </row>
        <row r="93">
          <cell r="A93" t="str">
            <v>Scotiabank’s residential mortgage portfolio.</v>
          </cell>
        </row>
        <row r="94">
          <cell r="A94" t="str">
            <v>(7) Includes Capitalized interest on loans acquired by Guarantor LP via draw on the Intercompany Loan. Amounts drawn by the Guarantor LP on the Intercompany Loan in respect of Capitalized Interest on acquired loans are included in the Intercompany Loan Principal Repayment.</v>
          </cell>
        </row>
        <row r="95">
          <cell r="A95" t="str">
            <v>(8) This amount is to be paid out on September 19, 2022.</v>
          </cell>
        </row>
        <row r="96">
          <cell r="A96" t="str">
            <v>(9) This amount was paid out on August 17, 2022.</v>
          </cell>
        </row>
        <row r="97">
          <cell r="A97" t="str">
            <v>(10) Amounts included are inflows net of expenses incurred, such as legal fees, filing fees, and service charges.</v>
          </cell>
        </row>
      </sheetData>
      <sheetData sheetId="3">
        <row r="7">
          <cell r="C7">
            <v>60709768974.319511</v>
          </cell>
        </row>
        <row r="8">
          <cell r="C8">
            <v>59279629884.110321</v>
          </cell>
        </row>
        <row r="9">
          <cell r="C9">
            <v>241645</v>
          </cell>
        </row>
        <row r="10">
          <cell r="C10">
            <v>245317.01414931126</v>
          </cell>
        </row>
        <row r="11">
          <cell r="C11">
            <v>210028</v>
          </cell>
        </row>
        <row r="12">
          <cell r="C12">
            <v>206235</v>
          </cell>
        </row>
        <row r="14">
          <cell r="C14">
            <v>0.37436999999999998</v>
          </cell>
        </row>
        <row r="15">
          <cell r="C15">
            <v>0.62890999999999997</v>
          </cell>
        </row>
        <row r="16">
          <cell r="C16">
            <v>0.73321000000000003</v>
          </cell>
        </row>
        <row r="17">
          <cell r="C17">
            <v>25.96786969161661</v>
          </cell>
        </row>
        <row r="18">
          <cell r="C18">
            <v>2.9339330765231635E-2</v>
          </cell>
        </row>
        <row r="19">
          <cell r="C19">
            <v>55.84390817730894</v>
          </cell>
        </row>
        <row r="20">
          <cell r="C20">
            <v>29.87603848569233</v>
          </cell>
        </row>
        <row r="21">
          <cell r="C21">
            <v>42.403771423438215</v>
          </cell>
        </row>
        <row r="29">
          <cell r="C29">
            <v>241500</v>
          </cell>
          <cell r="E29">
            <v>0.99939994620207329</v>
          </cell>
          <cell r="G29">
            <v>59234378310.160324</v>
          </cell>
          <cell r="I29">
            <v>0.99923664209715102</v>
          </cell>
        </row>
        <row r="30">
          <cell r="C30">
            <v>109</v>
          </cell>
          <cell r="E30">
            <v>4.5107492395869974E-4</v>
          </cell>
          <cell r="G30">
            <v>35612449.639999986</v>
          </cell>
          <cell r="I30">
            <v>6.0075357605337827E-4</v>
          </cell>
        </row>
        <row r="31">
          <cell r="C31">
            <v>36</v>
          </cell>
          <cell r="E31">
            <v>1.4897887396801091E-4</v>
          </cell>
          <cell r="G31">
            <v>9639124.3100000005</v>
          </cell>
          <cell r="I31">
            <v>1.6260432679563223E-4</v>
          </cell>
        </row>
        <row r="32">
          <cell r="C32">
            <v>0</v>
          </cell>
          <cell r="E32">
            <v>0</v>
          </cell>
          <cell r="G32">
            <v>0</v>
          </cell>
          <cell r="I32">
            <v>0</v>
          </cell>
        </row>
        <row r="33">
          <cell r="C33">
            <v>0</v>
          </cell>
          <cell r="E33">
            <v>0</v>
          </cell>
          <cell r="G33">
            <v>0</v>
          </cell>
          <cell r="I33">
            <v>0</v>
          </cell>
        </row>
        <row r="34">
          <cell r="C34">
            <v>241645</v>
          </cell>
          <cell r="E34">
            <v>1</v>
          </cell>
          <cell r="G34">
            <v>59279629884.110321</v>
          </cell>
          <cell r="I34">
            <v>1</v>
          </cell>
        </row>
        <row r="39">
          <cell r="C39">
            <v>25274</v>
          </cell>
          <cell r="E39">
            <v>0.104591446129653</v>
          </cell>
          <cell r="G39">
            <v>5524498254.7200031</v>
          </cell>
          <cell r="I39">
            <v>9.3193872254604515E-2</v>
          </cell>
        </row>
        <row r="40">
          <cell r="C40">
            <v>39955</v>
          </cell>
          <cell r="E40">
            <v>0.1653458585942188</v>
          </cell>
          <cell r="G40">
            <v>13096390253.280083</v>
          </cell>
          <cell r="I40">
            <v>0.22092564138614074</v>
          </cell>
        </row>
        <row r="41">
          <cell r="C41">
            <v>4700</v>
          </cell>
          <cell r="E41">
            <v>1.9450019656934759E-2</v>
          </cell>
          <cell r="G41">
            <v>684017268.95999932</v>
          </cell>
          <cell r="I41">
            <v>1.1538824893091123E-2</v>
          </cell>
        </row>
        <row r="42">
          <cell r="C42">
            <v>5330</v>
          </cell>
          <cell r="E42">
            <v>2.2057149951374949E-2</v>
          </cell>
          <cell r="G42">
            <v>480647201.61999935</v>
          </cell>
          <cell r="I42">
            <v>8.1081343213452815E-3</v>
          </cell>
        </row>
        <row r="43">
          <cell r="C43">
            <v>6246</v>
          </cell>
          <cell r="E43">
            <v>2.5847834633449897E-2</v>
          </cell>
          <cell r="G43">
            <v>776789012.87000227</v>
          </cell>
          <cell r="I43">
            <v>1.310381010118653E-2</v>
          </cell>
        </row>
        <row r="44">
          <cell r="C44">
            <v>69</v>
          </cell>
          <cell r="E44">
            <v>2.8554284177202091E-4</v>
          </cell>
          <cell r="G44">
            <v>14093442.480000004</v>
          </cell>
          <cell r="I44">
            <v>2.3774511594543078E-4</v>
          </cell>
        </row>
        <row r="45">
          <cell r="C45">
            <v>8271</v>
          </cell>
          <cell r="E45">
            <v>3.422789629415051E-2</v>
          </cell>
          <cell r="G45">
            <v>1015247358.4399986</v>
          </cell>
          <cell r="I45">
            <v>1.7126411896038741E-2</v>
          </cell>
        </row>
        <row r="46">
          <cell r="C46">
            <v>0</v>
          </cell>
          <cell r="E46">
            <v>0</v>
          </cell>
          <cell r="G46">
            <v>0</v>
          </cell>
          <cell r="I46">
            <v>0</v>
          </cell>
        </row>
        <row r="47">
          <cell r="C47">
            <v>136205</v>
          </cell>
          <cell r="E47">
            <v>0.56365743135591462</v>
          </cell>
          <cell r="G47">
            <v>35134943543.750122</v>
          </cell>
          <cell r="I47">
            <v>0.59269842967032382</v>
          </cell>
        </row>
        <row r="48">
          <cell r="C48">
            <v>1209</v>
          </cell>
          <cell r="E48">
            <v>5.0032071840923672E-3</v>
          </cell>
          <cell r="G48">
            <v>138806601.17999989</v>
          </cell>
          <cell r="I48">
            <v>2.3415564748187935E-3</v>
          </cell>
        </row>
        <row r="49">
          <cell r="C49">
            <v>7179</v>
          </cell>
          <cell r="E49">
            <v>2.9708870450454179E-2</v>
          </cell>
          <cell r="G49">
            <v>1126750363.6000009</v>
          </cell>
          <cell r="I49">
            <v>1.9007378517760014E-2</v>
          </cell>
        </row>
        <row r="50">
          <cell r="C50">
            <v>6817</v>
          </cell>
          <cell r="E50">
            <v>2.8210805106664735E-2</v>
          </cell>
          <cell r="G50">
            <v>1207555399.4399991</v>
          </cell>
          <cell r="I50">
            <v>2.037049492044285E-2</v>
          </cell>
        </row>
        <row r="51">
          <cell r="C51">
            <v>390</v>
          </cell>
          <cell r="E51">
            <v>1.6139378013201183E-3</v>
          </cell>
          <cell r="G51">
            <v>79891183.770000011</v>
          </cell>
          <cell r="I51">
            <v>1.3477004483021357E-3</v>
          </cell>
        </row>
        <row r="52">
          <cell r="C52">
            <v>241645</v>
          </cell>
          <cell r="E52">
            <v>1</v>
          </cell>
          <cell r="G52">
            <v>59279629884.110207</v>
          </cell>
          <cell r="I52">
            <v>1</v>
          </cell>
        </row>
        <row r="57">
          <cell r="C57">
            <v>1924</v>
          </cell>
          <cell r="E57">
            <v>7.9620931531792505E-3</v>
          </cell>
          <cell r="G57">
            <v>412698000.10999995</v>
          </cell>
          <cell r="I57">
            <v>6.9618855737934695E-3</v>
          </cell>
        </row>
        <row r="58">
          <cell r="C58">
            <v>1488</v>
          </cell>
          <cell r="E58">
            <v>6.1577934573444513E-3</v>
          </cell>
          <cell r="G58">
            <v>350630184.3599996</v>
          </cell>
          <cell r="I58">
            <v>5.9148511056069872E-3</v>
          </cell>
        </row>
        <row r="59">
          <cell r="C59">
            <v>3544</v>
          </cell>
          <cell r="E59">
            <v>1.4666142481739742E-2</v>
          </cell>
          <cell r="G59">
            <v>914539525.97999883</v>
          </cell>
          <cell r="I59">
            <v>1.5427551213931353E-2</v>
          </cell>
        </row>
        <row r="60">
          <cell r="C60">
            <v>10905</v>
          </cell>
          <cell r="E60">
            <v>4.5128183906143308E-2</v>
          </cell>
          <cell r="G60">
            <v>2907172602.6399817</v>
          </cell>
          <cell r="I60">
            <v>4.9041679381660007E-2</v>
          </cell>
        </row>
        <row r="61">
          <cell r="C61">
            <v>24642</v>
          </cell>
          <cell r="E61">
            <v>0.10197603923110347</v>
          </cell>
          <cell r="G61">
            <v>6483422675.1200018</v>
          </cell>
          <cell r="I61">
            <v>0.1093701611800704</v>
          </cell>
        </row>
        <row r="62">
          <cell r="C62">
            <v>39510</v>
          </cell>
          <cell r="E62">
            <v>0.163504314179892</v>
          </cell>
          <cell r="G62">
            <v>10281796099.489985</v>
          </cell>
          <cell r="I62">
            <v>0.17344568647932937</v>
          </cell>
        </row>
        <row r="63">
          <cell r="C63">
            <v>159632</v>
          </cell>
          <cell r="E63">
            <v>0.66060543359059776</v>
          </cell>
          <cell r="G63">
            <v>37929370796.40979</v>
          </cell>
          <cell r="I63">
            <v>0.63983818506560841</v>
          </cell>
        </row>
        <row r="64">
          <cell r="C64">
            <v>241645</v>
          </cell>
          <cell r="E64">
            <v>1</v>
          </cell>
          <cell r="G64">
            <v>59279629884.109756</v>
          </cell>
          <cell r="I64">
            <v>1</v>
          </cell>
        </row>
        <row r="66">
          <cell r="A66" t="str">
            <v>(1) Each Loan is payable in Canada only and is denominated in Canadian Dollars.</v>
          </cell>
        </row>
        <row r="67">
          <cell r="A67" t="str">
            <v>(2) With respect to STEP Loans, the Current indexed LTV and Original LTV do not include amounts drawn in respect of (i) Other STEP Products, or (ii) Additional STEP Loans which are not yet included in the cover pool, which in each case are secured by the same property.</v>
          </cell>
        </row>
        <row r="68">
          <cell r="A68" t="str">
            <v>(3) With respect to STEP Loans, the Authorized LTV includes amounts drawn or available to be drawn in respect of Other STEP Products and subsequent STEP Loans, which in each case are or will be secured by the same property.</v>
          </cell>
        </row>
        <row r="69">
          <cell r="A69" t="str">
            <v>(4) The indexation methodology as described in footnote (1) on page 3 of this Investor Report.</v>
          </cell>
        </row>
        <row r="70">
          <cell r="A70" t="str">
            <v>(5) Appraisal Value, Original Loan Balance, and Authorized Amount are determined or assessed as of the most recent advance in accordance with the underwriting policies (whether upon origination or renewal of the Eligible Loan,  or subsequently thereto).</v>
          </cell>
        </row>
        <row r="71">
          <cell r="A71" t="str">
            <v>(6) Refer to footnote (6) on page 3 of this Investor Report.</v>
          </cell>
        </row>
      </sheetData>
      <sheetData sheetId="4">
        <row r="8">
          <cell r="C8">
            <v>207878</v>
          </cell>
          <cell r="E8">
            <v>0.86026195452006038</v>
          </cell>
          <cell r="G8">
            <v>48966829388.990799</v>
          </cell>
          <cell r="I8">
            <v>0.82603129413457643</v>
          </cell>
        </row>
        <row r="9">
          <cell r="C9">
            <v>33767</v>
          </cell>
          <cell r="E9">
            <v>0.13973804547993959</v>
          </cell>
          <cell r="G9">
            <v>10312800495.120058</v>
          </cell>
          <cell r="I9">
            <v>0.17396870586542362</v>
          </cell>
        </row>
        <row r="10">
          <cell r="C10">
            <v>241645</v>
          </cell>
          <cell r="E10">
            <v>1</v>
          </cell>
          <cell r="G10">
            <v>59279629884.110855</v>
          </cell>
          <cell r="I10">
            <v>1</v>
          </cell>
        </row>
        <row r="15">
          <cell r="C15">
            <v>185077</v>
          </cell>
          <cell r="E15">
            <v>0.76590452937159881</v>
          </cell>
          <cell r="G15">
            <v>39861195999.349396</v>
          </cell>
          <cell r="I15">
            <v>0.6724265329806749</v>
          </cell>
        </row>
        <row r="16">
          <cell r="C16">
            <v>56568</v>
          </cell>
          <cell r="E16">
            <v>0.23409547062840116</v>
          </cell>
          <cell r="G16">
            <v>19418433884.760166</v>
          </cell>
          <cell r="I16">
            <v>0.32757346701932522</v>
          </cell>
        </row>
        <row r="17">
          <cell r="C17">
            <v>241645</v>
          </cell>
          <cell r="E17">
            <v>1</v>
          </cell>
          <cell r="G17">
            <v>59279629884.109558</v>
          </cell>
          <cell r="I17">
            <v>1</v>
          </cell>
        </row>
        <row r="22">
          <cell r="C22">
            <v>19680</v>
          </cell>
          <cell r="E22">
            <v>8.1441784435845974E-2</v>
          </cell>
          <cell r="G22">
            <v>4504452292.5300112</v>
          </cell>
          <cell r="I22">
            <v>7.5986511746716529E-2</v>
          </cell>
        </row>
        <row r="23">
          <cell r="C23">
            <v>221965</v>
          </cell>
          <cell r="E23">
            <v>0.91855821556415407</v>
          </cell>
          <cell r="G23">
            <v>54775177591.581024</v>
          </cell>
          <cell r="I23">
            <v>0.92401348825328344</v>
          </cell>
        </row>
        <row r="24">
          <cell r="C24">
            <v>241645</v>
          </cell>
          <cell r="E24">
            <v>1</v>
          </cell>
          <cell r="G24">
            <v>59279629884.111038</v>
          </cell>
          <cell r="I24">
            <v>1</v>
          </cell>
        </row>
        <row r="29">
          <cell r="C29">
            <v>78569</v>
          </cell>
          <cell r="E29">
            <v>0.32514225413312919</v>
          </cell>
          <cell r="G29">
            <v>16343690178.34997</v>
          </cell>
          <cell r="I29">
            <v>0.27570499698296774</v>
          </cell>
        </row>
        <row r="30">
          <cell r="C30">
            <v>77291</v>
          </cell>
          <cell r="E30">
            <v>0.31985350410726476</v>
          </cell>
          <cell r="G30">
            <v>20895981584.439983</v>
          </cell>
          <cell r="I30">
            <v>0.35249851635867269</v>
          </cell>
        </row>
        <row r="31">
          <cell r="C31">
            <v>25721</v>
          </cell>
          <cell r="E31">
            <v>0.10644126714808914</v>
          </cell>
          <cell r="G31">
            <v>6698790477.1999874</v>
          </cell>
          <cell r="I31">
            <v>0.11300324395236512</v>
          </cell>
        </row>
        <row r="32">
          <cell r="C32">
            <v>37395</v>
          </cell>
          <cell r="E32">
            <v>0.15475180533427135</v>
          </cell>
          <cell r="G32">
            <v>9273695226.3899708</v>
          </cell>
          <cell r="I32">
            <v>0.15643983008193194</v>
          </cell>
        </row>
        <row r="33">
          <cell r="C33">
            <v>15808</v>
          </cell>
          <cell r="E33">
            <v>6.5418278880175471E-2</v>
          </cell>
          <cell r="G33">
            <v>4689650128.0200119</v>
          </cell>
          <cell r="I33">
            <v>7.9110651284229533E-2</v>
          </cell>
        </row>
        <row r="34">
          <cell r="C34">
            <v>3643</v>
          </cell>
          <cell r="E34">
            <v>1.5075834385151773E-2</v>
          </cell>
          <cell r="G34">
            <v>759310164.830001</v>
          </cell>
          <cell r="I34">
            <v>1.2808955897910156E-2</v>
          </cell>
        </row>
        <row r="35">
          <cell r="C35">
            <v>2699</v>
          </cell>
          <cell r="E35">
            <v>1.1169277245546153E-2</v>
          </cell>
          <cell r="G35">
            <v>494493000.82000065</v>
          </cell>
          <cell r="I35">
            <v>8.341701892989566E-3</v>
          </cell>
        </row>
        <row r="36">
          <cell r="C36">
            <v>519</v>
          </cell>
          <cell r="E36">
            <v>2.1477787663721575E-3</v>
          </cell>
          <cell r="G36">
            <v>124019124.05999997</v>
          </cell>
          <cell r="I36">
            <v>2.0921035489333186E-3</v>
          </cell>
        </row>
        <row r="37">
          <cell r="C37">
            <v>241645</v>
          </cell>
          <cell r="E37">
            <v>1</v>
          </cell>
          <cell r="G37">
            <v>59279629884.109924</v>
          </cell>
          <cell r="I37">
            <v>1.0000000000000002</v>
          </cell>
        </row>
        <row r="42">
          <cell r="C42">
            <v>51665</v>
          </cell>
          <cell r="E42">
            <v>0.21380537565436902</v>
          </cell>
          <cell r="G42">
            <v>6099256754.3100033</v>
          </cell>
          <cell r="I42">
            <v>0.10288958899092118</v>
          </cell>
        </row>
        <row r="43">
          <cell r="C43">
            <v>24454</v>
          </cell>
          <cell r="E43">
            <v>0.10119803844482608</v>
          </cell>
          <cell r="G43">
            <v>5117654340.5200338</v>
          </cell>
          <cell r="I43">
            <v>8.6330740433516642E-2</v>
          </cell>
        </row>
        <row r="44">
          <cell r="C44">
            <v>28006</v>
          </cell>
          <cell r="E44">
            <v>0.11589728734300317</v>
          </cell>
          <cell r="G44">
            <v>6784374779.2399588</v>
          </cell>
          <cell r="I44">
            <v>0.11444698275787522</v>
          </cell>
        </row>
        <row r="45">
          <cell r="C45">
            <v>30370</v>
          </cell>
          <cell r="E45">
            <v>0.12568023340023587</v>
          </cell>
          <cell r="G45">
            <v>8262287871.9500189</v>
          </cell>
          <cell r="I45">
            <v>0.13937819598574691</v>
          </cell>
        </row>
        <row r="46">
          <cell r="C46">
            <v>29586</v>
          </cell>
          <cell r="E46">
            <v>0.12243580458937697</v>
          </cell>
          <cell r="G46">
            <v>9208201307.4000111</v>
          </cell>
          <cell r="I46">
            <v>0.15533499998906519</v>
          </cell>
        </row>
        <row r="47">
          <cell r="C47">
            <v>23276</v>
          </cell>
          <cell r="E47">
            <v>9.6323118624428397E-2</v>
          </cell>
          <cell r="G47">
            <v>7899304473.0499554</v>
          </cell>
          <cell r="I47">
            <v>0.13325495601934217</v>
          </cell>
        </row>
        <row r="48">
          <cell r="C48">
            <v>17038</v>
          </cell>
          <cell r="E48">
            <v>7.0508390407415841E-2</v>
          </cell>
          <cell r="G48">
            <v>5296741703.47999</v>
          </cell>
          <cell r="I48">
            <v>8.9351801180860488E-2</v>
          </cell>
        </row>
        <row r="49">
          <cell r="C49">
            <v>12481</v>
          </cell>
          <cell r="E49">
            <v>5.1650147944298452E-2</v>
          </cell>
          <cell r="G49">
            <v>3773808509.5400119</v>
          </cell>
          <cell r="I49">
            <v>6.3661134810013204E-2</v>
          </cell>
        </row>
        <row r="50">
          <cell r="C50">
            <v>9142</v>
          </cell>
          <cell r="E50">
            <v>3.783235738376544E-2</v>
          </cell>
          <cell r="G50">
            <v>2578743580.6199956</v>
          </cell>
          <cell r="I50">
            <v>4.3501344149100923E-2</v>
          </cell>
        </row>
        <row r="51">
          <cell r="C51">
            <v>7270</v>
          </cell>
          <cell r="E51">
            <v>3.0085455937428875E-2</v>
          </cell>
          <cell r="G51">
            <v>2050718515.4499969</v>
          </cell>
          <cell r="I51">
            <v>3.459398311796303E-2</v>
          </cell>
        </row>
        <row r="52">
          <cell r="C52">
            <v>4747</v>
          </cell>
          <cell r="E52">
            <v>1.9644519853504107E-2</v>
          </cell>
          <cell r="G52">
            <v>1338997546.3100002</v>
          </cell>
          <cell r="I52">
            <v>2.2587818934222483E-2</v>
          </cell>
        </row>
        <row r="53">
          <cell r="C53">
            <v>2136</v>
          </cell>
          <cell r="E53">
            <v>8.8394131887686474E-3</v>
          </cell>
          <cell r="G53">
            <v>553720545.64999974</v>
          </cell>
          <cell r="I53">
            <v>9.3408232597353928E-3</v>
          </cell>
        </row>
        <row r="54">
          <cell r="C54">
            <v>997</v>
          </cell>
          <cell r="E54">
            <v>4.1258871485029694E-3</v>
          </cell>
          <cell r="G54">
            <v>207588837.99000004</v>
          </cell>
          <cell r="I54">
            <v>3.5018578624028264E-3</v>
          </cell>
        </row>
        <row r="55">
          <cell r="C55">
            <v>459</v>
          </cell>
          <cell r="E55">
            <v>1.8994806430921393E-3</v>
          </cell>
          <cell r="G55">
            <v>100620778.58999991</v>
          </cell>
          <cell r="I55">
            <v>1.6973921528644956E-3</v>
          </cell>
        </row>
        <row r="56">
          <cell r="C56">
            <v>18</v>
          </cell>
          <cell r="E56">
            <v>7.4489436984005456E-5</v>
          </cell>
          <cell r="G56">
            <v>7610340.0100000007</v>
          </cell>
          <cell r="I56">
            <v>1.2838035636993694E-4</v>
          </cell>
        </row>
        <row r="57">
          <cell r="C57">
            <v>0</v>
          </cell>
          <cell r="E57">
            <v>0</v>
          </cell>
          <cell r="G57">
            <v>0</v>
          </cell>
          <cell r="I57">
            <v>0</v>
          </cell>
        </row>
        <row r="58">
          <cell r="C58">
            <v>241645</v>
          </cell>
          <cell r="E58">
            <v>1</v>
          </cell>
          <cell r="G58">
            <v>59279629884.10997</v>
          </cell>
          <cell r="I58">
            <v>1</v>
          </cell>
        </row>
        <row r="60">
          <cell r="A60" t="str">
            <v>(1) All loans included in the STEP and Non-STEP programs are amortizing.</v>
          </cell>
        </row>
        <row r="61">
          <cell r="A61" t="str">
            <v xml:space="preserve">(2) With respect to STEP Loans, the Current indexed LTV does not include amounts drawn in respect of (i) Other STEP Products, or (ii) Additional STEP Loans which are not yet included in the cover pool, which in each case are secured by the same property. </v>
          </cell>
        </row>
        <row r="63">
          <cell r="A63" t="str">
            <v>(3) The indexation methodology as described in footnote (1) on page 3 of this Investor Report.</v>
          </cell>
        </row>
        <row r="64">
          <cell r="A64" t="str">
            <v>(4) The methodology used in this table aggregates STEP Loans secured by the same property.</v>
          </cell>
        </row>
      </sheetData>
      <sheetData sheetId="5">
        <row r="8">
          <cell r="C8">
            <v>40246</v>
          </cell>
          <cell r="E8">
            <v>0.16655010449212687</v>
          </cell>
          <cell r="G8">
            <v>9063045406.9699497</v>
          </cell>
          <cell r="I8">
            <v>0.15288633590810125</v>
          </cell>
        </row>
        <row r="9">
          <cell r="C9">
            <v>44104</v>
          </cell>
          <cell r="E9">
            <v>0.18251567381903205</v>
          </cell>
          <cell r="G9">
            <v>10953314326.039907</v>
          </cell>
          <cell r="I9">
            <v>0.18477366251195118</v>
          </cell>
        </row>
        <row r="10">
          <cell r="C10">
            <v>65870</v>
          </cell>
          <cell r="E10">
            <v>0.27258995634091332</v>
          </cell>
          <cell r="G10">
            <v>17008807007.700079</v>
          </cell>
          <cell r="I10">
            <v>0.28692498655865145</v>
          </cell>
        </row>
        <row r="11">
          <cell r="C11">
            <v>30032</v>
          </cell>
          <cell r="E11">
            <v>0.12428148730575844</v>
          </cell>
          <cell r="G11">
            <v>7168856522.5500708</v>
          </cell>
          <cell r="I11">
            <v>0.12093288262030294</v>
          </cell>
        </row>
        <row r="12">
          <cell r="C12">
            <v>30598</v>
          </cell>
          <cell r="E12">
            <v>0.12662376626869995</v>
          </cell>
          <cell r="G12">
            <v>7346724351.5299606</v>
          </cell>
          <cell r="I12">
            <v>0.12393337080364041</v>
          </cell>
        </row>
        <row r="13">
          <cell r="C13">
            <v>16033</v>
          </cell>
          <cell r="E13">
            <v>6.6349396842475539E-2</v>
          </cell>
          <cell r="G13">
            <v>3929859386.6399875</v>
          </cell>
          <cell r="I13">
            <v>6.6293588443833998E-2</v>
          </cell>
        </row>
        <row r="14">
          <cell r="C14">
            <v>12898</v>
          </cell>
          <cell r="E14">
            <v>5.3375819901094579E-2</v>
          </cell>
          <cell r="G14">
            <v>3367993537.1199889</v>
          </cell>
          <cell r="I14">
            <v>5.6815360414771886E-2</v>
          </cell>
        </row>
        <row r="15">
          <cell r="C15">
            <v>1192</v>
          </cell>
          <cell r="E15">
            <v>4.932856049163028E-3</v>
          </cell>
          <cell r="G15">
            <v>291175579.50999999</v>
          </cell>
          <cell r="I15">
            <v>4.9118994177129692E-3</v>
          </cell>
        </row>
        <row r="16">
          <cell r="C16">
            <v>220</v>
          </cell>
          <cell r="E16">
            <v>9.1042645202673341E-4</v>
          </cell>
          <cell r="G16">
            <v>49669454.690000035</v>
          </cell>
          <cell r="I16">
            <v>8.3788402166313212E-4</v>
          </cell>
        </row>
        <row r="17">
          <cell r="C17">
            <v>452</v>
          </cell>
          <cell r="E17">
            <v>1.8705125287094705E-3</v>
          </cell>
          <cell r="G17">
            <v>100184311.35999998</v>
          </cell>
          <cell r="I17">
            <v>1.6900292993707548E-3</v>
          </cell>
        </row>
        <row r="18">
          <cell r="C18">
            <v>241645</v>
          </cell>
          <cell r="E18">
            <v>1</v>
          </cell>
          <cell r="G18">
            <v>59279629884.109947</v>
          </cell>
          <cell r="I18">
            <v>1</v>
          </cell>
        </row>
        <row r="23">
          <cell r="C23">
            <v>62146</v>
          </cell>
          <cell r="E23">
            <v>0.25717891948933352</v>
          </cell>
          <cell r="G23">
            <v>3430898804.1600037</v>
          </cell>
          <cell r="I23">
            <v>5.7876522017214334E-2</v>
          </cell>
        </row>
        <row r="24">
          <cell r="C24">
            <v>32989</v>
          </cell>
          <cell r="E24">
            <v>0.13651844648140868</v>
          </cell>
          <cell r="G24">
            <v>4117243736.6599846</v>
          </cell>
          <cell r="I24">
            <v>6.9454612734746943E-2</v>
          </cell>
        </row>
        <row r="25">
          <cell r="C25">
            <v>29993</v>
          </cell>
          <cell r="E25">
            <v>0.12412009352562643</v>
          </cell>
          <cell r="G25">
            <v>5233919177.1000137</v>
          </cell>
          <cell r="I25">
            <v>8.8292035347254799E-2</v>
          </cell>
        </row>
        <row r="26">
          <cell r="C26">
            <v>25529</v>
          </cell>
          <cell r="E26">
            <v>0.10564671315359309</v>
          </cell>
          <cell r="G26">
            <v>5729134525.7999353</v>
          </cell>
          <cell r="I26">
            <v>9.6645922671923568E-2</v>
          </cell>
        </row>
        <row r="27">
          <cell r="C27">
            <v>21246</v>
          </cell>
          <cell r="E27">
            <v>8.7922365453454443E-2</v>
          </cell>
          <cell r="G27">
            <v>5823502853.72999</v>
          </cell>
          <cell r="I27">
            <v>9.8237840976989621E-2</v>
          </cell>
        </row>
        <row r="28">
          <cell r="C28">
            <v>16053</v>
          </cell>
          <cell r="E28">
            <v>6.6432162883568874E-2</v>
          </cell>
          <cell r="G28">
            <v>5199511985.1999969</v>
          </cell>
          <cell r="I28">
            <v>8.771161350644234E-2</v>
          </cell>
        </row>
        <row r="29">
          <cell r="C29">
            <v>12351</v>
          </cell>
          <cell r="E29">
            <v>5.1112168677191747E-2</v>
          </cell>
          <cell r="G29">
            <v>4613958229.3099766</v>
          </cell>
          <cell r="I29">
            <v>7.7833789420246755E-2</v>
          </cell>
        </row>
        <row r="30">
          <cell r="C30">
            <v>9214</v>
          </cell>
          <cell r="E30">
            <v>3.813031513170146E-2</v>
          </cell>
          <cell r="G30">
            <v>3906655323.0099945</v>
          </cell>
          <cell r="I30">
            <v>6.5902154427202084E-2</v>
          </cell>
        </row>
        <row r="31">
          <cell r="C31">
            <v>7352</v>
          </cell>
          <cell r="E31">
            <v>3.0424796705911566E-2</v>
          </cell>
          <cell r="G31">
            <v>3482170039.1599951</v>
          </cell>
          <cell r="I31">
            <v>5.8741426793108273E-2</v>
          </cell>
        </row>
        <row r="32">
          <cell r="C32">
            <v>5650</v>
          </cell>
          <cell r="E32">
            <v>2.338140660886838E-2</v>
          </cell>
          <cell r="G32">
            <v>2960101855.6899972</v>
          </cell>
          <cell r="I32">
            <v>4.993455359753287E-2</v>
          </cell>
        </row>
        <row r="33">
          <cell r="C33">
            <v>4342</v>
          </cell>
          <cell r="E33">
            <v>1.7968507521363985E-2</v>
          </cell>
          <cell r="G33">
            <v>2490194326.0000014</v>
          </cell>
          <cell r="I33">
            <v>4.2007588962148804E-2</v>
          </cell>
        </row>
        <row r="34">
          <cell r="C34">
            <v>3175</v>
          </cell>
          <cell r="E34">
            <v>1.313910902356763E-2</v>
          </cell>
          <cell r="G34">
            <v>1981159364.950002</v>
          </cell>
          <cell r="I34">
            <v>3.3420575817074361E-2</v>
          </cell>
        </row>
        <row r="35">
          <cell r="C35">
            <v>2394</v>
          </cell>
          <cell r="E35">
            <v>9.9070951188727271E-3</v>
          </cell>
          <cell r="G35">
            <v>1612921639.2200053</v>
          </cell>
          <cell r="I35">
            <v>2.7208699554521917E-2</v>
          </cell>
        </row>
        <row r="36">
          <cell r="C36">
            <v>1869</v>
          </cell>
          <cell r="E36">
            <v>7.7344865401725669E-3</v>
          </cell>
          <cell r="G36">
            <v>1353059412.1800003</v>
          </cell>
          <cell r="I36">
            <v>2.2825031377982547E-2</v>
          </cell>
        </row>
        <row r="37">
          <cell r="C37">
            <v>1425</v>
          </cell>
          <cell r="E37">
            <v>5.8970804279004328E-3</v>
          </cell>
          <cell r="G37">
            <v>1102928652.120002</v>
          </cell>
          <cell r="I37">
            <v>1.8605525275312923E-2</v>
          </cell>
        </row>
        <row r="38">
          <cell r="C38">
            <v>1181</v>
          </cell>
          <cell r="E38">
            <v>4.887334726561692E-3</v>
          </cell>
          <cell r="G38">
            <v>972630138.17999995</v>
          </cell>
          <cell r="I38">
            <v>1.6407493435459466E-2</v>
          </cell>
        </row>
        <row r="39">
          <cell r="C39">
            <v>904</v>
          </cell>
          <cell r="E39">
            <v>3.7410250574189409E-3</v>
          </cell>
          <cell r="G39">
            <v>790509283.6099999</v>
          </cell>
          <cell r="I39">
            <v>1.3335260107990292E-2</v>
          </cell>
        </row>
        <row r="40">
          <cell r="C40">
            <v>763</v>
          </cell>
          <cell r="E40">
            <v>3.1575244677108983E-3</v>
          </cell>
          <cell r="G40">
            <v>705244484.48000062</v>
          </cell>
          <cell r="I40">
            <v>1.1896911061333122E-2</v>
          </cell>
        </row>
        <row r="41">
          <cell r="C41">
            <v>523</v>
          </cell>
          <cell r="E41">
            <v>2.1643319745908254E-3</v>
          </cell>
          <cell r="G41">
            <v>508906930.61000007</v>
          </cell>
          <cell r="I41">
            <v>8.5848533738300935E-3</v>
          </cell>
        </row>
        <row r="42">
          <cell r="C42">
            <v>2546</v>
          </cell>
          <cell r="E42">
            <v>1.0536117031182107E-2</v>
          </cell>
          <cell r="G42">
            <v>3264979122.9399948</v>
          </cell>
          <cell r="I42">
            <v>5.5077589541684756E-2</v>
          </cell>
        </row>
        <row r="43">
          <cell r="C43">
            <v>241645</v>
          </cell>
          <cell r="E43">
            <v>1.0000000000000002</v>
          </cell>
          <cell r="G43">
            <v>59279629884.109901</v>
          </cell>
          <cell r="I43">
            <v>0.99999999999999967</v>
          </cell>
        </row>
        <row r="48">
          <cell r="C48">
            <v>39390</v>
          </cell>
          <cell r="E48">
            <v>0.16300771793333196</v>
          </cell>
          <cell r="G48">
            <v>9175540231.9800148</v>
          </cell>
          <cell r="I48">
            <v>0.15478403373836444</v>
          </cell>
        </row>
        <row r="49">
          <cell r="C49">
            <v>196991</v>
          </cell>
          <cell r="E49">
            <v>0.81520826005090108</v>
          </cell>
          <cell r="G49">
            <v>48767371287.301109</v>
          </cell>
          <cell r="I49">
            <v>0.82266659529823338</v>
          </cell>
        </row>
        <row r="50">
          <cell r="C50">
            <v>4733</v>
          </cell>
          <cell r="E50">
            <v>1.9586583624738769E-2</v>
          </cell>
          <cell r="G50">
            <v>1233719509.6399987</v>
          </cell>
          <cell r="I50">
            <v>2.08118625580467E-2</v>
          </cell>
        </row>
        <row r="51">
          <cell r="C51">
            <v>531</v>
          </cell>
          <cell r="E51">
            <v>2.1974383910281611E-3</v>
          </cell>
          <cell r="G51">
            <v>102998855.18999998</v>
          </cell>
          <cell r="I51">
            <v>1.7375084053553955E-3</v>
          </cell>
        </row>
        <row r="52">
          <cell r="C52">
            <v>241645</v>
          </cell>
          <cell r="E52">
            <v>0.99999999999999989</v>
          </cell>
          <cell r="G52">
            <v>59279629884.11113</v>
          </cell>
          <cell r="I52">
            <v>0.99999999999999989</v>
          </cell>
        </row>
      </sheetData>
      <sheetData sheetId="6">
        <row r="8">
          <cell r="C8">
            <v>122104243.83999994</v>
          </cell>
          <cell r="D8">
            <v>84171184.130000055</v>
          </cell>
          <cell r="E8">
            <v>114925870.26000006</v>
          </cell>
          <cell r="F8">
            <v>139689000.29999998</v>
          </cell>
          <cell r="G8">
            <v>184840364.86000001</v>
          </cell>
          <cell r="H8">
            <v>248532566.99000004</v>
          </cell>
          <cell r="I8">
            <v>355264629.75000024</v>
          </cell>
          <cell r="J8">
            <v>473625594.30000019</v>
          </cell>
          <cell r="K8">
            <v>705858346.55999815</v>
          </cell>
          <cell r="L8">
            <v>1155924623.8499987</v>
          </cell>
          <cell r="M8">
            <v>1101524534.7099984</v>
          </cell>
          <cell r="N8">
            <v>524345405.39999926</v>
          </cell>
          <cell r="O8">
            <v>206839402.48000008</v>
          </cell>
          <cell r="P8">
            <v>100251872.82999994</v>
          </cell>
          <cell r="Q8">
            <v>6600614.46</v>
          </cell>
          <cell r="R8">
            <v>0</v>
          </cell>
          <cell r="S8">
            <v>5524498254.7199955</v>
          </cell>
          <cell r="T8">
            <v>9.3193872254604723E-2</v>
          </cell>
        </row>
        <row r="9">
          <cell r="C9">
            <v>122068303.34999995</v>
          </cell>
          <cell r="D9">
            <v>84171184.130000055</v>
          </cell>
          <cell r="E9">
            <v>114925870.26000006</v>
          </cell>
          <cell r="F9">
            <v>139689000.29999998</v>
          </cell>
          <cell r="G9">
            <v>184840364.86000001</v>
          </cell>
          <cell r="H9">
            <v>248532566.99000004</v>
          </cell>
          <cell r="I9">
            <v>355264629.75000024</v>
          </cell>
          <cell r="J9">
            <v>472518193.69000018</v>
          </cell>
          <cell r="K9">
            <v>705092361.43999815</v>
          </cell>
          <cell r="L9">
            <v>1155287252.9399986</v>
          </cell>
          <cell r="M9">
            <v>1099493315.7199984</v>
          </cell>
          <cell r="N9">
            <v>523310918.63999927</v>
          </cell>
          <cell r="O9">
            <v>206613909.27000007</v>
          </cell>
          <cell r="P9">
            <v>99582344.639999941</v>
          </cell>
          <cell r="Q9">
            <v>6600614.46</v>
          </cell>
          <cell r="R9">
            <v>0</v>
          </cell>
          <cell r="S9">
            <v>5517990830.4399958</v>
          </cell>
          <cell r="T9">
            <v>0.99882207867937334</v>
          </cell>
        </row>
        <row r="10">
          <cell r="C10">
            <v>0</v>
          </cell>
          <cell r="D10">
            <v>0</v>
          </cell>
          <cell r="E10">
            <v>0</v>
          </cell>
          <cell r="F10">
            <v>0</v>
          </cell>
          <cell r="G10">
            <v>0</v>
          </cell>
          <cell r="H10">
            <v>0</v>
          </cell>
          <cell r="I10">
            <v>0</v>
          </cell>
          <cell r="J10">
            <v>901290.98</v>
          </cell>
          <cell r="K10">
            <v>509678.42</v>
          </cell>
          <cell r="L10">
            <v>351924.66</v>
          </cell>
          <cell r="M10">
            <v>1046991.4600000001</v>
          </cell>
          <cell r="N10">
            <v>833216.71</v>
          </cell>
          <cell r="O10">
            <v>225493.21</v>
          </cell>
          <cell r="P10">
            <v>488209.63</v>
          </cell>
          <cell r="Q10">
            <v>0</v>
          </cell>
          <cell r="R10">
            <v>0</v>
          </cell>
          <cell r="S10">
            <v>4356805.07</v>
          </cell>
          <cell r="T10">
            <v>7.8863362229821563E-4</v>
          </cell>
        </row>
        <row r="11">
          <cell r="C11">
            <v>35940.49</v>
          </cell>
          <cell r="D11">
            <v>0</v>
          </cell>
          <cell r="E11">
            <v>0</v>
          </cell>
          <cell r="F11">
            <v>0</v>
          </cell>
          <cell r="G11">
            <v>0</v>
          </cell>
          <cell r="H11">
            <v>0</v>
          </cell>
          <cell r="I11">
            <v>0</v>
          </cell>
          <cell r="J11">
            <v>206109.63</v>
          </cell>
          <cell r="K11">
            <v>256306.7</v>
          </cell>
          <cell r="L11">
            <v>285446.25</v>
          </cell>
          <cell r="M11">
            <v>984227.53</v>
          </cell>
          <cell r="N11">
            <v>201270.05</v>
          </cell>
          <cell r="O11">
            <v>0</v>
          </cell>
          <cell r="P11">
            <v>181318.56</v>
          </cell>
          <cell r="Q11">
            <v>0</v>
          </cell>
          <cell r="R11">
            <v>0</v>
          </cell>
          <cell r="S11">
            <v>2150619.21</v>
          </cell>
          <cell r="T11">
            <v>3.8928769832854298E-4</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row>
        <row r="14">
          <cell r="C14">
            <v>1198394919.8400006</v>
          </cell>
          <cell r="D14">
            <v>1002232823.5800018</v>
          </cell>
          <cell r="E14">
            <v>1409211293.6300018</v>
          </cell>
          <cell r="F14">
            <v>1711953354.6599984</v>
          </cell>
          <cell r="G14">
            <v>1947941313.8999999</v>
          </cell>
          <cell r="H14">
            <v>2137571964.5299942</v>
          </cell>
          <cell r="I14">
            <v>1597148004.5300016</v>
          </cell>
          <cell r="J14">
            <v>982931248.18999863</v>
          </cell>
          <cell r="K14">
            <v>660260957.33999979</v>
          </cell>
          <cell r="L14">
            <v>312315990.48999971</v>
          </cell>
          <cell r="M14">
            <v>113795814.71000004</v>
          </cell>
          <cell r="N14">
            <v>21253936.57</v>
          </cell>
          <cell r="O14">
            <v>0</v>
          </cell>
          <cell r="P14">
            <v>368905.76</v>
          </cell>
          <cell r="Q14">
            <v>1009725.55</v>
          </cell>
          <cell r="R14">
            <v>0</v>
          </cell>
          <cell r="S14">
            <v>13096390253.279995</v>
          </cell>
          <cell r="T14">
            <v>0.22092564138614004</v>
          </cell>
        </row>
        <row r="15">
          <cell r="C15">
            <v>1198359939.4200006</v>
          </cell>
          <cell r="D15">
            <v>1001426688.3900018</v>
          </cell>
          <cell r="E15">
            <v>1407904493.8600018</v>
          </cell>
          <cell r="F15">
            <v>1710895409.0499985</v>
          </cell>
          <cell r="G15">
            <v>1944108975.1999998</v>
          </cell>
          <cell r="H15">
            <v>2136009740.8199942</v>
          </cell>
          <cell r="I15">
            <v>1596827253.2100017</v>
          </cell>
          <cell r="J15">
            <v>981195150.13999867</v>
          </cell>
          <cell r="K15">
            <v>660260957.33999979</v>
          </cell>
          <cell r="L15">
            <v>311412411.92999971</v>
          </cell>
          <cell r="M15">
            <v>113795814.71000004</v>
          </cell>
          <cell r="N15">
            <v>21253936.57</v>
          </cell>
          <cell r="O15">
            <v>0</v>
          </cell>
          <cell r="P15">
            <v>368905.76</v>
          </cell>
          <cell r="Q15">
            <v>1009725.55</v>
          </cell>
          <cell r="R15">
            <v>0</v>
          </cell>
          <cell r="S15">
            <v>13084829401.949995</v>
          </cell>
          <cell r="T15">
            <v>0.99911724902004162</v>
          </cell>
        </row>
        <row r="16">
          <cell r="C16">
            <v>34980.42</v>
          </cell>
          <cell r="D16">
            <v>670233.5</v>
          </cell>
          <cell r="E16">
            <v>725757.66</v>
          </cell>
          <cell r="F16">
            <v>942362.26</v>
          </cell>
          <cell r="G16">
            <v>3832338.7</v>
          </cell>
          <cell r="H16">
            <v>1562223.71</v>
          </cell>
          <cell r="I16">
            <v>320751.32</v>
          </cell>
          <cell r="J16">
            <v>1736098.05</v>
          </cell>
          <cell r="K16">
            <v>0</v>
          </cell>
          <cell r="L16">
            <v>903578.55999999994</v>
          </cell>
          <cell r="M16">
            <v>0</v>
          </cell>
          <cell r="N16">
            <v>0</v>
          </cell>
          <cell r="O16">
            <v>0</v>
          </cell>
          <cell r="P16">
            <v>0</v>
          </cell>
          <cell r="Q16">
            <v>0</v>
          </cell>
          <cell r="R16">
            <v>0</v>
          </cell>
          <cell r="S16">
            <v>10728324.180000002</v>
          </cell>
          <cell r="T16">
            <v>8.1918177242107533E-4</v>
          </cell>
        </row>
        <row r="17">
          <cell r="C17">
            <v>0</v>
          </cell>
          <cell r="D17">
            <v>135901.69</v>
          </cell>
          <cell r="E17">
            <v>581042.11</v>
          </cell>
          <cell r="F17">
            <v>115583.35</v>
          </cell>
          <cell r="G17">
            <v>0</v>
          </cell>
          <cell r="H17">
            <v>0</v>
          </cell>
          <cell r="I17">
            <v>0</v>
          </cell>
          <cell r="J17">
            <v>0</v>
          </cell>
          <cell r="K17">
            <v>0</v>
          </cell>
          <cell r="L17">
            <v>0</v>
          </cell>
          <cell r="M17">
            <v>0</v>
          </cell>
          <cell r="N17">
            <v>0</v>
          </cell>
          <cell r="O17">
            <v>0</v>
          </cell>
          <cell r="P17">
            <v>0</v>
          </cell>
          <cell r="Q17">
            <v>0</v>
          </cell>
          <cell r="R17">
            <v>0</v>
          </cell>
          <cell r="S17">
            <v>832527.15</v>
          </cell>
          <cell r="T17">
            <v>6.3569207537282526E-5</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row>
        <row r="20">
          <cell r="C20">
            <v>29117555.080000006</v>
          </cell>
          <cell r="D20">
            <v>21422374.29999999</v>
          </cell>
          <cell r="E20">
            <v>32558983.719999995</v>
          </cell>
          <cell r="F20">
            <v>49736677.239999987</v>
          </cell>
          <cell r="G20">
            <v>70105813.520000026</v>
          </cell>
          <cell r="H20">
            <v>94322785.3800001</v>
          </cell>
          <cell r="I20">
            <v>126539987.97999996</v>
          </cell>
          <cell r="J20">
            <v>135078396.02999988</v>
          </cell>
          <cell r="K20">
            <v>81606247.74000001</v>
          </cell>
          <cell r="L20">
            <v>30194334.680000007</v>
          </cell>
          <cell r="M20">
            <v>12773425.889999999</v>
          </cell>
          <cell r="N20">
            <v>560687.4</v>
          </cell>
          <cell r="O20">
            <v>0</v>
          </cell>
          <cell r="P20">
            <v>0</v>
          </cell>
          <cell r="Q20">
            <v>0</v>
          </cell>
          <cell r="R20">
            <v>0</v>
          </cell>
          <cell r="S20">
            <v>684017268.96000016</v>
          </cell>
          <cell r="T20">
            <v>1.1538824893091179E-2</v>
          </cell>
        </row>
        <row r="21">
          <cell r="C21">
            <v>29117555.080000006</v>
          </cell>
          <cell r="D21">
            <v>21422374.29999999</v>
          </cell>
          <cell r="E21">
            <v>32558983.719999995</v>
          </cell>
          <cell r="F21">
            <v>49736677.239999987</v>
          </cell>
          <cell r="G21">
            <v>69979583.39000003</v>
          </cell>
          <cell r="H21">
            <v>94268447.510000095</v>
          </cell>
          <cell r="I21">
            <v>126131024.12999997</v>
          </cell>
          <cell r="J21">
            <v>134835033.54999989</v>
          </cell>
          <cell r="K21">
            <v>81606247.74000001</v>
          </cell>
          <cell r="L21">
            <v>30194334.680000007</v>
          </cell>
          <cell r="M21">
            <v>12773425.889999999</v>
          </cell>
          <cell r="N21">
            <v>560687.4</v>
          </cell>
          <cell r="O21">
            <v>0</v>
          </cell>
          <cell r="P21">
            <v>0</v>
          </cell>
          <cell r="Q21">
            <v>0</v>
          </cell>
          <cell r="R21">
            <v>0</v>
          </cell>
          <cell r="S21">
            <v>683184374.63000011</v>
          </cell>
          <cell r="T21">
            <v>0.99878234897305096</v>
          </cell>
        </row>
        <row r="22">
          <cell r="C22">
            <v>0</v>
          </cell>
          <cell r="D22">
            <v>0</v>
          </cell>
          <cell r="E22">
            <v>0</v>
          </cell>
          <cell r="F22">
            <v>0</v>
          </cell>
          <cell r="G22">
            <v>126230.13</v>
          </cell>
          <cell r="H22">
            <v>0</v>
          </cell>
          <cell r="I22">
            <v>408963.85</v>
          </cell>
          <cell r="J22">
            <v>243362.48</v>
          </cell>
          <cell r="K22">
            <v>0</v>
          </cell>
          <cell r="L22">
            <v>0</v>
          </cell>
          <cell r="M22">
            <v>0</v>
          </cell>
          <cell r="N22">
            <v>0</v>
          </cell>
          <cell r="O22">
            <v>0</v>
          </cell>
          <cell r="P22">
            <v>0</v>
          </cell>
          <cell r="Q22">
            <v>0</v>
          </cell>
          <cell r="R22">
            <v>0</v>
          </cell>
          <cell r="S22">
            <v>778556.46</v>
          </cell>
          <cell r="T22">
            <v>1.1382117021456783E-3</v>
          </cell>
        </row>
        <row r="23">
          <cell r="C23">
            <v>0</v>
          </cell>
          <cell r="D23">
            <v>0</v>
          </cell>
          <cell r="E23">
            <v>0</v>
          </cell>
          <cell r="F23">
            <v>0</v>
          </cell>
          <cell r="G23">
            <v>0</v>
          </cell>
          <cell r="H23">
            <v>54337.87</v>
          </cell>
          <cell r="I23">
            <v>0</v>
          </cell>
          <cell r="J23">
            <v>0</v>
          </cell>
          <cell r="K23">
            <v>0</v>
          </cell>
          <cell r="L23">
            <v>0</v>
          </cell>
          <cell r="M23">
            <v>0</v>
          </cell>
          <cell r="N23">
            <v>0</v>
          </cell>
          <cell r="O23">
            <v>0</v>
          </cell>
          <cell r="P23">
            <v>0</v>
          </cell>
          <cell r="Q23">
            <v>0</v>
          </cell>
          <cell r="R23">
            <v>0</v>
          </cell>
          <cell r="S23">
            <v>54337.87</v>
          </cell>
          <cell r="T23">
            <v>7.9439324803329722E-5</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row>
        <row r="26">
          <cell r="C26">
            <v>31593545.230000015</v>
          </cell>
          <cell r="D26">
            <v>30279931.949999992</v>
          </cell>
          <cell r="E26">
            <v>44781784.710000001</v>
          </cell>
          <cell r="F26">
            <v>62865087.080000028</v>
          </cell>
          <cell r="G26">
            <v>62130950.240000084</v>
          </cell>
          <cell r="H26">
            <v>65647178.010000028</v>
          </cell>
          <cell r="I26">
            <v>92665228.200000003</v>
          </cell>
          <cell r="J26">
            <v>64311823.87000002</v>
          </cell>
          <cell r="K26">
            <v>18268255.70000001</v>
          </cell>
          <cell r="L26">
            <v>4756038.5000000009</v>
          </cell>
          <cell r="M26">
            <v>3347378.1300000004</v>
          </cell>
          <cell r="N26">
            <v>0</v>
          </cell>
          <cell r="O26">
            <v>0</v>
          </cell>
          <cell r="P26">
            <v>0</v>
          </cell>
          <cell r="Q26">
            <v>0</v>
          </cell>
          <cell r="R26">
            <v>0</v>
          </cell>
          <cell r="S26">
            <v>480647201.62000012</v>
          </cell>
          <cell r="T26">
            <v>8.1081343213453231E-3</v>
          </cell>
        </row>
        <row r="27">
          <cell r="C27">
            <v>31553016.770000014</v>
          </cell>
          <cell r="D27">
            <v>30279931.949999992</v>
          </cell>
          <cell r="E27">
            <v>44667553.07</v>
          </cell>
          <cell r="F27">
            <v>62825385.980000027</v>
          </cell>
          <cell r="G27">
            <v>61987351.280000083</v>
          </cell>
          <cell r="H27">
            <v>65378689.330000028</v>
          </cell>
          <cell r="I27">
            <v>92524532.219999999</v>
          </cell>
          <cell r="J27">
            <v>64311823.87000002</v>
          </cell>
          <cell r="K27">
            <v>18167045.260000009</v>
          </cell>
          <cell r="L27">
            <v>4756038.5000000009</v>
          </cell>
          <cell r="M27">
            <v>3347378.1300000004</v>
          </cell>
          <cell r="N27">
            <v>0</v>
          </cell>
          <cell r="O27">
            <v>0</v>
          </cell>
          <cell r="P27">
            <v>0</v>
          </cell>
          <cell r="Q27">
            <v>0</v>
          </cell>
          <cell r="R27">
            <v>0</v>
          </cell>
          <cell r="S27">
            <v>479798746.36000013</v>
          </cell>
          <cell r="T27">
            <v>0.99823476500614106</v>
          </cell>
        </row>
        <row r="28">
          <cell r="C28">
            <v>0</v>
          </cell>
          <cell r="D28">
            <v>0</v>
          </cell>
          <cell r="E28">
            <v>114231.64</v>
          </cell>
          <cell r="F28">
            <v>39701.1</v>
          </cell>
          <cell r="G28">
            <v>143598.96</v>
          </cell>
          <cell r="H28">
            <v>268488.68</v>
          </cell>
          <cell r="I28">
            <v>140695.98000000001</v>
          </cell>
          <cell r="J28">
            <v>0</v>
          </cell>
          <cell r="K28">
            <v>101210.44</v>
          </cell>
          <cell r="L28">
            <v>0</v>
          </cell>
          <cell r="M28">
            <v>0</v>
          </cell>
          <cell r="N28">
            <v>0</v>
          </cell>
          <cell r="O28">
            <v>0</v>
          </cell>
          <cell r="P28">
            <v>0</v>
          </cell>
          <cell r="Q28">
            <v>0</v>
          </cell>
          <cell r="R28">
            <v>0</v>
          </cell>
          <cell r="S28">
            <v>807926.79999999981</v>
          </cell>
          <cell r="T28">
            <v>1.6809143947513234E-3</v>
          </cell>
        </row>
        <row r="29">
          <cell r="C29">
            <v>40528.46</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40528.46</v>
          </cell>
          <cell r="T29">
            <v>8.4320599107621185E-5</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row>
        <row r="32">
          <cell r="C32">
            <v>17600762.629999988</v>
          </cell>
          <cell r="D32">
            <v>14691344.329999993</v>
          </cell>
          <cell r="E32">
            <v>18107465.899999991</v>
          </cell>
          <cell r="F32">
            <v>25211561.199999988</v>
          </cell>
          <cell r="G32">
            <v>34087112.389999993</v>
          </cell>
          <cell r="H32">
            <v>49422901.920000002</v>
          </cell>
          <cell r="I32">
            <v>74485089.780000076</v>
          </cell>
          <cell r="J32">
            <v>120731691.56999981</v>
          </cell>
          <cell r="K32">
            <v>214662701.4300001</v>
          </cell>
          <cell r="L32">
            <v>172177484.63999981</v>
          </cell>
          <cell r="M32">
            <v>33132329.010000005</v>
          </cell>
          <cell r="N32">
            <v>2478568.0700000003</v>
          </cell>
          <cell r="O32">
            <v>0</v>
          </cell>
          <cell r="P32">
            <v>0</v>
          </cell>
          <cell r="Q32">
            <v>0</v>
          </cell>
          <cell r="R32">
            <v>0</v>
          </cell>
          <cell r="S32">
            <v>776789012.86999989</v>
          </cell>
          <cell r="T32">
            <v>1.3103810101186539E-2</v>
          </cell>
        </row>
        <row r="33">
          <cell r="C33">
            <v>17600762.629999988</v>
          </cell>
          <cell r="D33">
            <v>14691344.329999993</v>
          </cell>
          <cell r="E33">
            <v>18107465.899999991</v>
          </cell>
          <cell r="F33">
            <v>25211561.199999988</v>
          </cell>
          <cell r="G33">
            <v>34087112.389999993</v>
          </cell>
          <cell r="H33">
            <v>49384159.890000001</v>
          </cell>
          <cell r="I33">
            <v>74485089.780000076</v>
          </cell>
          <cell r="J33">
            <v>120731691.56999981</v>
          </cell>
          <cell r="K33">
            <v>214602983.78000009</v>
          </cell>
          <cell r="L33">
            <v>172101796.4299998</v>
          </cell>
          <cell r="M33">
            <v>33132329.010000005</v>
          </cell>
          <cell r="N33">
            <v>2478568.0700000003</v>
          </cell>
          <cell r="O33">
            <v>0</v>
          </cell>
          <cell r="P33">
            <v>0</v>
          </cell>
          <cell r="Q33">
            <v>0</v>
          </cell>
          <cell r="R33">
            <v>0</v>
          </cell>
          <cell r="S33">
            <v>776614864.9799999</v>
          </cell>
          <cell r="T33">
            <v>0.99977581056488352</v>
          </cell>
        </row>
        <row r="34">
          <cell r="C34">
            <v>0</v>
          </cell>
          <cell r="D34">
            <v>0</v>
          </cell>
          <cell r="E34">
            <v>0</v>
          </cell>
          <cell r="F34">
            <v>0</v>
          </cell>
          <cell r="G34">
            <v>0</v>
          </cell>
          <cell r="H34">
            <v>38742.03</v>
          </cell>
          <cell r="I34">
            <v>0</v>
          </cell>
          <cell r="J34">
            <v>0</v>
          </cell>
          <cell r="K34">
            <v>59717.65</v>
          </cell>
          <cell r="L34">
            <v>75688.210000000006</v>
          </cell>
          <cell r="M34">
            <v>0</v>
          </cell>
          <cell r="N34">
            <v>0</v>
          </cell>
          <cell r="O34">
            <v>0</v>
          </cell>
          <cell r="P34">
            <v>0</v>
          </cell>
          <cell r="Q34">
            <v>0</v>
          </cell>
          <cell r="R34">
            <v>0</v>
          </cell>
          <cell r="S34">
            <v>174147.89</v>
          </cell>
          <cell r="T34">
            <v>2.2418943511646279E-4</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row>
        <row r="38">
          <cell r="C38">
            <v>1490311.14</v>
          </cell>
          <cell r="D38">
            <v>748445.74</v>
          </cell>
          <cell r="E38">
            <v>1037112.25</v>
          </cell>
          <cell r="F38">
            <v>1170146.49</v>
          </cell>
          <cell r="G38">
            <v>1303301.03</v>
          </cell>
          <cell r="H38">
            <v>3509719.3599999994</v>
          </cell>
          <cell r="I38">
            <v>1071712.3899999999</v>
          </cell>
          <cell r="J38">
            <v>2819774.3200000003</v>
          </cell>
          <cell r="K38">
            <v>473859.29</v>
          </cell>
          <cell r="L38">
            <v>469060.47</v>
          </cell>
          <cell r="M38">
            <v>0</v>
          </cell>
          <cell r="N38">
            <v>0</v>
          </cell>
          <cell r="O38">
            <v>0</v>
          </cell>
          <cell r="P38">
            <v>0</v>
          </cell>
          <cell r="Q38">
            <v>0</v>
          </cell>
          <cell r="R38">
            <v>0</v>
          </cell>
          <cell r="S38">
            <v>14093442.48</v>
          </cell>
          <cell r="T38">
            <v>2.3774511594543157E-4</v>
          </cell>
        </row>
        <row r="39">
          <cell r="C39">
            <v>1490311.14</v>
          </cell>
          <cell r="D39">
            <v>748445.74</v>
          </cell>
          <cell r="E39">
            <v>1037112.25</v>
          </cell>
          <cell r="F39">
            <v>1170146.49</v>
          </cell>
          <cell r="G39">
            <v>1303301.03</v>
          </cell>
          <cell r="H39">
            <v>3509719.3599999994</v>
          </cell>
          <cell r="I39">
            <v>1071712.3899999999</v>
          </cell>
          <cell r="J39">
            <v>2819774.3200000003</v>
          </cell>
          <cell r="K39">
            <v>473859.29</v>
          </cell>
          <cell r="L39">
            <v>469060.47</v>
          </cell>
          <cell r="M39">
            <v>0</v>
          </cell>
          <cell r="N39">
            <v>0</v>
          </cell>
          <cell r="O39">
            <v>0</v>
          </cell>
          <cell r="P39">
            <v>0</v>
          </cell>
          <cell r="Q39">
            <v>0</v>
          </cell>
          <cell r="R39">
            <v>0</v>
          </cell>
          <cell r="S39">
            <v>14093442.48</v>
          </cell>
          <cell r="T39">
            <v>1</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row>
        <row r="44">
          <cell r="C44">
            <v>84053781.190000057</v>
          </cell>
          <cell r="D44">
            <v>77489262.060000047</v>
          </cell>
          <cell r="E44">
            <v>136984174.02999994</v>
          </cell>
          <cell r="F44">
            <v>202914358.19999984</v>
          </cell>
          <cell r="G44">
            <v>160993634.98999995</v>
          </cell>
          <cell r="H44">
            <v>115826855.23000006</v>
          </cell>
          <cell r="I44">
            <v>115223175.17000014</v>
          </cell>
          <cell r="J44">
            <v>86193631.059999928</v>
          </cell>
          <cell r="K44">
            <v>28288305.350000005</v>
          </cell>
          <cell r="L44">
            <v>5626618.0999999996</v>
          </cell>
          <cell r="M44">
            <v>1653563.06</v>
          </cell>
          <cell r="N44">
            <v>0</v>
          </cell>
          <cell r="O44">
            <v>0</v>
          </cell>
          <cell r="P44">
            <v>0</v>
          </cell>
          <cell r="Q44">
            <v>0</v>
          </cell>
          <cell r="R44">
            <v>0</v>
          </cell>
          <cell r="S44">
            <v>1015247358.4400002</v>
          </cell>
          <cell r="T44">
            <v>1.7126411896038828E-2</v>
          </cell>
        </row>
        <row r="45">
          <cell r="C45">
            <v>84053781.190000057</v>
          </cell>
          <cell r="D45">
            <v>77489262.060000047</v>
          </cell>
          <cell r="E45">
            <v>136984174.02999994</v>
          </cell>
          <cell r="F45">
            <v>202835562.99999985</v>
          </cell>
          <cell r="G45">
            <v>160993634.98999995</v>
          </cell>
          <cell r="H45">
            <v>115826855.23000006</v>
          </cell>
          <cell r="I45">
            <v>115121904.55000013</v>
          </cell>
          <cell r="J45">
            <v>86193631.059999928</v>
          </cell>
          <cell r="K45">
            <v>28288305.350000005</v>
          </cell>
          <cell r="L45">
            <v>5626618.0999999996</v>
          </cell>
          <cell r="M45">
            <v>1653563.06</v>
          </cell>
          <cell r="N45">
            <v>0</v>
          </cell>
          <cell r="O45">
            <v>0</v>
          </cell>
          <cell r="P45">
            <v>0</v>
          </cell>
          <cell r="Q45">
            <v>0</v>
          </cell>
          <cell r="R45">
            <v>0</v>
          </cell>
          <cell r="S45">
            <v>1015067292.6200001</v>
          </cell>
          <cell r="T45">
            <v>0.99982263847474895</v>
          </cell>
        </row>
        <row r="46">
          <cell r="C46">
            <v>0</v>
          </cell>
          <cell r="D46">
            <v>0</v>
          </cell>
          <cell r="E46">
            <v>0</v>
          </cell>
          <cell r="F46">
            <v>0</v>
          </cell>
          <cell r="G46">
            <v>0</v>
          </cell>
          <cell r="H46">
            <v>0</v>
          </cell>
          <cell r="I46">
            <v>101270.62</v>
          </cell>
          <cell r="J46">
            <v>0</v>
          </cell>
          <cell r="K46">
            <v>0</v>
          </cell>
          <cell r="L46">
            <v>0</v>
          </cell>
          <cell r="M46">
            <v>0</v>
          </cell>
          <cell r="N46">
            <v>0</v>
          </cell>
          <cell r="O46">
            <v>0</v>
          </cell>
          <cell r="P46">
            <v>0</v>
          </cell>
          <cell r="Q46">
            <v>0</v>
          </cell>
          <cell r="R46">
            <v>0</v>
          </cell>
          <cell r="S46">
            <v>101270.62</v>
          </cell>
          <cell r="T46">
            <v>9.9749700561259784E-5</v>
          </cell>
        </row>
        <row r="47">
          <cell r="C47">
            <v>0</v>
          </cell>
          <cell r="D47">
            <v>0</v>
          </cell>
          <cell r="E47">
            <v>0</v>
          </cell>
          <cell r="F47">
            <v>78795.199999999997</v>
          </cell>
          <cell r="G47">
            <v>0</v>
          </cell>
          <cell r="H47">
            <v>0</v>
          </cell>
          <cell r="I47">
            <v>0</v>
          </cell>
          <cell r="J47">
            <v>0</v>
          </cell>
          <cell r="K47">
            <v>0</v>
          </cell>
          <cell r="L47">
            <v>0</v>
          </cell>
          <cell r="M47">
            <v>0</v>
          </cell>
          <cell r="N47">
            <v>0</v>
          </cell>
          <cell r="O47">
            <v>0</v>
          </cell>
          <cell r="P47">
            <v>0</v>
          </cell>
          <cell r="Q47">
            <v>0</v>
          </cell>
          <cell r="R47">
            <v>0</v>
          </cell>
          <cell r="S47">
            <v>78795.199999999997</v>
          </cell>
          <cell r="T47">
            <v>7.761182468977258E-5</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row>
        <row r="56">
          <cell r="C56">
            <v>4450560431.0300055</v>
          </cell>
          <cell r="D56">
            <v>3749191800.0100193</v>
          </cell>
          <cell r="E56">
            <v>4801656441.5300045</v>
          </cell>
          <cell r="F56">
            <v>5698633104.0999908</v>
          </cell>
          <cell r="G56">
            <v>6326701771.6199703</v>
          </cell>
          <cell r="H56">
            <v>4782548850.8500071</v>
          </cell>
          <cell r="I56">
            <v>2543594685.9000077</v>
          </cell>
          <cell r="J56">
            <v>1587169794.3699996</v>
          </cell>
          <cell r="K56">
            <v>776810466.43999946</v>
          </cell>
          <cell r="L56">
            <v>349816627.8900001</v>
          </cell>
          <cell r="M56">
            <v>65490071.180000022</v>
          </cell>
          <cell r="N56">
            <v>2769498.83</v>
          </cell>
          <cell r="O56">
            <v>0</v>
          </cell>
          <cell r="P56">
            <v>0</v>
          </cell>
          <cell r="Q56">
            <v>0</v>
          </cell>
          <cell r="R56">
            <v>0</v>
          </cell>
          <cell r="S56">
            <v>35134943543.750008</v>
          </cell>
          <cell r="T56">
            <v>0.59269842967032405</v>
          </cell>
        </row>
        <row r="57">
          <cell r="C57">
            <v>4449118447.3200054</v>
          </cell>
          <cell r="D57">
            <v>3745703062.9300194</v>
          </cell>
          <cell r="E57">
            <v>4798266855.9800043</v>
          </cell>
          <cell r="F57">
            <v>5696392232.3099909</v>
          </cell>
          <cell r="G57">
            <v>6321886434.2499704</v>
          </cell>
          <cell r="H57">
            <v>4777000704.0600071</v>
          </cell>
          <cell r="I57">
            <v>2543215818.2000079</v>
          </cell>
          <cell r="J57">
            <v>1585587384.2999997</v>
          </cell>
          <cell r="K57">
            <v>775648863.06999946</v>
          </cell>
          <cell r="L57">
            <v>349816627.8900001</v>
          </cell>
          <cell r="M57">
            <v>65490071.180000022</v>
          </cell>
          <cell r="N57">
            <v>2769498.83</v>
          </cell>
          <cell r="O57">
            <v>0</v>
          </cell>
          <cell r="P57">
            <v>0</v>
          </cell>
          <cell r="Q57">
            <v>0</v>
          </cell>
          <cell r="R57">
            <v>0</v>
          </cell>
          <cell r="S57">
            <v>35110896000.320007</v>
          </cell>
          <cell r="T57">
            <v>0.99931556618555384</v>
          </cell>
        </row>
        <row r="58">
          <cell r="C58">
            <v>1077094.3199999998</v>
          </cell>
          <cell r="D58">
            <v>2113873.1999999997</v>
          </cell>
          <cell r="E58">
            <v>2617642.5300000003</v>
          </cell>
          <cell r="F58">
            <v>1914067.7899999998</v>
          </cell>
          <cell r="G58">
            <v>3443070.91</v>
          </cell>
          <cell r="H58">
            <v>4936105.0600000005</v>
          </cell>
          <cell r="I58">
            <v>378867.7</v>
          </cell>
          <cell r="J58">
            <v>1582410.0699999998</v>
          </cell>
          <cell r="K58">
            <v>0</v>
          </cell>
          <cell r="L58">
            <v>0</v>
          </cell>
          <cell r="M58">
            <v>0</v>
          </cell>
          <cell r="N58">
            <v>0</v>
          </cell>
          <cell r="O58">
            <v>0</v>
          </cell>
          <cell r="P58">
            <v>0</v>
          </cell>
          <cell r="Q58">
            <v>0</v>
          </cell>
          <cell r="R58">
            <v>0</v>
          </cell>
          <cell r="S58">
            <v>18063131.579999998</v>
          </cell>
          <cell r="T58">
            <v>5.1410731761978776E-4</v>
          </cell>
        </row>
        <row r="59">
          <cell r="C59">
            <v>364889.39</v>
          </cell>
          <cell r="D59">
            <v>1374863.8800000001</v>
          </cell>
          <cell r="E59">
            <v>771943.02</v>
          </cell>
          <cell r="F59">
            <v>326804</v>
          </cell>
          <cell r="G59">
            <v>1372266.46</v>
          </cell>
          <cell r="H59">
            <v>612041.73</v>
          </cell>
          <cell r="I59">
            <v>0</v>
          </cell>
          <cell r="J59">
            <v>0</v>
          </cell>
          <cell r="K59">
            <v>1161603.3700000001</v>
          </cell>
          <cell r="L59">
            <v>0</v>
          </cell>
          <cell r="M59">
            <v>0</v>
          </cell>
          <cell r="N59">
            <v>0</v>
          </cell>
          <cell r="O59">
            <v>0</v>
          </cell>
          <cell r="P59">
            <v>0</v>
          </cell>
          <cell r="Q59">
            <v>0</v>
          </cell>
          <cell r="R59">
            <v>0</v>
          </cell>
          <cell r="S59">
            <v>5984411.8500000006</v>
          </cell>
          <cell r="T59">
            <v>1.7032649682639209E-4</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row>
        <row r="62">
          <cell r="C62">
            <v>8706859.1800000034</v>
          </cell>
          <cell r="D62">
            <v>7813849.3499999996</v>
          </cell>
          <cell r="E62">
            <v>10407152.469999999</v>
          </cell>
          <cell r="F62">
            <v>15439840.429999994</v>
          </cell>
          <cell r="G62">
            <v>15665908.590000002</v>
          </cell>
          <cell r="H62">
            <v>19304793.520000011</v>
          </cell>
          <cell r="I62">
            <v>31212234.179999989</v>
          </cell>
          <cell r="J62">
            <v>24580295.40000001</v>
          </cell>
          <cell r="K62">
            <v>3867090.9700000007</v>
          </cell>
          <cell r="L62">
            <v>1053880.6600000001</v>
          </cell>
          <cell r="M62">
            <v>754696.43</v>
          </cell>
          <cell r="N62">
            <v>0</v>
          </cell>
          <cell r="O62">
            <v>0</v>
          </cell>
          <cell r="P62">
            <v>0</v>
          </cell>
          <cell r="Q62">
            <v>0</v>
          </cell>
          <cell r="R62">
            <v>0</v>
          </cell>
          <cell r="S62">
            <v>138806601.18000001</v>
          </cell>
          <cell r="T62">
            <v>2.3415564748188039E-3</v>
          </cell>
        </row>
        <row r="63">
          <cell r="C63">
            <v>8706859.1800000034</v>
          </cell>
          <cell r="D63">
            <v>7813849.3499999996</v>
          </cell>
          <cell r="E63">
            <v>10407152.469999999</v>
          </cell>
          <cell r="F63">
            <v>15439840.429999994</v>
          </cell>
          <cell r="G63">
            <v>15665908.590000002</v>
          </cell>
          <cell r="H63">
            <v>19304793.520000011</v>
          </cell>
          <cell r="I63">
            <v>31212234.179999989</v>
          </cell>
          <cell r="J63">
            <v>24580295.40000001</v>
          </cell>
          <cell r="K63">
            <v>3867090.9700000007</v>
          </cell>
          <cell r="L63">
            <v>1053880.6600000001</v>
          </cell>
          <cell r="M63">
            <v>754696.43</v>
          </cell>
          <cell r="N63">
            <v>0</v>
          </cell>
          <cell r="O63">
            <v>0</v>
          </cell>
          <cell r="P63">
            <v>0</v>
          </cell>
          <cell r="Q63">
            <v>0</v>
          </cell>
          <cell r="R63">
            <v>0</v>
          </cell>
          <cell r="S63">
            <v>138806601.18000001</v>
          </cell>
          <cell r="T63">
            <v>1</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row>
        <row r="68">
          <cell r="C68">
            <v>94273966.319999799</v>
          </cell>
          <cell r="D68">
            <v>81328608.99000001</v>
          </cell>
          <cell r="E68">
            <v>123437960.43999974</v>
          </cell>
          <cell r="F68">
            <v>195501854.46999973</v>
          </cell>
          <cell r="G68">
            <v>216655356.75</v>
          </cell>
          <cell r="H68">
            <v>197867142.16000003</v>
          </cell>
          <cell r="I68">
            <v>98975040.190000072</v>
          </cell>
          <cell r="J68">
            <v>69312032.139999986</v>
          </cell>
          <cell r="K68">
            <v>33973270.989999995</v>
          </cell>
          <cell r="L68">
            <v>12089959.309999995</v>
          </cell>
          <cell r="M68">
            <v>3060694.52</v>
          </cell>
          <cell r="N68">
            <v>274477.32</v>
          </cell>
          <cell r="O68">
            <v>0</v>
          </cell>
          <cell r="P68">
            <v>0</v>
          </cell>
          <cell r="Q68">
            <v>0</v>
          </cell>
          <cell r="R68">
            <v>0</v>
          </cell>
          <cell r="S68">
            <v>1126750363.5999992</v>
          </cell>
          <cell r="T68">
            <v>1.9007378517760055E-2</v>
          </cell>
        </row>
        <row r="69">
          <cell r="C69">
            <v>94273966.319999799</v>
          </cell>
          <cell r="D69">
            <v>81328608.99000001</v>
          </cell>
          <cell r="E69">
            <v>123437960.43999974</v>
          </cell>
          <cell r="F69">
            <v>195501854.46999973</v>
          </cell>
          <cell r="G69">
            <v>216234324.41</v>
          </cell>
          <cell r="H69">
            <v>197867142.16000003</v>
          </cell>
          <cell r="I69">
            <v>98975040.190000072</v>
          </cell>
          <cell r="J69">
            <v>69264842.249999985</v>
          </cell>
          <cell r="K69">
            <v>33973270.989999995</v>
          </cell>
          <cell r="L69">
            <v>12089959.309999995</v>
          </cell>
          <cell r="M69">
            <v>3060694.52</v>
          </cell>
          <cell r="N69">
            <v>274477.32</v>
          </cell>
          <cell r="O69">
            <v>0</v>
          </cell>
          <cell r="P69">
            <v>0</v>
          </cell>
          <cell r="Q69">
            <v>0</v>
          </cell>
          <cell r="R69">
            <v>0</v>
          </cell>
          <cell r="S69">
            <v>1126282141.3699992</v>
          </cell>
          <cell r="T69">
            <v>0.99958444900918064</v>
          </cell>
        </row>
        <row r="70">
          <cell r="C70">
            <v>0</v>
          </cell>
          <cell r="D70">
            <v>0</v>
          </cell>
          <cell r="E70">
            <v>0</v>
          </cell>
          <cell r="F70">
            <v>0</v>
          </cell>
          <cell r="G70">
            <v>205710.81</v>
          </cell>
          <cell r="H70">
            <v>0</v>
          </cell>
          <cell r="I70">
            <v>0</v>
          </cell>
          <cell r="J70">
            <v>0</v>
          </cell>
          <cell r="K70">
            <v>0</v>
          </cell>
          <cell r="L70">
            <v>0</v>
          </cell>
          <cell r="M70">
            <v>0</v>
          </cell>
          <cell r="N70">
            <v>0</v>
          </cell>
          <cell r="O70">
            <v>0</v>
          </cell>
          <cell r="P70">
            <v>0</v>
          </cell>
          <cell r="Q70">
            <v>0</v>
          </cell>
          <cell r="R70">
            <v>0</v>
          </cell>
          <cell r="S70">
            <v>205710.81</v>
          </cell>
          <cell r="T70">
            <v>1.8256999655429277E-4</v>
          </cell>
        </row>
        <row r="71">
          <cell r="C71">
            <v>0</v>
          </cell>
          <cell r="D71">
            <v>0</v>
          </cell>
          <cell r="E71">
            <v>0</v>
          </cell>
          <cell r="F71">
            <v>0</v>
          </cell>
          <cell r="G71">
            <v>215321.53</v>
          </cell>
          <cell r="H71">
            <v>0</v>
          </cell>
          <cell r="I71">
            <v>0</v>
          </cell>
          <cell r="J71">
            <v>47189.89</v>
          </cell>
          <cell r="K71">
            <v>0</v>
          </cell>
          <cell r="L71">
            <v>0</v>
          </cell>
          <cell r="M71">
            <v>0</v>
          </cell>
          <cell r="N71">
            <v>0</v>
          </cell>
          <cell r="O71">
            <v>0</v>
          </cell>
          <cell r="P71">
            <v>0</v>
          </cell>
          <cell r="Q71">
            <v>0</v>
          </cell>
          <cell r="R71">
            <v>0</v>
          </cell>
          <cell r="S71">
            <v>262511.42</v>
          </cell>
          <cell r="T71">
            <v>2.3298099426501945E-4</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row>
        <row r="74">
          <cell r="C74">
            <v>55722784.560000017</v>
          </cell>
          <cell r="D74">
            <v>44151424.530000001</v>
          </cell>
          <cell r="E74">
            <v>85343552.699999928</v>
          </cell>
          <cell r="F74">
            <v>153067922.39999989</v>
          </cell>
          <cell r="G74">
            <v>179466645.82000023</v>
          </cell>
          <cell r="H74">
            <v>173454406.32000005</v>
          </cell>
          <cell r="I74">
            <v>241235291.81999969</v>
          </cell>
          <cell r="J74">
            <v>211451143.0200001</v>
          </cell>
          <cell r="K74">
            <v>51115885.170000017</v>
          </cell>
          <cell r="L74">
            <v>6293896.8600000013</v>
          </cell>
          <cell r="M74">
            <v>3465038.6699999995</v>
          </cell>
          <cell r="N74">
            <v>2037972.06</v>
          </cell>
          <cell r="O74">
            <v>749435.51</v>
          </cell>
          <cell r="P74">
            <v>0</v>
          </cell>
          <cell r="Q74">
            <v>0</v>
          </cell>
          <cell r="R74">
            <v>0</v>
          </cell>
          <cell r="S74">
            <v>1207555399.4400001</v>
          </cell>
          <cell r="T74">
            <v>2.037049492044294E-2</v>
          </cell>
        </row>
        <row r="75">
          <cell r="C75">
            <v>55722784.560000017</v>
          </cell>
          <cell r="D75">
            <v>44151424.530000001</v>
          </cell>
          <cell r="E75">
            <v>85343552.699999928</v>
          </cell>
          <cell r="F75">
            <v>153067922.39999989</v>
          </cell>
          <cell r="G75">
            <v>179466645.82000023</v>
          </cell>
          <cell r="H75">
            <v>173312123.77000004</v>
          </cell>
          <cell r="I75">
            <v>241142181.2199997</v>
          </cell>
          <cell r="J75">
            <v>211451143.0200001</v>
          </cell>
          <cell r="K75">
            <v>51115885.170000017</v>
          </cell>
          <cell r="L75">
            <v>6293896.8600000013</v>
          </cell>
          <cell r="M75">
            <v>3465038.6699999995</v>
          </cell>
          <cell r="N75">
            <v>2037972.06</v>
          </cell>
          <cell r="O75">
            <v>749435.51</v>
          </cell>
          <cell r="P75">
            <v>0</v>
          </cell>
          <cell r="Q75">
            <v>0</v>
          </cell>
          <cell r="R75">
            <v>0</v>
          </cell>
          <cell r="S75">
            <v>1207320006.29</v>
          </cell>
          <cell r="T75">
            <v>0.99980506637616029</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row>
        <row r="77">
          <cell r="C77">
            <v>0</v>
          </cell>
          <cell r="D77">
            <v>0</v>
          </cell>
          <cell r="E77">
            <v>0</v>
          </cell>
          <cell r="F77">
            <v>0</v>
          </cell>
          <cell r="G77">
            <v>0</v>
          </cell>
          <cell r="H77">
            <v>142282.54999999999</v>
          </cell>
          <cell r="I77">
            <v>93110.6</v>
          </cell>
          <cell r="J77">
            <v>0</v>
          </cell>
          <cell r="K77">
            <v>0</v>
          </cell>
          <cell r="L77">
            <v>0</v>
          </cell>
          <cell r="M77">
            <v>0</v>
          </cell>
          <cell r="N77">
            <v>0</v>
          </cell>
          <cell r="O77">
            <v>0</v>
          </cell>
          <cell r="P77">
            <v>0</v>
          </cell>
          <cell r="Q77">
            <v>0</v>
          </cell>
          <cell r="R77">
            <v>0</v>
          </cell>
          <cell r="S77">
            <v>235393.15</v>
          </cell>
          <cell r="T77">
            <v>1.9493362383967046E-4</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row>
        <row r="80">
          <cell r="C80">
            <v>5637594.2700000005</v>
          </cell>
          <cell r="D80">
            <v>4133291.5500000003</v>
          </cell>
          <cell r="E80">
            <v>5922987.6000000006</v>
          </cell>
          <cell r="F80">
            <v>6104965.3799999999</v>
          </cell>
          <cell r="G80">
            <v>8309133.6900000004</v>
          </cell>
          <cell r="H80">
            <v>11295308.779999999</v>
          </cell>
          <cell r="I80">
            <v>19326623.589999992</v>
          </cell>
          <cell r="J80">
            <v>15603085.27</v>
          </cell>
          <cell r="K80">
            <v>3558193.6399999997</v>
          </cell>
          <cell r="L80">
            <v>0</v>
          </cell>
          <cell r="M80">
            <v>0</v>
          </cell>
          <cell r="N80">
            <v>0</v>
          </cell>
          <cell r="O80">
            <v>0</v>
          </cell>
          <cell r="P80">
            <v>0</v>
          </cell>
          <cell r="Q80">
            <v>0</v>
          </cell>
          <cell r="R80">
            <v>0</v>
          </cell>
          <cell r="S80">
            <v>79891183.770000011</v>
          </cell>
          <cell r="T80">
            <v>1.3477004483021407E-3</v>
          </cell>
        </row>
        <row r="81">
          <cell r="C81">
            <v>5637594.2700000005</v>
          </cell>
          <cell r="D81">
            <v>4133291.5500000003</v>
          </cell>
          <cell r="E81">
            <v>5922987.6000000006</v>
          </cell>
          <cell r="F81">
            <v>6104965.3799999999</v>
          </cell>
          <cell r="G81">
            <v>8309133.6900000004</v>
          </cell>
          <cell r="H81">
            <v>11295308.779999999</v>
          </cell>
          <cell r="I81">
            <v>19326623.589999992</v>
          </cell>
          <cell r="J81">
            <v>15206509.039999999</v>
          </cell>
          <cell r="K81">
            <v>3558193.6399999997</v>
          </cell>
          <cell r="L81">
            <v>0</v>
          </cell>
          <cell r="M81">
            <v>0</v>
          </cell>
          <cell r="N81">
            <v>0</v>
          </cell>
          <cell r="O81">
            <v>0</v>
          </cell>
          <cell r="P81">
            <v>0</v>
          </cell>
          <cell r="Q81">
            <v>0</v>
          </cell>
          <cell r="R81">
            <v>0</v>
          </cell>
          <cell r="S81">
            <v>79494607.540000007</v>
          </cell>
          <cell r="T81">
            <v>0.99503604513932709</v>
          </cell>
        </row>
        <row r="82">
          <cell r="C82">
            <v>0</v>
          </cell>
          <cell r="D82">
            <v>0</v>
          </cell>
          <cell r="E82">
            <v>0</v>
          </cell>
          <cell r="F82">
            <v>0</v>
          </cell>
          <cell r="G82">
            <v>0</v>
          </cell>
          <cell r="H82">
            <v>0</v>
          </cell>
          <cell r="I82">
            <v>0</v>
          </cell>
          <cell r="J82">
            <v>396576.23</v>
          </cell>
          <cell r="K82">
            <v>0</v>
          </cell>
          <cell r="L82">
            <v>0</v>
          </cell>
          <cell r="M82">
            <v>0</v>
          </cell>
          <cell r="N82">
            <v>0</v>
          </cell>
          <cell r="O82">
            <v>0</v>
          </cell>
          <cell r="P82">
            <v>0</v>
          </cell>
          <cell r="Q82">
            <v>0</v>
          </cell>
          <cell r="R82">
            <v>0</v>
          </cell>
          <cell r="S82">
            <v>396576.23</v>
          </cell>
          <cell r="T82">
            <v>4.9639548606728564E-3</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row>
        <row r="86">
          <cell r="C86">
            <v>6099256754.3100061</v>
          </cell>
          <cell r="D86">
            <v>5117654340.5200205</v>
          </cell>
          <cell r="E86">
            <v>6784374779.2400064</v>
          </cell>
          <cell r="F86">
            <v>8262287871.9499884</v>
          </cell>
          <cell r="G86">
            <v>9208201307.399971</v>
          </cell>
          <cell r="H86">
            <v>7899304473.0500011</v>
          </cell>
          <cell r="I86">
            <v>5296741703.480011</v>
          </cell>
          <cell r="J86">
            <v>3773808509.5399981</v>
          </cell>
          <cell r="K86">
            <v>2578743580.6199975</v>
          </cell>
          <cell r="L86">
            <v>2050718515.4499984</v>
          </cell>
          <cell r="M86">
            <v>1338997546.3099988</v>
          </cell>
          <cell r="N86">
            <v>553720545.64999938</v>
          </cell>
          <cell r="O86">
            <v>207588837.99000007</v>
          </cell>
          <cell r="P86">
            <v>100620778.58999994</v>
          </cell>
          <cell r="Q86">
            <v>7610340.0099999998</v>
          </cell>
          <cell r="R86">
            <v>0</v>
          </cell>
          <cell r="S86">
            <v>59279629884.109993</v>
          </cell>
          <cell r="T86">
            <v>1</v>
          </cell>
        </row>
        <row r="87">
          <cell r="C87">
            <v>6097703321.2300062</v>
          </cell>
          <cell r="D87">
            <v>5113359468.250021</v>
          </cell>
          <cell r="E87">
            <v>6779564162.2800064</v>
          </cell>
          <cell r="F87">
            <v>8258870558.2499886</v>
          </cell>
          <cell r="G87">
            <v>9198862769.899971</v>
          </cell>
          <cell r="H87">
            <v>7891690251.420002</v>
          </cell>
          <cell r="I87">
            <v>5295298043.4100103</v>
          </cell>
          <cell r="J87">
            <v>3768695472.2099981</v>
          </cell>
          <cell r="K87">
            <v>2576655064.0399971</v>
          </cell>
          <cell r="L87">
            <v>2049101877.7699983</v>
          </cell>
          <cell r="M87">
            <v>1336966327.3199987</v>
          </cell>
          <cell r="N87">
            <v>552686058.88999939</v>
          </cell>
          <cell r="O87">
            <v>207363344.78000006</v>
          </cell>
          <cell r="P87">
            <v>99951250.399999946</v>
          </cell>
          <cell r="Q87">
            <v>7610340.0099999998</v>
          </cell>
          <cell r="R87">
            <v>0</v>
          </cell>
          <cell r="S87">
            <v>59234378310.159988</v>
          </cell>
          <cell r="T87">
            <v>0.99923664209715091</v>
          </cell>
        </row>
        <row r="88">
          <cell r="C88">
            <v>1112074.7399999998</v>
          </cell>
          <cell r="D88">
            <v>2784106.6999999997</v>
          </cell>
          <cell r="E88">
            <v>3457631.83</v>
          </cell>
          <cell r="F88">
            <v>2896131.15</v>
          </cell>
          <cell r="G88">
            <v>7750949.5099999998</v>
          </cell>
          <cell r="H88">
            <v>6805559.4800000004</v>
          </cell>
          <cell r="I88">
            <v>1350549.47</v>
          </cell>
          <cell r="J88">
            <v>4859737.8100000005</v>
          </cell>
          <cell r="K88">
            <v>670606.51</v>
          </cell>
          <cell r="L88">
            <v>1331191.43</v>
          </cell>
          <cell r="M88">
            <v>1046991.4600000001</v>
          </cell>
          <cell r="N88">
            <v>833216.71</v>
          </cell>
          <cell r="O88">
            <v>225493.21</v>
          </cell>
          <cell r="P88">
            <v>488209.63</v>
          </cell>
          <cell r="Q88">
            <v>0</v>
          </cell>
          <cell r="R88">
            <v>0</v>
          </cell>
          <cell r="S88">
            <v>35612449.640000001</v>
          </cell>
          <cell r="T88">
            <v>6.0075357605338185E-4</v>
          </cell>
        </row>
        <row r="89">
          <cell r="C89">
            <v>441358.34</v>
          </cell>
          <cell r="D89">
            <v>1510765.57</v>
          </cell>
          <cell r="E89">
            <v>1352985.13</v>
          </cell>
          <cell r="F89">
            <v>521182.55</v>
          </cell>
          <cell r="G89">
            <v>1587587.99</v>
          </cell>
          <cell r="H89">
            <v>808662.14999999991</v>
          </cell>
          <cell r="I89">
            <v>93110.6</v>
          </cell>
          <cell r="J89">
            <v>253299.52000000002</v>
          </cell>
          <cell r="K89">
            <v>1417910.07</v>
          </cell>
          <cell r="L89">
            <v>285446.25</v>
          </cell>
          <cell r="M89">
            <v>984227.53</v>
          </cell>
          <cell r="N89">
            <v>201270.05</v>
          </cell>
          <cell r="O89">
            <v>0</v>
          </cell>
          <cell r="P89">
            <v>181318.56</v>
          </cell>
          <cell r="Q89">
            <v>0</v>
          </cell>
          <cell r="R89">
            <v>0</v>
          </cell>
          <cell r="S89">
            <v>9639124.3100000005</v>
          </cell>
          <cell r="T89">
            <v>1.6260432679563312E-4</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row>
        <row r="93">
          <cell r="A93" t="str">
            <v>(1) Refer to footnote (6) on page 3 of this Investor Report.</v>
          </cell>
        </row>
        <row r="94">
          <cell r="A94" t="str">
            <v>(2) With respect to STEP Loans, the Current Indexed LTV does not include amounts drawn in respect of (i) Other STEP Products, or (ii) Additional STEP Loans which are not yet included in the cover pool, which in each case are secured by the same property.</v>
          </cell>
        </row>
        <row r="95">
          <cell r="A95" t="str">
            <v>(3) The indexation methodology as described in footnote (1) on page 3 of this Investor Report.</v>
          </cell>
        </row>
        <row r="96">
          <cell r="A96" t="str">
            <v>(4) Percentage Total for "All" Loans is calculated as a percentage of total Loans in the Portfolio while the Percentage Total for each other delinquency measure is calculated as a percentage of Loans within the associated province.</v>
          </cell>
        </row>
        <row r="97">
          <cell r="A97" t="str">
            <v>(5)The methodology used in this table aggregates STEP Loans secured by the same property.</v>
          </cell>
        </row>
      </sheetData>
      <sheetData sheetId="7">
        <row r="10">
          <cell r="B10">
            <v>55917435.040000014</v>
          </cell>
          <cell r="C10">
            <v>44827634.650000006</v>
          </cell>
          <cell r="D10">
            <v>44218805.050000004</v>
          </cell>
          <cell r="E10">
            <v>57864996.369999975</v>
          </cell>
          <cell r="F10">
            <v>57214127.759999983</v>
          </cell>
          <cell r="G10">
            <v>49338078.660000004</v>
          </cell>
          <cell r="H10">
            <v>37772292.50999999</v>
          </cell>
          <cell r="I10">
            <v>20125086.489999998</v>
          </cell>
          <cell r="J10">
            <v>13313101.550000001</v>
          </cell>
          <cell r="K10">
            <v>13424116.289999999</v>
          </cell>
          <cell r="L10">
            <v>10196647.41</v>
          </cell>
          <cell r="M10">
            <v>6121158.6900000013</v>
          </cell>
          <cell r="N10">
            <v>1439204.14</v>
          </cell>
          <cell r="O10">
            <v>925315.5</v>
          </cell>
          <cell r="P10">
            <v>0</v>
          </cell>
          <cell r="Q10">
            <v>0</v>
          </cell>
          <cell r="R10">
            <v>412698000.11000007</v>
          </cell>
          <cell r="S10">
            <v>6.9618855737934426E-3</v>
          </cell>
        </row>
        <row r="11">
          <cell r="B11">
            <v>16351093.709999999</v>
          </cell>
          <cell r="C11">
            <v>24361697.560000002</v>
          </cell>
          <cell r="D11">
            <v>37922190.109999992</v>
          </cell>
          <cell r="E11">
            <v>43894838.300000012</v>
          </cell>
          <cell r="F11">
            <v>64394567.459999964</v>
          </cell>
          <cell r="G11">
            <v>44126245.500000045</v>
          </cell>
          <cell r="H11">
            <v>36030245.359999999</v>
          </cell>
          <cell r="I11">
            <v>24138360.380000003</v>
          </cell>
          <cell r="J11">
            <v>16671630.879999995</v>
          </cell>
          <cell r="K11">
            <v>17482626.039999995</v>
          </cell>
          <cell r="L11">
            <v>16034874.67</v>
          </cell>
          <cell r="M11">
            <v>4077955.39</v>
          </cell>
          <cell r="N11">
            <v>3576311.6899999995</v>
          </cell>
          <cell r="O11">
            <v>1256424.45</v>
          </cell>
          <cell r="P11">
            <v>311122.86</v>
          </cell>
          <cell r="Q11">
            <v>0</v>
          </cell>
          <cell r="R11">
            <v>350630184.36000007</v>
          </cell>
          <cell r="S11">
            <v>5.9148511056069707E-3</v>
          </cell>
        </row>
        <row r="12">
          <cell r="B12">
            <v>33220369.329999983</v>
          </cell>
          <cell r="C12">
            <v>48557127.690000035</v>
          </cell>
          <cell r="D12">
            <v>81857998.229999959</v>
          </cell>
          <cell r="E12">
            <v>129579760.60999998</v>
          </cell>
          <cell r="F12">
            <v>183467171.76000005</v>
          </cell>
          <cell r="G12">
            <v>147658935.29999992</v>
          </cell>
          <cell r="H12">
            <v>100635875.57000004</v>
          </cell>
          <cell r="I12">
            <v>59021174.25</v>
          </cell>
          <cell r="J12">
            <v>36647824.459999986</v>
          </cell>
          <cell r="K12">
            <v>36277592.56000001</v>
          </cell>
          <cell r="L12">
            <v>33564450.670000009</v>
          </cell>
          <cell r="M12">
            <v>15820942.930000002</v>
          </cell>
          <cell r="N12">
            <v>4581950.5200000005</v>
          </cell>
          <cell r="O12">
            <v>3648352.1</v>
          </cell>
          <cell r="P12">
            <v>0</v>
          </cell>
          <cell r="Q12">
            <v>0</v>
          </cell>
          <cell r="R12">
            <v>914539525.98000002</v>
          </cell>
          <cell r="S12">
            <v>1.542755121393131E-2</v>
          </cell>
        </row>
        <row r="13">
          <cell r="B13">
            <v>144853861.57999998</v>
          </cell>
          <cell r="C13">
            <v>174694313.67000008</v>
          </cell>
          <cell r="D13">
            <v>278691049.37000006</v>
          </cell>
          <cell r="E13">
            <v>394342822.68000019</v>
          </cell>
          <cell r="F13">
            <v>513546174.72999942</v>
          </cell>
          <cell r="G13">
            <v>437934846.49000031</v>
          </cell>
          <cell r="H13">
            <v>313274675.01000023</v>
          </cell>
          <cell r="I13">
            <v>221554906.58999991</v>
          </cell>
          <cell r="J13">
            <v>139027550.76999998</v>
          </cell>
          <cell r="K13">
            <v>129739137.9600001</v>
          </cell>
          <cell r="L13">
            <v>93046126.229999945</v>
          </cell>
          <cell r="M13">
            <v>44000775.039999999</v>
          </cell>
          <cell r="N13">
            <v>14142363.089999996</v>
          </cell>
          <cell r="O13">
            <v>7474116.8100000005</v>
          </cell>
          <cell r="P13">
            <v>849882.62</v>
          </cell>
          <cell r="Q13">
            <v>0</v>
          </cell>
          <cell r="R13">
            <v>2907172602.6399999</v>
          </cell>
          <cell r="S13">
            <v>4.9041679381660111E-2</v>
          </cell>
        </row>
        <row r="14">
          <cell r="B14">
            <v>393628444.8999998</v>
          </cell>
          <cell r="C14">
            <v>422542800.0799998</v>
          </cell>
          <cell r="D14">
            <v>653344726.16000056</v>
          </cell>
          <cell r="E14">
            <v>914536974.98999834</v>
          </cell>
          <cell r="F14">
            <v>1131464837.2099969</v>
          </cell>
          <cell r="G14">
            <v>982147651.50000048</v>
          </cell>
          <cell r="H14">
            <v>639355857.21000016</v>
          </cell>
          <cell r="I14">
            <v>439514963.41000038</v>
          </cell>
          <cell r="J14">
            <v>316854337.25000048</v>
          </cell>
          <cell r="K14">
            <v>267496018.43999982</v>
          </cell>
          <cell r="L14">
            <v>200306756.94000006</v>
          </cell>
          <cell r="M14">
            <v>78188941.870000064</v>
          </cell>
          <cell r="N14">
            <v>28502796.499999996</v>
          </cell>
          <cell r="O14">
            <v>13800809.480000002</v>
          </cell>
          <cell r="P14">
            <v>1736759.18</v>
          </cell>
          <cell r="Q14">
            <v>0</v>
          </cell>
          <cell r="R14">
            <v>6483422675.1199961</v>
          </cell>
          <cell r="S14">
            <v>0.10937016118006984</v>
          </cell>
        </row>
        <row r="15">
          <cell r="B15">
            <v>780446394.73000062</v>
          </cell>
          <cell r="C15">
            <v>759125870.70999956</v>
          </cell>
          <cell r="D15">
            <v>1093717938.220001</v>
          </cell>
          <cell r="E15">
            <v>1459491133.3699985</v>
          </cell>
          <cell r="F15">
            <v>1722324543.8199975</v>
          </cell>
          <cell r="G15">
            <v>1546545805.3200004</v>
          </cell>
          <cell r="H15">
            <v>975982167.29000115</v>
          </cell>
          <cell r="I15">
            <v>706708972.46999896</v>
          </cell>
          <cell r="J15">
            <v>451563850.79000014</v>
          </cell>
          <cell r="K15">
            <v>368588973.06999999</v>
          </cell>
          <cell r="L15">
            <v>252122190.50000003</v>
          </cell>
          <cell r="M15">
            <v>107151053.72000007</v>
          </cell>
          <cell r="N15">
            <v>38085265.049999997</v>
          </cell>
          <cell r="O15">
            <v>17358164.940000001</v>
          </cell>
          <cell r="P15">
            <v>2583775.4899999998</v>
          </cell>
          <cell r="Q15">
            <v>0</v>
          </cell>
          <cell r="R15">
            <v>10281796099.489996</v>
          </cell>
          <cell r="S15">
            <v>0.17344568647932884</v>
          </cell>
        </row>
        <row r="16">
          <cell r="B16">
            <v>4674839155.0199938</v>
          </cell>
          <cell r="C16">
            <v>3643544896.1600299</v>
          </cell>
          <cell r="D16">
            <v>4594622072.1000013</v>
          </cell>
          <cell r="E16">
            <v>5262577345.6299734</v>
          </cell>
          <cell r="F16">
            <v>5535789884.6599932</v>
          </cell>
          <cell r="G16">
            <v>4691552910.2800188</v>
          </cell>
          <cell r="H16">
            <v>3193690590.5300016</v>
          </cell>
          <cell r="I16">
            <v>2302745045.9500031</v>
          </cell>
          <cell r="J16">
            <v>1604665284.9200003</v>
          </cell>
          <cell r="K16">
            <v>1217710051.0899956</v>
          </cell>
          <cell r="L16">
            <v>733726499.8900001</v>
          </cell>
          <cell r="M16">
            <v>298359718.01000029</v>
          </cell>
          <cell r="N16">
            <v>117260946.99999991</v>
          </cell>
          <cell r="O16">
            <v>56157595.310000002</v>
          </cell>
          <cell r="P16">
            <v>2128799.86</v>
          </cell>
          <cell r="Q16">
            <v>0</v>
          </cell>
          <cell r="R16">
            <v>37929370796.410011</v>
          </cell>
          <cell r="S16">
            <v>0.63983818506560952</v>
          </cell>
        </row>
        <row r="17">
          <cell r="B17">
            <v>6099256754.3099937</v>
          </cell>
          <cell r="C17">
            <v>5117654340.5200291</v>
          </cell>
          <cell r="D17">
            <v>6784374779.2400026</v>
          </cell>
          <cell r="E17">
            <v>8262287871.9499702</v>
          </cell>
          <cell r="F17">
            <v>9208201307.3999863</v>
          </cell>
          <cell r="G17">
            <v>7899304473.0500202</v>
          </cell>
          <cell r="H17">
            <v>5296741703.4800034</v>
          </cell>
          <cell r="I17">
            <v>3773808509.5400023</v>
          </cell>
          <cell r="J17">
            <v>2578743580.6200008</v>
          </cell>
          <cell r="K17">
            <v>2050718515.4499955</v>
          </cell>
          <cell r="L17">
            <v>1338997546.3100002</v>
          </cell>
          <cell r="M17">
            <v>553720545.65000045</v>
          </cell>
          <cell r="N17">
            <v>207588837.98999989</v>
          </cell>
          <cell r="O17">
            <v>100620778.59</v>
          </cell>
          <cell r="P17">
            <v>7610340.0099999998</v>
          </cell>
          <cell r="Q17">
            <v>0</v>
          </cell>
          <cell r="R17">
            <v>59279629884.110001</v>
          </cell>
          <cell r="S17">
            <v>1</v>
          </cell>
        </row>
        <row r="19">
          <cell r="A19" t="str">
            <v>(1) With respect to STEP Loans, the Current Indexed LTV does not include amounts drawn in respect of (i) Other STEP Products, or (ii) Additional STEP Loans which are not yet included in the cover pool, which in each case are secured by the same property.</v>
          </cell>
        </row>
        <row r="20">
          <cell r="A20" t="str">
            <v>(2) The indexation methodology as described in footnote (1) on page 3 of this Investor Report.</v>
          </cell>
        </row>
        <row r="21">
          <cell r="A21" t="str">
            <v>(3) The methodology used in this table aggregates STEP Loans secured by the same property.</v>
          </cell>
        </row>
      </sheetData>
      <sheetData sheetId="8"/>
      <sheetData sheetId="9"/>
      <sheetData sheetId="10"/>
      <sheetData sheetId="11">
        <row r="3">
          <cell r="C3">
            <v>2.4896698738076943</v>
          </cell>
        </row>
        <row r="5">
          <cell r="C5">
            <v>7219935000</v>
          </cell>
          <cell r="D5">
            <v>0</v>
          </cell>
        </row>
        <row r="6">
          <cell r="C6">
            <v>4532650000</v>
          </cell>
          <cell r="D6">
            <v>7219935000</v>
          </cell>
        </row>
        <row r="7">
          <cell r="C7">
            <v>8325266500</v>
          </cell>
          <cell r="D7">
            <v>4532650000</v>
          </cell>
        </row>
        <row r="8">
          <cell r="C8">
            <v>8682726000</v>
          </cell>
          <cell r="D8">
            <v>8325266500</v>
          </cell>
        </row>
        <row r="9">
          <cell r="C9">
            <v>9775800000</v>
          </cell>
          <cell r="D9">
            <v>8682726000</v>
          </cell>
        </row>
        <row r="10">
          <cell r="C10">
            <v>6938295000</v>
          </cell>
          <cell r="D10">
            <v>16714095000</v>
          </cell>
        </row>
        <row r="11">
          <cell r="C11">
            <v>1054018599.9999988</v>
          </cell>
          <cell r="D11">
            <v>1054018599.9999988</v>
          </cell>
        </row>
        <row r="12">
          <cell r="C12">
            <v>26669336.939999998</v>
          </cell>
        </row>
        <row r="14">
          <cell r="C14">
            <v>1</v>
          </cell>
        </row>
        <row r="16">
          <cell r="D16">
            <v>0.165538573407328</v>
          </cell>
        </row>
        <row r="17">
          <cell r="D17">
            <v>0.29970678514142207</v>
          </cell>
        </row>
        <row r="18">
          <cell r="D18">
            <v>0.27601616776129739</v>
          </cell>
        </row>
        <row r="19">
          <cell r="D19">
            <v>0.25824248545204553</v>
          </cell>
        </row>
        <row r="20">
          <cell r="D20">
            <v>4.9598823790702052E-4</v>
          </cell>
        </row>
      </sheetData>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P1"/>
      <sheetName val="Report P2"/>
      <sheetName val="Report P3"/>
      <sheetName val="Report P4"/>
      <sheetName val="Report P5"/>
      <sheetName val="Extract"/>
      <sheetName val="OE.3.1.4"/>
      <sheetName val="STEP Plan Level LTV"/>
      <sheetName val="For Review"/>
      <sheetName val="Sheet1"/>
    </sheetNames>
    <sheetDataSet>
      <sheetData sheetId="0"/>
      <sheetData sheetId="1"/>
      <sheetData sheetId="2"/>
      <sheetData sheetId="3"/>
      <sheetData sheetId="4"/>
      <sheetData sheetId="5"/>
      <sheetData sheetId="6">
        <row r="3">
          <cell r="C3">
            <v>2.8926731362122122E-3</v>
          </cell>
        </row>
        <row r="4">
          <cell r="C4">
            <v>4.5107492395869974E-4</v>
          </cell>
        </row>
        <row r="5">
          <cell r="C5">
            <v>1.4897887396801091E-4</v>
          </cell>
        </row>
        <row r="6">
          <cell r="C6">
            <v>0</v>
          </cell>
        </row>
        <row r="7">
          <cell r="C7">
            <v>0</v>
          </cell>
        </row>
      </sheetData>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14-the-bank-of-nova-scoti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pool/137" TargetMode="External"/><Relationship Id="rId5" Type="http://schemas.openxmlformats.org/officeDocument/2006/relationships/hyperlink" Target="https://www.scotiabank.com/ca/en/about/investors-shareholders/funding-programs/scotiabank-global-registered-covered-bond-program.html"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63" t="s">
        <v>1226</v>
      </c>
    </row>
    <row r="3" spans="1:1" x14ac:dyDescent="0.25">
      <c r="A3" s="122"/>
    </row>
    <row r="4" spans="1:1" ht="34.5" x14ac:dyDescent="0.25">
      <c r="A4" s="123" t="s">
        <v>1227</v>
      </c>
    </row>
    <row r="5" spans="1:1" ht="34.5" x14ac:dyDescent="0.25">
      <c r="A5" s="123" t="s">
        <v>1228</v>
      </c>
    </row>
    <row r="6" spans="1:1" ht="34.5" x14ac:dyDescent="0.25">
      <c r="A6" s="123" t="s">
        <v>1229</v>
      </c>
    </row>
    <row r="7" spans="1:1" ht="17.25" x14ac:dyDescent="0.25">
      <c r="A7" s="123"/>
    </row>
    <row r="8" spans="1:1" ht="18.75" x14ac:dyDescent="0.25">
      <c r="A8" s="124" t="s">
        <v>1230</v>
      </c>
    </row>
    <row r="9" spans="1:1" ht="34.5" x14ac:dyDescent="0.3">
      <c r="A9" s="133" t="s">
        <v>1392</v>
      </c>
    </row>
    <row r="10" spans="1:1" ht="69" x14ac:dyDescent="0.25">
      <c r="A10" s="126" t="s">
        <v>1231</v>
      </c>
    </row>
    <row r="11" spans="1:1" ht="34.5" x14ac:dyDescent="0.25">
      <c r="A11" s="126" t="s">
        <v>1232</v>
      </c>
    </row>
    <row r="12" spans="1:1" ht="17.25" x14ac:dyDescent="0.25">
      <c r="A12" s="126" t="s">
        <v>1233</v>
      </c>
    </row>
    <row r="13" spans="1:1" ht="17.25" x14ac:dyDescent="0.25">
      <c r="A13" s="126" t="s">
        <v>1234</v>
      </c>
    </row>
    <row r="14" spans="1:1" ht="34.5" x14ac:dyDescent="0.25">
      <c r="A14" s="126" t="s">
        <v>1235</v>
      </c>
    </row>
    <row r="15" spans="1:1" ht="17.25" x14ac:dyDescent="0.25">
      <c r="A15" s="126"/>
    </row>
    <row r="16" spans="1:1" ht="18.75" x14ac:dyDescent="0.25">
      <c r="A16" s="124" t="s">
        <v>1236</v>
      </c>
    </row>
    <row r="17" spans="1:1" ht="17.25" x14ac:dyDescent="0.25">
      <c r="A17" s="127" t="s">
        <v>1237</v>
      </c>
    </row>
    <row r="18" spans="1:1" ht="34.5" x14ac:dyDescent="0.25">
      <c r="A18" s="128" t="s">
        <v>1238</v>
      </c>
    </row>
    <row r="19" spans="1:1" ht="34.5" x14ac:dyDescent="0.25">
      <c r="A19" s="128" t="s">
        <v>1239</v>
      </c>
    </row>
    <row r="20" spans="1:1" ht="51.75" x14ac:dyDescent="0.25">
      <c r="A20" s="128" t="s">
        <v>1240</v>
      </c>
    </row>
    <row r="21" spans="1:1" ht="86.25" x14ac:dyDescent="0.25">
      <c r="A21" s="128" t="s">
        <v>1241</v>
      </c>
    </row>
    <row r="22" spans="1:1" ht="51.75" x14ac:dyDescent="0.25">
      <c r="A22" s="128" t="s">
        <v>1242</v>
      </c>
    </row>
    <row r="23" spans="1:1" ht="34.5" x14ac:dyDescent="0.25">
      <c r="A23" s="128" t="s">
        <v>1243</v>
      </c>
    </row>
    <row r="24" spans="1:1" ht="17.25" x14ac:dyDescent="0.25">
      <c r="A24" s="128" t="s">
        <v>1244</v>
      </c>
    </row>
    <row r="25" spans="1:1" ht="17.25" x14ac:dyDescent="0.25">
      <c r="A25" s="127" t="s">
        <v>1245</v>
      </c>
    </row>
    <row r="26" spans="1:1" ht="51.75" x14ac:dyDescent="0.3">
      <c r="A26" s="129" t="s">
        <v>1246</v>
      </c>
    </row>
    <row r="27" spans="1:1" ht="17.25" x14ac:dyDescent="0.3">
      <c r="A27" s="129" t="s">
        <v>1247</v>
      </c>
    </row>
    <row r="28" spans="1:1" ht="17.25" x14ac:dyDescent="0.25">
      <c r="A28" s="127" t="s">
        <v>1248</v>
      </c>
    </row>
    <row r="29" spans="1:1" ht="34.5" x14ac:dyDescent="0.25">
      <c r="A29" s="128" t="s">
        <v>1249</v>
      </c>
    </row>
    <row r="30" spans="1:1" ht="34.5" x14ac:dyDescent="0.25">
      <c r="A30" s="128" t="s">
        <v>1250</v>
      </c>
    </row>
    <row r="31" spans="1:1" ht="34.5" x14ac:dyDescent="0.25">
      <c r="A31" s="128" t="s">
        <v>1251</v>
      </c>
    </row>
    <row r="32" spans="1:1" ht="34.5" x14ac:dyDescent="0.25">
      <c r="A32" s="128" t="s">
        <v>1252</v>
      </c>
    </row>
    <row r="33" spans="1:1" ht="17.25" x14ac:dyDescent="0.25">
      <c r="A33" s="128"/>
    </row>
    <row r="34" spans="1:1" ht="18.75" x14ac:dyDescent="0.25">
      <c r="A34" s="124" t="s">
        <v>1253</v>
      </c>
    </row>
    <row r="35" spans="1:1" ht="17.25" x14ac:dyDescent="0.25">
      <c r="A35" s="127" t="s">
        <v>1254</v>
      </c>
    </row>
    <row r="36" spans="1:1" ht="34.5" x14ac:dyDescent="0.25">
      <c r="A36" s="128" t="s">
        <v>1255</v>
      </c>
    </row>
    <row r="37" spans="1:1" ht="34.5" x14ac:dyDescent="0.25">
      <c r="A37" s="128" t="s">
        <v>1256</v>
      </c>
    </row>
    <row r="38" spans="1:1" ht="34.5" x14ac:dyDescent="0.25">
      <c r="A38" s="128" t="s">
        <v>1257</v>
      </c>
    </row>
    <row r="39" spans="1:1" ht="17.25" x14ac:dyDescent="0.25">
      <c r="A39" s="128" t="s">
        <v>1258</v>
      </c>
    </row>
    <row r="40" spans="1:1" ht="34.5" x14ac:dyDescent="0.25">
      <c r="A40" s="128" t="s">
        <v>1259</v>
      </c>
    </row>
    <row r="41" spans="1:1" ht="17.25" x14ac:dyDescent="0.25">
      <c r="A41" s="127" t="s">
        <v>1260</v>
      </c>
    </row>
    <row r="42" spans="1:1" ht="17.25" x14ac:dyDescent="0.25">
      <c r="A42" s="128" t="s">
        <v>1261</v>
      </c>
    </row>
    <row r="43" spans="1:1" ht="17.25" x14ac:dyDescent="0.3">
      <c r="A43" s="129" t="s">
        <v>1262</v>
      </c>
    </row>
    <row r="44" spans="1:1" ht="17.25" x14ac:dyDescent="0.25">
      <c r="A44" s="127" t="s">
        <v>1263</v>
      </c>
    </row>
    <row r="45" spans="1:1" ht="34.5" x14ac:dyDescent="0.3">
      <c r="A45" s="129" t="s">
        <v>1264</v>
      </c>
    </row>
    <row r="46" spans="1:1" ht="34.5" x14ac:dyDescent="0.25">
      <c r="A46" s="128" t="s">
        <v>1265</v>
      </c>
    </row>
    <row r="47" spans="1:1" ht="34.5" x14ac:dyDescent="0.25">
      <c r="A47" s="128" t="s">
        <v>1266</v>
      </c>
    </row>
    <row r="48" spans="1:1" ht="17.25" x14ac:dyDescent="0.25">
      <c r="A48" s="128" t="s">
        <v>1267</v>
      </c>
    </row>
    <row r="49" spans="1:1" ht="17.25" x14ac:dyDescent="0.3">
      <c r="A49" s="129" t="s">
        <v>1268</v>
      </c>
    </row>
    <row r="50" spans="1:1" ht="17.25" x14ac:dyDescent="0.25">
      <c r="A50" s="127" t="s">
        <v>1269</v>
      </c>
    </row>
    <row r="51" spans="1:1" ht="34.5" x14ac:dyDescent="0.3">
      <c r="A51" s="129" t="s">
        <v>1270</v>
      </c>
    </row>
    <row r="52" spans="1:1" ht="17.25" x14ac:dyDescent="0.25">
      <c r="A52" s="128" t="s">
        <v>1271</v>
      </c>
    </row>
    <row r="53" spans="1:1" ht="34.5" x14ac:dyDescent="0.3">
      <c r="A53" s="129" t="s">
        <v>1272</v>
      </c>
    </row>
    <row r="54" spans="1:1" ht="17.25" x14ac:dyDescent="0.25">
      <c r="A54" s="127" t="s">
        <v>1273</v>
      </c>
    </row>
    <row r="55" spans="1:1" ht="17.25" x14ac:dyDescent="0.3">
      <c r="A55" s="129" t="s">
        <v>1274</v>
      </c>
    </row>
    <row r="56" spans="1:1" ht="34.5" x14ac:dyDescent="0.25">
      <c r="A56" s="128" t="s">
        <v>1275</v>
      </c>
    </row>
    <row r="57" spans="1:1" ht="17.25" x14ac:dyDescent="0.25">
      <c r="A57" s="128" t="s">
        <v>1276</v>
      </c>
    </row>
    <row r="58" spans="1:1" ht="17.25" x14ac:dyDescent="0.25">
      <c r="A58" s="128" t="s">
        <v>1277</v>
      </c>
    </row>
    <row r="59" spans="1:1" ht="17.25" x14ac:dyDescent="0.25">
      <c r="A59" s="127" t="s">
        <v>1278</v>
      </c>
    </row>
    <row r="60" spans="1:1" ht="34.5" x14ac:dyDescent="0.25">
      <c r="A60" s="128" t="s">
        <v>1279</v>
      </c>
    </row>
    <row r="61" spans="1:1" ht="17.25" x14ac:dyDescent="0.25">
      <c r="A61" s="130"/>
    </row>
    <row r="62" spans="1:1" ht="18.75" x14ac:dyDescent="0.25">
      <c r="A62" s="124" t="s">
        <v>1280</v>
      </c>
    </row>
    <row r="63" spans="1:1" ht="17.25" x14ac:dyDescent="0.25">
      <c r="A63" s="127" t="s">
        <v>1281</v>
      </c>
    </row>
    <row r="64" spans="1:1" ht="34.5" x14ac:dyDescent="0.25">
      <c r="A64" s="128" t="s">
        <v>1282</v>
      </c>
    </row>
    <row r="65" spans="1:1" ht="17.25" x14ac:dyDescent="0.25">
      <c r="A65" s="128" t="s">
        <v>1283</v>
      </c>
    </row>
    <row r="66" spans="1:1" ht="34.5" x14ac:dyDescent="0.25">
      <c r="A66" s="126" t="s">
        <v>1284</v>
      </c>
    </row>
    <row r="67" spans="1:1" ht="34.5" x14ac:dyDescent="0.25">
      <c r="A67" s="126" t="s">
        <v>1285</v>
      </c>
    </row>
    <row r="68" spans="1:1" ht="34.5" x14ac:dyDescent="0.25">
      <c r="A68" s="126" t="s">
        <v>1286</v>
      </c>
    </row>
    <row r="69" spans="1:1" ht="17.25" x14ac:dyDescent="0.25">
      <c r="A69" s="131" t="s">
        <v>1287</v>
      </c>
    </row>
    <row r="70" spans="1:1" ht="51.75" x14ac:dyDescent="0.25">
      <c r="A70" s="126" t="s">
        <v>1288</v>
      </c>
    </row>
    <row r="71" spans="1:1" ht="17.25" x14ac:dyDescent="0.25">
      <c r="A71" s="126" t="s">
        <v>1289</v>
      </c>
    </row>
    <row r="72" spans="1:1" ht="17.25" x14ac:dyDescent="0.25">
      <c r="A72" s="131" t="s">
        <v>1290</v>
      </c>
    </row>
    <row r="73" spans="1:1" ht="17.25" x14ac:dyDescent="0.25">
      <c r="A73" s="126" t="s">
        <v>1291</v>
      </c>
    </row>
    <row r="74" spans="1:1" ht="17.25" x14ac:dyDescent="0.25">
      <c r="A74" s="131" t="s">
        <v>1292</v>
      </c>
    </row>
    <row r="75" spans="1:1" ht="34.5" x14ac:dyDescent="0.25">
      <c r="A75" s="126" t="s">
        <v>1293</v>
      </c>
    </row>
    <row r="76" spans="1:1" ht="17.25" x14ac:dyDescent="0.25">
      <c r="A76" s="126" t="s">
        <v>1294</v>
      </c>
    </row>
    <row r="77" spans="1:1" ht="51.75" x14ac:dyDescent="0.25">
      <c r="A77" s="126" t="s">
        <v>1295</v>
      </c>
    </row>
    <row r="78" spans="1:1" ht="17.25" x14ac:dyDescent="0.25">
      <c r="A78" s="131" t="s">
        <v>1296</v>
      </c>
    </row>
    <row r="79" spans="1:1" ht="17.25" x14ac:dyDescent="0.3">
      <c r="A79" s="125" t="s">
        <v>1297</v>
      </c>
    </row>
    <row r="80" spans="1:1" ht="17.25" x14ac:dyDescent="0.25">
      <c r="A80" s="131" t="s">
        <v>1298</v>
      </c>
    </row>
    <row r="81" spans="1:1" ht="34.5" x14ac:dyDescent="0.25">
      <c r="A81" s="126" t="s">
        <v>1299</v>
      </c>
    </row>
    <row r="82" spans="1:1" ht="34.5" x14ac:dyDescent="0.25">
      <c r="A82" s="126" t="s">
        <v>1300</v>
      </c>
    </row>
    <row r="83" spans="1:1" ht="34.5" x14ac:dyDescent="0.25">
      <c r="A83" s="126" t="s">
        <v>1301</v>
      </c>
    </row>
    <row r="84" spans="1:1" ht="34.5" x14ac:dyDescent="0.25">
      <c r="A84" s="126" t="s">
        <v>1302</v>
      </c>
    </row>
    <row r="85" spans="1:1" ht="34.5" x14ac:dyDescent="0.25">
      <c r="A85" s="126" t="s">
        <v>1303</v>
      </c>
    </row>
    <row r="86" spans="1:1" ht="17.25" x14ac:dyDescent="0.25">
      <c r="A86" s="131" t="s">
        <v>1304</v>
      </c>
    </row>
    <row r="87" spans="1:1" ht="17.25" x14ac:dyDescent="0.25">
      <c r="A87" s="126" t="s">
        <v>1305</v>
      </c>
    </row>
    <row r="88" spans="1:1" ht="34.5" x14ac:dyDescent="0.25">
      <c r="A88" s="126" t="s">
        <v>1306</v>
      </c>
    </row>
    <row r="89" spans="1:1" ht="17.25" x14ac:dyDescent="0.25">
      <c r="A89" s="131" t="s">
        <v>1307</v>
      </c>
    </row>
    <row r="90" spans="1:1" ht="34.5" x14ac:dyDescent="0.25">
      <c r="A90" s="126" t="s">
        <v>1308</v>
      </c>
    </row>
    <row r="91" spans="1:1" ht="17.25" x14ac:dyDescent="0.25">
      <c r="A91" s="131" t="s">
        <v>1309</v>
      </c>
    </row>
    <row r="92" spans="1:1" ht="17.25" x14ac:dyDescent="0.3">
      <c r="A92" s="125" t="s">
        <v>1310</v>
      </c>
    </row>
    <row r="93" spans="1:1" ht="17.25" x14ac:dyDescent="0.25">
      <c r="A93" s="126" t="s">
        <v>1311</v>
      </c>
    </row>
    <row r="94" spans="1:1" ht="17.25" x14ac:dyDescent="0.25">
      <c r="A94" s="126"/>
    </row>
    <row r="95" spans="1:1" ht="18.75" x14ac:dyDescent="0.25">
      <c r="A95" s="124" t="s">
        <v>1312</v>
      </c>
    </row>
    <row r="96" spans="1:1" ht="34.5" x14ac:dyDescent="0.3">
      <c r="A96" s="125" t="s">
        <v>1313</v>
      </c>
    </row>
    <row r="97" spans="1:1" ht="17.25" x14ac:dyDescent="0.3">
      <c r="A97" s="125" t="s">
        <v>1314</v>
      </c>
    </row>
    <row r="98" spans="1:1" ht="17.25" x14ac:dyDescent="0.25">
      <c r="A98" s="131" t="s">
        <v>1315</v>
      </c>
    </row>
    <row r="99" spans="1:1" ht="17.25" x14ac:dyDescent="0.25">
      <c r="A99" s="123" t="s">
        <v>1316</v>
      </c>
    </row>
    <row r="100" spans="1:1" ht="17.25" x14ac:dyDescent="0.25">
      <c r="A100" s="126" t="s">
        <v>1317</v>
      </c>
    </row>
    <row r="101" spans="1:1" ht="17.25" x14ac:dyDescent="0.25">
      <c r="A101" s="126" t="s">
        <v>1318</v>
      </c>
    </row>
    <row r="102" spans="1:1" ht="17.25" x14ac:dyDescent="0.25">
      <c r="A102" s="126" t="s">
        <v>1319</v>
      </c>
    </row>
    <row r="103" spans="1:1" ht="17.25" x14ac:dyDescent="0.25">
      <c r="A103" s="126" t="s">
        <v>1320</v>
      </c>
    </row>
    <row r="104" spans="1:1" ht="34.5" x14ac:dyDescent="0.25">
      <c r="A104" s="126" t="s">
        <v>1321</v>
      </c>
    </row>
    <row r="105" spans="1:1" ht="17.25" x14ac:dyDescent="0.25">
      <c r="A105" s="123" t="s">
        <v>1322</v>
      </c>
    </row>
    <row r="106" spans="1:1" ht="17.25" x14ac:dyDescent="0.25">
      <c r="A106" s="126" t="s">
        <v>1323</v>
      </c>
    </row>
    <row r="107" spans="1:1" ht="17.25" x14ac:dyDescent="0.25">
      <c r="A107" s="126" t="s">
        <v>1324</v>
      </c>
    </row>
    <row r="108" spans="1:1" ht="17.25" x14ac:dyDescent="0.25">
      <c r="A108" s="126" t="s">
        <v>1325</v>
      </c>
    </row>
    <row r="109" spans="1:1" ht="17.25" x14ac:dyDescent="0.25">
      <c r="A109" s="126" t="s">
        <v>1326</v>
      </c>
    </row>
    <row r="110" spans="1:1" ht="17.25" x14ac:dyDescent="0.25">
      <c r="A110" s="126" t="s">
        <v>1327</v>
      </c>
    </row>
    <row r="111" spans="1:1" ht="17.25" x14ac:dyDescent="0.25">
      <c r="A111" s="126" t="s">
        <v>1328</v>
      </c>
    </row>
    <row r="112" spans="1:1" ht="17.25" x14ac:dyDescent="0.25">
      <c r="A112" s="131" t="s">
        <v>1329</v>
      </c>
    </row>
    <row r="113" spans="1:1" ht="17.25" x14ac:dyDescent="0.25">
      <c r="A113" s="126" t="s">
        <v>1330</v>
      </c>
    </row>
    <row r="114" spans="1:1" ht="17.25" x14ac:dyDescent="0.25">
      <c r="A114" s="123" t="s">
        <v>1331</v>
      </c>
    </row>
    <row r="115" spans="1:1" ht="17.25" x14ac:dyDescent="0.25">
      <c r="A115" s="126" t="s">
        <v>1332</v>
      </c>
    </row>
    <row r="116" spans="1:1" ht="17.25" x14ac:dyDescent="0.25">
      <c r="A116" s="126" t="s">
        <v>1333</v>
      </c>
    </row>
    <row r="117" spans="1:1" ht="17.25" x14ac:dyDescent="0.25">
      <c r="A117" s="123" t="s">
        <v>1334</v>
      </c>
    </row>
    <row r="118" spans="1:1" ht="17.25" x14ac:dyDescent="0.25">
      <c r="A118" s="126" t="s">
        <v>1335</v>
      </c>
    </row>
    <row r="119" spans="1:1" ht="17.25" x14ac:dyDescent="0.25">
      <c r="A119" s="126" t="s">
        <v>1336</v>
      </c>
    </row>
    <row r="120" spans="1:1" ht="17.25" x14ac:dyDescent="0.25">
      <c r="A120" s="126" t="s">
        <v>1337</v>
      </c>
    </row>
    <row r="121" spans="1:1" ht="17.25" x14ac:dyDescent="0.25">
      <c r="A121" s="131" t="s">
        <v>1338</v>
      </c>
    </row>
    <row r="122" spans="1:1" ht="17.25" x14ac:dyDescent="0.25">
      <c r="A122" s="123" t="s">
        <v>1339</v>
      </c>
    </row>
    <row r="123" spans="1:1" ht="17.25" x14ac:dyDescent="0.25">
      <c r="A123" s="123" t="s">
        <v>1340</v>
      </c>
    </row>
    <row r="124" spans="1:1" ht="17.25" x14ac:dyDescent="0.25">
      <c r="A124" s="126" t="s">
        <v>1341</v>
      </c>
    </row>
    <row r="125" spans="1:1" ht="17.25" x14ac:dyDescent="0.25">
      <c r="A125" s="126" t="s">
        <v>1342</v>
      </c>
    </row>
    <row r="126" spans="1:1" ht="17.25" x14ac:dyDescent="0.25">
      <c r="A126" s="126" t="s">
        <v>1343</v>
      </c>
    </row>
    <row r="127" spans="1:1" ht="17.25" x14ac:dyDescent="0.25">
      <c r="A127" s="126" t="s">
        <v>1344</v>
      </c>
    </row>
    <row r="128" spans="1:1" ht="17.25" x14ac:dyDescent="0.25">
      <c r="A128" s="126" t="s">
        <v>1345</v>
      </c>
    </row>
    <row r="129" spans="1:1" ht="17.25" x14ac:dyDescent="0.25">
      <c r="A129" s="131" t="s">
        <v>1346</v>
      </c>
    </row>
    <row r="130" spans="1:1" ht="34.5" x14ac:dyDescent="0.25">
      <c r="A130" s="126" t="s">
        <v>1347</v>
      </c>
    </row>
    <row r="131" spans="1:1" ht="69" x14ac:dyDescent="0.25">
      <c r="A131" s="126" t="s">
        <v>1348</v>
      </c>
    </row>
    <row r="132" spans="1:1" ht="34.5" x14ac:dyDescent="0.25">
      <c r="A132" s="126" t="s">
        <v>1349</v>
      </c>
    </row>
    <row r="133" spans="1:1" ht="17.25" x14ac:dyDescent="0.25">
      <c r="A133" s="131" t="s">
        <v>1350</v>
      </c>
    </row>
    <row r="134" spans="1:1" ht="34.5" x14ac:dyDescent="0.25">
      <c r="A134" s="123" t="s">
        <v>1351</v>
      </c>
    </row>
    <row r="135" spans="1:1" ht="17.25" x14ac:dyDescent="0.25">
      <c r="A135" s="123"/>
    </row>
    <row r="136" spans="1:1" ht="18.75" x14ac:dyDescent="0.25">
      <c r="A136" s="124" t="s">
        <v>1352</v>
      </c>
    </row>
    <row r="137" spans="1:1" ht="17.25" x14ac:dyDescent="0.25">
      <c r="A137" s="126" t="s">
        <v>1353</v>
      </c>
    </row>
    <row r="138" spans="1:1" ht="34.5" x14ac:dyDescent="0.25">
      <c r="A138" s="128" t="s">
        <v>1354</v>
      </c>
    </row>
    <row r="139" spans="1:1" ht="34.5" x14ac:dyDescent="0.25">
      <c r="A139" s="128" t="s">
        <v>1355</v>
      </c>
    </row>
    <row r="140" spans="1:1" ht="17.25" x14ac:dyDescent="0.25">
      <c r="A140" s="127" t="s">
        <v>1356</v>
      </c>
    </row>
    <row r="141" spans="1:1" ht="17.25" x14ac:dyDescent="0.25">
      <c r="A141" s="132" t="s">
        <v>1357</v>
      </c>
    </row>
    <row r="142" spans="1:1" ht="34.5" x14ac:dyDescent="0.3">
      <c r="A142" s="129" t="s">
        <v>1358</v>
      </c>
    </row>
    <row r="143" spans="1:1" ht="17.25" x14ac:dyDescent="0.25">
      <c r="A143" s="128" t="s">
        <v>1359</v>
      </c>
    </row>
    <row r="144" spans="1:1" ht="17.25" x14ac:dyDescent="0.25">
      <c r="A144" s="128" t="s">
        <v>1360</v>
      </c>
    </row>
    <row r="145" spans="1:1" ht="17.25" x14ac:dyDescent="0.25">
      <c r="A145" s="132" t="s">
        <v>1361</v>
      </c>
    </row>
    <row r="146" spans="1:1" ht="17.25" x14ac:dyDescent="0.25">
      <c r="A146" s="127" t="s">
        <v>1362</v>
      </c>
    </row>
    <row r="147" spans="1:1" ht="17.25" x14ac:dyDescent="0.25">
      <c r="A147" s="132" t="s">
        <v>1363</v>
      </c>
    </row>
    <row r="148" spans="1:1" ht="17.25" x14ac:dyDescent="0.25">
      <c r="A148" s="128" t="s">
        <v>1364</v>
      </c>
    </row>
    <row r="149" spans="1:1" ht="17.25" x14ac:dyDescent="0.25">
      <c r="A149" s="128" t="s">
        <v>1365</v>
      </c>
    </row>
    <row r="150" spans="1:1" ht="17.25" x14ac:dyDescent="0.25">
      <c r="A150" s="128" t="s">
        <v>1366</v>
      </c>
    </row>
    <row r="151" spans="1:1" ht="34.5" x14ac:dyDescent="0.25">
      <c r="A151" s="132" t="s">
        <v>1367</v>
      </c>
    </row>
    <row r="152" spans="1:1" ht="17.25" x14ac:dyDescent="0.25">
      <c r="A152" s="127" t="s">
        <v>1368</v>
      </c>
    </row>
    <row r="153" spans="1:1" ht="17.25" x14ac:dyDescent="0.25">
      <c r="A153" s="128" t="s">
        <v>1369</v>
      </c>
    </row>
    <row r="154" spans="1:1" ht="17.25" x14ac:dyDescent="0.25">
      <c r="A154" s="128" t="s">
        <v>1370</v>
      </c>
    </row>
    <row r="155" spans="1:1" ht="17.25" x14ac:dyDescent="0.25">
      <c r="A155" s="128" t="s">
        <v>1371</v>
      </c>
    </row>
    <row r="156" spans="1:1" ht="17.25" x14ac:dyDescent="0.25">
      <c r="A156" s="128" t="s">
        <v>1372</v>
      </c>
    </row>
    <row r="157" spans="1:1" ht="34.5" x14ac:dyDescent="0.25">
      <c r="A157" s="128" t="s">
        <v>1373</v>
      </c>
    </row>
    <row r="158" spans="1:1" ht="34.5" x14ac:dyDescent="0.25">
      <c r="A158" s="128" t="s">
        <v>1374</v>
      </c>
    </row>
    <row r="159" spans="1:1" ht="17.25" x14ac:dyDescent="0.25">
      <c r="A159" s="127" t="s">
        <v>1375</v>
      </c>
    </row>
    <row r="160" spans="1:1" ht="34.5" x14ac:dyDescent="0.25">
      <c r="A160" s="128" t="s">
        <v>1376</v>
      </c>
    </row>
    <row r="161" spans="1:1" ht="34.5" x14ac:dyDescent="0.25">
      <c r="A161" s="128" t="s">
        <v>1377</v>
      </c>
    </row>
    <row r="162" spans="1:1" ht="17.25" x14ac:dyDescent="0.25">
      <c r="A162" s="128" t="s">
        <v>1378</v>
      </c>
    </row>
    <row r="163" spans="1:1" ht="17.25" x14ac:dyDescent="0.25">
      <c r="A163" s="127" t="s">
        <v>1379</v>
      </c>
    </row>
    <row r="164" spans="1:1" ht="34.5" x14ac:dyDescent="0.3">
      <c r="A164" s="134" t="s">
        <v>1393</v>
      </c>
    </row>
    <row r="165" spans="1:1" ht="34.5" x14ac:dyDescent="0.25">
      <c r="A165" s="128" t="s">
        <v>1380</v>
      </c>
    </row>
    <row r="166" spans="1:1" ht="17.25" x14ac:dyDescent="0.25">
      <c r="A166" s="127" t="s">
        <v>1381</v>
      </c>
    </row>
    <row r="167" spans="1:1" ht="17.25" x14ac:dyDescent="0.25">
      <c r="A167" s="128" t="s">
        <v>1382</v>
      </c>
    </row>
    <row r="168" spans="1:1" ht="17.25" x14ac:dyDescent="0.25">
      <c r="A168" s="127" t="s">
        <v>1383</v>
      </c>
    </row>
    <row r="169" spans="1:1" ht="17.25" x14ac:dyDescent="0.3">
      <c r="A169" s="129" t="s">
        <v>1384</v>
      </c>
    </row>
    <row r="170" spans="1:1" ht="17.25" x14ac:dyDescent="0.3">
      <c r="A170" s="129"/>
    </row>
    <row r="171" spans="1:1" ht="17.25" x14ac:dyDescent="0.3">
      <c r="A171" s="129"/>
    </row>
    <row r="172" spans="1:1" ht="17.25" x14ac:dyDescent="0.3">
      <c r="A172" s="129"/>
    </row>
    <row r="173" spans="1:1" ht="17.25" x14ac:dyDescent="0.3">
      <c r="A173" s="129"/>
    </row>
    <row r="174" spans="1:1" ht="17.25" x14ac:dyDescent="0.3">
      <c r="A174" s="12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T560"/>
  <sheetViews>
    <sheetView tabSelected="1" zoomScale="80" zoomScaleNormal="80" workbookViewId="0">
      <selection activeCell="B37" sqref="B37"/>
    </sheetView>
  </sheetViews>
  <sheetFormatPr defaultColWidth="9.140625" defaultRowHeight="15" x14ac:dyDescent="0.25"/>
  <cols>
    <col min="1" max="1" width="64" style="360" customWidth="1"/>
    <col min="2" max="2" width="43.85546875" style="360" customWidth="1"/>
    <col min="3" max="3" width="37" style="360" customWidth="1"/>
    <col min="4" max="4" width="28.140625" style="360" bestFit="1" customWidth="1"/>
    <col min="5" max="5" width="21.5703125" style="360" bestFit="1" customWidth="1"/>
    <col min="6" max="6" width="33" style="360" bestFit="1" customWidth="1"/>
    <col min="7" max="7" width="16.42578125" style="360" bestFit="1" customWidth="1"/>
    <col min="8" max="14" width="15.140625" style="360" bestFit="1" customWidth="1"/>
    <col min="15" max="16" width="13.42578125" style="360" bestFit="1" customWidth="1"/>
    <col min="17" max="18" width="17.140625" style="360" bestFit="1" customWidth="1"/>
    <col min="19" max="19" width="16.140625" style="360" bestFit="1" customWidth="1"/>
    <col min="20" max="20" width="20.140625" style="360" customWidth="1"/>
    <col min="21" max="16384" width="9.140625" style="360"/>
  </cols>
  <sheetData>
    <row r="1" spans="1:7" x14ac:dyDescent="0.25">
      <c r="A1" s="394"/>
      <c r="B1" s="395" t="s">
        <v>2784</v>
      </c>
      <c r="C1" s="395"/>
      <c r="D1" s="395"/>
      <c r="E1" s="394"/>
      <c r="F1" s="394"/>
      <c r="G1" s="394"/>
    </row>
    <row r="2" spans="1:7" x14ac:dyDescent="0.25">
      <c r="A2" s="394"/>
      <c r="B2" s="396" t="s">
        <v>2785</v>
      </c>
      <c r="C2" s="397">
        <f>'[1]Program Info'!$D$2</f>
        <v>44804</v>
      </c>
      <c r="D2" s="394"/>
      <c r="E2" s="394"/>
      <c r="F2" s="394"/>
      <c r="G2" s="394"/>
    </row>
    <row r="3" spans="1:7" x14ac:dyDescent="0.25">
      <c r="A3" s="394"/>
      <c r="B3" s="396" t="s">
        <v>2786</v>
      </c>
      <c r="C3" s="397">
        <f>'[1]Program Info'!$D$3</f>
        <v>44819</v>
      </c>
      <c r="D3" s="394"/>
      <c r="E3" s="394"/>
      <c r="F3" s="394"/>
      <c r="G3" s="394"/>
    </row>
    <row r="4" spans="1:7" x14ac:dyDescent="0.25">
      <c r="A4" s="395"/>
      <c r="B4" s="394"/>
      <c r="C4" s="394"/>
      <c r="D4" s="394"/>
      <c r="E4" s="394"/>
      <c r="F4" s="394"/>
      <c r="G4" s="394"/>
    </row>
    <row r="5" spans="1:7" ht="15" customHeight="1" x14ac:dyDescent="0.25">
      <c r="A5" s="687" t="str">
        <f>'[1]Program Info'!$A$5:$G$7</f>
        <v>This report contains information regarding Scotiabank's Global Registered Covered Bond Program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v>
      </c>
      <c r="B5" s="687"/>
      <c r="C5" s="687"/>
      <c r="D5" s="687"/>
      <c r="E5" s="687"/>
      <c r="F5" s="687"/>
      <c r="G5" s="687"/>
    </row>
    <row r="6" spans="1:7" x14ac:dyDescent="0.25">
      <c r="A6" s="687"/>
      <c r="B6" s="687"/>
      <c r="C6" s="687"/>
      <c r="D6" s="687"/>
      <c r="E6" s="687"/>
      <c r="F6" s="687"/>
      <c r="G6" s="687"/>
    </row>
    <row r="7" spans="1:7" x14ac:dyDescent="0.25">
      <c r="A7" s="687"/>
      <c r="B7" s="687"/>
      <c r="C7" s="687"/>
      <c r="D7" s="687"/>
      <c r="E7" s="687"/>
      <c r="F7" s="687"/>
      <c r="G7" s="687"/>
    </row>
    <row r="8" spans="1:7" x14ac:dyDescent="0.25">
      <c r="A8" s="398"/>
      <c r="B8" s="398"/>
      <c r="C8" s="398"/>
      <c r="D8" s="398"/>
      <c r="E8" s="398"/>
      <c r="F8" s="398"/>
      <c r="G8" s="398"/>
    </row>
    <row r="9" spans="1:7" ht="15" customHeight="1" x14ac:dyDescent="0.25">
      <c r="A9" s="687" t="str">
        <f>'[1]Program Info'!$A$9:$G$11</f>
        <v>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v>
      </c>
      <c r="B9" s="687"/>
      <c r="C9" s="687"/>
      <c r="D9" s="687"/>
      <c r="E9" s="687"/>
      <c r="F9" s="687"/>
      <c r="G9" s="687"/>
    </row>
    <row r="10" spans="1:7" x14ac:dyDescent="0.25">
      <c r="A10" s="687"/>
      <c r="B10" s="687"/>
      <c r="C10" s="687"/>
      <c r="D10" s="687"/>
      <c r="E10" s="687"/>
      <c r="F10" s="687"/>
      <c r="G10" s="687"/>
    </row>
    <row r="11" spans="1:7" x14ac:dyDescent="0.25">
      <c r="A11" s="687"/>
      <c r="B11" s="687"/>
      <c r="C11" s="687"/>
      <c r="D11" s="687"/>
      <c r="E11" s="687"/>
      <c r="F11" s="687"/>
      <c r="G11" s="687"/>
    </row>
    <row r="12" spans="1:7" x14ac:dyDescent="0.25">
      <c r="A12" s="398"/>
      <c r="B12" s="398"/>
      <c r="C12" s="398"/>
      <c r="D12" s="398"/>
      <c r="E12" s="398"/>
      <c r="F12" s="398"/>
      <c r="G12" s="398"/>
    </row>
    <row r="13" spans="1:7" ht="15" customHeight="1" x14ac:dyDescent="0.25">
      <c r="A13" s="687" t="str">
        <f>'[1]Program Info'!$A$13:$G$15</f>
        <v>The information set forth below has been obtained and based upon sources believed by Scotiabank to be accurate, however, Scotiabank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v>
      </c>
      <c r="B13" s="687"/>
      <c r="C13" s="687"/>
      <c r="D13" s="687"/>
      <c r="E13" s="687"/>
      <c r="F13" s="687"/>
      <c r="G13" s="687"/>
    </row>
    <row r="14" spans="1:7" x14ac:dyDescent="0.25">
      <c r="A14" s="687"/>
      <c r="B14" s="687"/>
      <c r="C14" s="687"/>
      <c r="D14" s="687"/>
      <c r="E14" s="687"/>
      <c r="F14" s="687"/>
      <c r="G14" s="687"/>
    </row>
    <row r="15" spans="1:7" x14ac:dyDescent="0.25">
      <c r="A15" s="687"/>
      <c r="B15" s="687"/>
      <c r="C15" s="687"/>
      <c r="D15" s="687"/>
      <c r="E15" s="687"/>
      <c r="F15" s="687"/>
      <c r="G15" s="687"/>
    </row>
    <row r="16" spans="1:7" x14ac:dyDescent="0.25">
      <c r="A16" s="399"/>
      <c r="B16" s="399"/>
      <c r="C16" s="399"/>
      <c r="D16" s="399"/>
      <c r="E16" s="399"/>
      <c r="F16" s="399"/>
      <c r="G16" s="399"/>
    </row>
    <row r="17" spans="1:7" ht="15" customHeight="1" x14ac:dyDescent="0.25">
      <c r="A17" s="688" t="str">
        <f>'[1]Program Info'!$A$17:$G$19</f>
        <v>THESE COVERED BONDS HAVE NOT BEEN APPROVED OR DISAPPROVED BY CANADA MORTGAGE AND HOUSING CORPORATION (CMHC) NOR HAS CMHC PASSED UPON THE ACCURACY OR ADEQUACY OF THIS REPORT. THE COVERED BONDS ARE NOT INSURED OR GUARANTEED BY CMHC OR THE GOVERNMENT OF CANADA OR ANY OTHER AGENCY THEREOF.</v>
      </c>
      <c r="B17" s="688"/>
      <c r="C17" s="688"/>
      <c r="D17" s="688"/>
      <c r="E17" s="688"/>
      <c r="F17" s="688"/>
      <c r="G17" s="688"/>
    </row>
    <row r="18" spans="1:7" x14ac:dyDescent="0.25">
      <c r="A18" s="688"/>
      <c r="B18" s="688"/>
      <c r="C18" s="688"/>
      <c r="D18" s="688"/>
      <c r="E18" s="688"/>
      <c r="F18" s="688"/>
      <c r="G18" s="688"/>
    </row>
    <row r="19" spans="1:7" x14ac:dyDescent="0.25">
      <c r="A19" s="688"/>
      <c r="B19" s="688"/>
      <c r="C19" s="688"/>
      <c r="D19" s="688"/>
      <c r="E19" s="688"/>
      <c r="F19" s="688"/>
      <c r="G19" s="688"/>
    </row>
    <row r="21" spans="1:7" x14ac:dyDescent="0.25">
      <c r="A21" s="400" t="str">
        <f>'[1]Program Info'!$A$21</f>
        <v>Program Information</v>
      </c>
      <c r="B21" s="401"/>
      <c r="C21" s="401"/>
      <c r="D21" s="401"/>
      <c r="E21" s="401"/>
      <c r="F21" s="401"/>
      <c r="G21" s="401"/>
    </row>
    <row r="22" spans="1:7" x14ac:dyDescent="0.25">
      <c r="A22" s="394"/>
      <c r="B22" s="394"/>
      <c r="C22" s="394"/>
      <c r="D22" s="402"/>
      <c r="E22" s="394"/>
      <c r="F22" s="394"/>
      <c r="G22" s="394"/>
    </row>
    <row r="23" spans="1:7" x14ac:dyDescent="0.25">
      <c r="A23" s="403"/>
      <c r="B23" s="404"/>
      <c r="C23" s="404"/>
      <c r="D23" s="404"/>
      <c r="E23" s="405"/>
      <c r="F23" s="405"/>
      <c r="G23" s="405"/>
    </row>
    <row r="24" spans="1:7" x14ac:dyDescent="0.25">
      <c r="A24" s="406" t="s">
        <v>2787</v>
      </c>
      <c r="B24" s="407" t="s">
        <v>2788</v>
      </c>
      <c r="C24" s="407" t="s">
        <v>2789</v>
      </c>
      <c r="D24" s="407" t="s">
        <v>2790</v>
      </c>
      <c r="E24" s="407" t="s">
        <v>2791</v>
      </c>
      <c r="F24" s="407" t="s">
        <v>2792</v>
      </c>
      <c r="G24" s="407" t="s">
        <v>2793</v>
      </c>
    </row>
    <row r="25" spans="1:7" ht="17.25" x14ac:dyDescent="0.25">
      <c r="A25" s="408" t="s">
        <v>2794</v>
      </c>
      <c r="B25" s="409">
        <v>188000000</v>
      </c>
      <c r="C25" s="410">
        <v>1.4932000000000001</v>
      </c>
      <c r="D25" s="411">
        <f>B25*C25</f>
        <v>280721600</v>
      </c>
      <c r="E25" s="412">
        <v>49580</v>
      </c>
      <c r="F25" s="413">
        <v>1.6369999999999999E-2</v>
      </c>
      <c r="G25" s="414" t="s">
        <v>2795</v>
      </c>
    </row>
    <row r="26" spans="1:7" ht="17.25" x14ac:dyDescent="0.25">
      <c r="A26" s="408" t="s">
        <v>2796</v>
      </c>
      <c r="B26" s="409">
        <v>2000000000</v>
      </c>
      <c r="C26" s="415">
        <v>1.5051625</v>
      </c>
      <c r="D26" s="411">
        <f t="shared" ref="D26:D36" si="0">B26*C26</f>
        <v>3010325000</v>
      </c>
      <c r="E26" s="412">
        <v>44995</v>
      </c>
      <c r="F26" s="413">
        <v>3.7499999999999999E-3</v>
      </c>
      <c r="G26" s="414" t="s">
        <v>2795</v>
      </c>
    </row>
    <row r="27" spans="1:7" ht="17.25" x14ac:dyDescent="0.25">
      <c r="A27" s="408" t="s">
        <v>2797</v>
      </c>
      <c r="B27" s="416">
        <v>550000000</v>
      </c>
      <c r="C27" s="415">
        <v>1.6951000000000001</v>
      </c>
      <c r="D27" s="411">
        <f t="shared" si="0"/>
        <v>932305000</v>
      </c>
      <c r="E27" s="412">
        <v>44936</v>
      </c>
      <c r="F27" s="413" t="s">
        <v>2798</v>
      </c>
      <c r="G27" s="414" t="s">
        <v>2799</v>
      </c>
    </row>
    <row r="28" spans="1:7" ht="17.25" x14ac:dyDescent="0.25">
      <c r="A28" s="408" t="s">
        <v>2800</v>
      </c>
      <c r="B28" s="409">
        <v>1000000000</v>
      </c>
      <c r="C28" s="415">
        <v>1.5189999999999999</v>
      </c>
      <c r="D28" s="411">
        <f t="shared" si="0"/>
        <v>1519000000</v>
      </c>
      <c r="E28" s="412">
        <v>45679</v>
      </c>
      <c r="F28" s="413">
        <v>5.0000000000000001E-3</v>
      </c>
      <c r="G28" s="414" t="s">
        <v>2795</v>
      </c>
    </row>
    <row r="29" spans="1:7" ht="17.25" x14ac:dyDescent="0.25">
      <c r="A29" s="408" t="s">
        <v>2801</v>
      </c>
      <c r="B29" s="409">
        <v>1250000000</v>
      </c>
      <c r="C29" s="415">
        <v>1.5921000000000001</v>
      </c>
      <c r="D29" s="411">
        <f t="shared" si="0"/>
        <v>1990125000</v>
      </c>
      <c r="E29" s="412">
        <v>44832</v>
      </c>
      <c r="F29" s="413">
        <v>2.5000000000000001E-3</v>
      </c>
      <c r="G29" s="414" t="s">
        <v>2795</v>
      </c>
    </row>
    <row r="30" spans="1:7" ht="17.25" x14ac:dyDescent="0.25">
      <c r="A30" s="408" t="s">
        <v>2802</v>
      </c>
      <c r="B30" s="409">
        <v>1750000000</v>
      </c>
      <c r="C30" s="415">
        <v>1.4987999999999999</v>
      </c>
      <c r="D30" s="411">
        <f t="shared" si="0"/>
        <v>2622900000</v>
      </c>
      <c r="E30" s="412">
        <v>45222</v>
      </c>
      <c r="F30" s="413">
        <v>3.7499999999999999E-3</v>
      </c>
      <c r="G30" s="414" t="s">
        <v>2795</v>
      </c>
    </row>
    <row r="31" spans="1:7" ht="17.25" x14ac:dyDescent="0.25">
      <c r="A31" s="408" t="s">
        <v>2803</v>
      </c>
      <c r="B31" s="417">
        <v>830000000</v>
      </c>
      <c r="C31" s="415">
        <v>1.3815132530120482</v>
      </c>
      <c r="D31" s="411">
        <f t="shared" si="0"/>
        <v>1146656000</v>
      </c>
      <c r="E31" s="412">
        <v>45980</v>
      </c>
      <c r="F31" s="413">
        <v>2E-3</v>
      </c>
      <c r="G31" s="414" t="s">
        <v>2795</v>
      </c>
    </row>
    <row r="32" spans="1:7" ht="15.75" customHeight="1" x14ac:dyDescent="0.25">
      <c r="A32" s="408" t="s">
        <v>2804</v>
      </c>
      <c r="B32" s="409">
        <v>1250000000</v>
      </c>
      <c r="C32" s="415">
        <v>1.5278</v>
      </c>
      <c r="D32" s="411">
        <f t="shared" si="0"/>
        <v>1909750000</v>
      </c>
      <c r="E32" s="412">
        <v>45302</v>
      </c>
      <c r="F32" s="413">
        <v>2.5000000000000001E-3</v>
      </c>
      <c r="G32" s="414" t="s">
        <v>2795</v>
      </c>
    </row>
    <row r="33" spans="1:7" ht="15.75" customHeight="1" x14ac:dyDescent="0.25">
      <c r="A33" s="408" t="s">
        <v>2805</v>
      </c>
      <c r="B33" s="409">
        <v>1500000000</v>
      </c>
      <c r="C33" s="415">
        <v>1.4500999999999999</v>
      </c>
      <c r="D33" s="411">
        <f t="shared" si="0"/>
        <v>2175150000</v>
      </c>
      <c r="E33" s="412">
        <v>46401</v>
      </c>
      <c r="F33" s="413">
        <v>1E-4</v>
      </c>
      <c r="G33" s="414" t="s">
        <v>2795</v>
      </c>
    </row>
    <row r="34" spans="1:7" ht="15.75" customHeight="1" x14ac:dyDescent="0.25">
      <c r="A34" s="408" t="s">
        <v>2806</v>
      </c>
      <c r="B34" s="409">
        <v>1250000000</v>
      </c>
      <c r="C34" s="415">
        <v>1.5530999999999999</v>
      </c>
      <c r="D34" s="411">
        <f t="shared" si="0"/>
        <v>1941375000</v>
      </c>
      <c r="E34" s="412">
        <v>45734</v>
      </c>
      <c r="F34" s="413">
        <v>1E-4</v>
      </c>
      <c r="G34" s="414" t="s">
        <v>2795</v>
      </c>
    </row>
    <row r="35" spans="1:7" ht="15.75" customHeight="1" x14ac:dyDescent="0.25">
      <c r="A35" s="408" t="s">
        <v>2807</v>
      </c>
      <c r="B35" s="417">
        <v>180000000</v>
      </c>
      <c r="C35" s="415">
        <v>1.4668333333333332</v>
      </c>
      <c r="D35" s="411">
        <f t="shared" si="0"/>
        <v>264029999.99999997</v>
      </c>
      <c r="E35" s="412">
        <v>46846</v>
      </c>
      <c r="F35" s="413">
        <v>2.9750000000000002E-3</v>
      </c>
      <c r="G35" s="414" t="s">
        <v>2795</v>
      </c>
    </row>
    <row r="36" spans="1:7" ht="15.75" customHeight="1" x14ac:dyDescent="0.25">
      <c r="A36" s="408" t="s">
        <v>2808</v>
      </c>
      <c r="B36" s="418">
        <v>900000000</v>
      </c>
      <c r="C36" s="415">
        <v>1.4301999999999999</v>
      </c>
      <c r="D36" s="411">
        <f t="shared" si="0"/>
        <v>1287180000</v>
      </c>
      <c r="E36" s="412">
        <v>45016</v>
      </c>
      <c r="F36" s="413">
        <v>1.4999999999999999E-2</v>
      </c>
      <c r="G36" s="414" t="s">
        <v>2795</v>
      </c>
    </row>
    <row r="37" spans="1:7" ht="15.75" customHeight="1" x14ac:dyDescent="0.25">
      <c r="A37" s="408" t="s">
        <v>2809</v>
      </c>
      <c r="B37" s="416">
        <v>1300000000</v>
      </c>
      <c r="C37" s="415">
        <v>1.7136</v>
      </c>
      <c r="D37" s="411">
        <f>B37*C37</f>
        <v>2227680000</v>
      </c>
      <c r="E37" s="412">
        <v>46195</v>
      </c>
      <c r="F37" s="419" t="s">
        <v>2810</v>
      </c>
      <c r="G37" s="414" t="s">
        <v>2799</v>
      </c>
    </row>
    <row r="38" spans="1:7" ht="15.75" customHeight="1" x14ac:dyDescent="0.25">
      <c r="A38" s="408" t="s">
        <v>2811</v>
      </c>
      <c r="B38" s="416">
        <v>1600000000</v>
      </c>
      <c r="C38" s="415">
        <f>(1500/1600)*1.7399+(100/1600)*1.5468</f>
        <v>1.7278312500000002</v>
      </c>
      <c r="D38" s="411">
        <f t="shared" ref="D38:D41" si="1">B38*C38</f>
        <v>2764530000.0000005</v>
      </c>
      <c r="E38" s="412">
        <v>45730</v>
      </c>
      <c r="F38" s="419" t="s">
        <v>2810</v>
      </c>
      <c r="G38" s="414" t="s">
        <v>2799</v>
      </c>
    </row>
    <row r="39" spans="1:7" ht="15.75" customHeight="1" x14ac:dyDescent="0.25">
      <c r="A39" s="408" t="s">
        <v>2812</v>
      </c>
      <c r="B39" s="420">
        <v>1500000000</v>
      </c>
      <c r="C39" s="415">
        <v>1.4984</v>
      </c>
      <c r="D39" s="411">
        <f t="shared" si="1"/>
        <v>2247600000</v>
      </c>
      <c r="E39" s="412">
        <v>47375</v>
      </c>
      <c r="F39" s="413">
        <v>1E-4</v>
      </c>
      <c r="G39" s="414" t="s">
        <v>2795</v>
      </c>
    </row>
    <row r="40" spans="1:7" ht="15.75" customHeight="1" x14ac:dyDescent="0.25">
      <c r="A40" s="408" t="s">
        <v>2813</v>
      </c>
      <c r="B40" s="420">
        <v>275000000</v>
      </c>
      <c r="C40" s="415">
        <v>1.45994545454545</v>
      </c>
      <c r="D40" s="411">
        <f t="shared" si="1"/>
        <v>401484999.99999875</v>
      </c>
      <c r="E40" s="412">
        <v>51789</v>
      </c>
      <c r="F40" s="413">
        <v>6.2300000000000003E-3</v>
      </c>
      <c r="G40" s="414" t="s">
        <v>2795</v>
      </c>
    </row>
    <row r="41" spans="1:7" ht="15.75" customHeight="1" x14ac:dyDescent="0.25">
      <c r="A41" s="408" t="s">
        <v>2814</v>
      </c>
      <c r="B41" s="421">
        <v>3500000000</v>
      </c>
      <c r="C41" s="415">
        <v>1.2583</v>
      </c>
      <c r="D41" s="411">
        <f t="shared" si="1"/>
        <v>4404050000</v>
      </c>
      <c r="E41" s="412">
        <v>46308</v>
      </c>
      <c r="F41" s="413">
        <v>1.188E-2</v>
      </c>
      <c r="G41" s="414" t="s">
        <v>2795</v>
      </c>
    </row>
    <row r="42" spans="1:7" ht="15.75" customHeight="1" x14ac:dyDescent="0.25">
      <c r="A42" s="408" t="s">
        <v>2815</v>
      </c>
      <c r="B42" s="420">
        <v>1750000000</v>
      </c>
      <c r="C42" s="415">
        <v>1.4326000000000001</v>
      </c>
      <c r="D42" s="411">
        <f t="shared" ref="D42" si="2">+B42*C42</f>
        <v>2507050000</v>
      </c>
      <c r="E42" s="412">
        <v>46736</v>
      </c>
      <c r="F42" s="413">
        <v>1E-4</v>
      </c>
      <c r="G42" s="414" t="s">
        <v>2795</v>
      </c>
    </row>
    <row r="43" spans="1:7" ht="15.75" customHeight="1" x14ac:dyDescent="0.25">
      <c r="A43" s="408" t="s">
        <v>2816</v>
      </c>
      <c r="B43" s="416">
        <v>1300000000</v>
      </c>
      <c r="C43" s="415">
        <v>1.7089000000000001</v>
      </c>
      <c r="D43" s="411">
        <v>2221570000</v>
      </c>
      <c r="E43" s="412">
        <v>46048</v>
      </c>
      <c r="F43" s="413" t="s">
        <v>2817</v>
      </c>
      <c r="G43" s="414" t="s">
        <v>2799</v>
      </c>
    </row>
    <row r="44" spans="1:7" ht="15.75" customHeight="1" x14ac:dyDescent="0.25">
      <c r="A44" s="408" t="s">
        <v>2818</v>
      </c>
      <c r="B44" s="420">
        <v>1250000000</v>
      </c>
      <c r="C44" s="415">
        <v>1.4280999999999999</v>
      </c>
      <c r="D44" s="411">
        <v>1785125000</v>
      </c>
      <c r="E44" s="412">
        <v>47568</v>
      </c>
      <c r="F44" s="413">
        <v>3.7499999999999999E-3</v>
      </c>
      <c r="G44" s="414" t="s">
        <v>2795</v>
      </c>
    </row>
    <row r="45" spans="1:7" ht="15.75" customHeight="1" x14ac:dyDescent="0.25">
      <c r="A45" s="408" t="s">
        <v>2819</v>
      </c>
      <c r="B45" s="421">
        <v>2250000000</v>
      </c>
      <c r="C45" s="415">
        <v>1.2667999999999999</v>
      </c>
      <c r="D45" s="411">
        <v>2850300000</v>
      </c>
      <c r="E45" s="412">
        <v>46455</v>
      </c>
      <c r="F45" s="413">
        <v>2.1700000000000001E-2</v>
      </c>
      <c r="G45" s="414" t="s">
        <v>2795</v>
      </c>
    </row>
    <row r="46" spans="1:7" ht="15.75" customHeight="1" x14ac:dyDescent="0.25">
      <c r="A46" s="408" t="s">
        <v>2820</v>
      </c>
      <c r="B46" s="420">
        <v>2200000000</v>
      </c>
      <c r="C46" s="415">
        <v>1.4031</v>
      </c>
      <c r="D46" s="411">
        <v>3086820000</v>
      </c>
      <c r="E46" s="412">
        <v>46097</v>
      </c>
      <c r="F46" s="413">
        <v>4.4999999999999997E-3</v>
      </c>
      <c r="G46" s="414" t="s">
        <v>2795</v>
      </c>
    </row>
    <row r="47" spans="1:7" ht="15.75" customHeight="1" x14ac:dyDescent="0.25">
      <c r="A47" s="408" t="s">
        <v>2821</v>
      </c>
      <c r="B47" s="422">
        <v>250000000</v>
      </c>
      <c r="C47" s="415">
        <v>1.3852</v>
      </c>
      <c r="D47" s="411">
        <v>346300000</v>
      </c>
      <c r="E47" s="412">
        <v>46478</v>
      </c>
      <c r="F47" s="413">
        <v>2.7799999999999999E-3</v>
      </c>
      <c r="G47" s="414" t="s">
        <v>2795</v>
      </c>
    </row>
    <row r="48" spans="1:7" ht="15.75" customHeight="1" x14ac:dyDescent="0.25">
      <c r="A48" s="408" t="s">
        <v>2822</v>
      </c>
      <c r="B48" s="420">
        <v>150000000</v>
      </c>
      <c r="C48" s="415">
        <v>1.4017999999999999</v>
      </c>
      <c r="D48" s="411">
        <v>210270000</v>
      </c>
      <c r="E48" s="412">
        <v>50123</v>
      </c>
      <c r="F48" s="413">
        <v>1.18E-2</v>
      </c>
      <c r="G48" s="414" t="s">
        <v>2795</v>
      </c>
    </row>
    <row r="49" spans="1:7" ht="15.75" customHeight="1" x14ac:dyDescent="0.25">
      <c r="A49" s="408" t="s">
        <v>2823</v>
      </c>
      <c r="B49" s="422">
        <v>135000000</v>
      </c>
      <c r="C49" s="415">
        <v>1.3449</v>
      </c>
      <c r="D49" s="411">
        <v>181561500</v>
      </c>
      <c r="E49" s="412">
        <v>45772</v>
      </c>
      <c r="F49" s="413">
        <v>2.9499999999999999E-3</v>
      </c>
      <c r="G49" s="414" t="s">
        <v>2795</v>
      </c>
    </row>
    <row r="50" spans="1:7" ht="15.75" customHeight="1" x14ac:dyDescent="0.25">
      <c r="A50" s="408" t="s">
        <v>2824</v>
      </c>
      <c r="B50" s="422">
        <v>100000000</v>
      </c>
      <c r="C50" s="415">
        <v>1.3449</v>
      </c>
      <c r="D50" s="411">
        <v>134490000</v>
      </c>
      <c r="E50" s="412">
        <v>47233</v>
      </c>
      <c r="F50" s="413">
        <v>7.3249999999999999E-3</v>
      </c>
      <c r="G50" s="414" t="s">
        <v>2795</v>
      </c>
    </row>
    <row r="51" spans="1:7" ht="15.75" customHeight="1" x14ac:dyDescent="0.25">
      <c r="A51" s="408" t="s">
        <v>2825</v>
      </c>
      <c r="B51" s="420">
        <v>118000000</v>
      </c>
      <c r="C51" s="415">
        <v>1.369</v>
      </c>
      <c r="D51" s="411">
        <v>161542000</v>
      </c>
      <c r="E51" s="412">
        <v>50156</v>
      </c>
      <c r="F51" s="413">
        <v>1.806E-2</v>
      </c>
      <c r="G51" s="414" t="s">
        <v>2795</v>
      </c>
    </row>
    <row r="52" spans="1:7" ht="15.75" customHeight="1" x14ac:dyDescent="0.25">
      <c r="A52" s="408" t="s">
        <v>3194</v>
      </c>
      <c r="B52" s="421">
        <v>1500000000</v>
      </c>
      <c r="C52" s="415">
        <v>1.2791999999999999</v>
      </c>
      <c r="D52" s="411">
        <f>B52*C52</f>
        <v>1918799999.9999998</v>
      </c>
      <c r="E52" s="412">
        <v>45811</v>
      </c>
      <c r="F52" s="413">
        <v>3.1859999999999999E-2</v>
      </c>
      <c r="G52" s="414" t="s">
        <v>2795</v>
      </c>
    </row>
    <row r="53" spans="1:7" x14ac:dyDescent="0.25">
      <c r="A53" s="423"/>
      <c r="B53" s="424"/>
      <c r="C53" s="424"/>
      <c r="D53" s="425"/>
      <c r="E53" s="426"/>
      <c r="F53" s="394"/>
      <c r="G53" s="394"/>
    </row>
    <row r="54" spans="1:7" ht="15.75" thickBot="1" x14ac:dyDescent="0.3">
      <c r="A54" s="689" t="s">
        <v>2826</v>
      </c>
      <c r="B54" s="689"/>
      <c r="C54" s="689"/>
      <c r="D54" s="427">
        <f>SUM(D25:D53)</f>
        <v>46528691100</v>
      </c>
      <c r="E54" s="426"/>
      <c r="F54" s="394"/>
      <c r="G54" s="394"/>
    </row>
    <row r="55" spans="1:7" ht="15.75" thickTop="1" x14ac:dyDescent="0.25">
      <c r="A55" s="428"/>
      <c r="B55" s="428"/>
      <c r="C55" s="428"/>
      <c r="D55" s="429"/>
      <c r="E55" s="426"/>
      <c r="F55" s="394"/>
      <c r="G55" s="394"/>
    </row>
    <row r="56" spans="1:7" x14ac:dyDescent="0.25">
      <c r="A56" s="423"/>
      <c r="B56" s="424"/>
      <c r="C56" s="424"/>
      <c r="D56" s="430"/>
      <c r="E56" s="431"/>
      <c r="F56" s="432"/>
      <c r="G56" s="394"/>
    </row>
    <row r="57" spans="1:7" ht="17.25" x14ac:dyDescent="0.25">
      <c r="A57" s="433" t="s">
        <v>2827</v>
      </c>
      <c r="B57" s="434" t="s">
        <v>2828</v>
      </c>
      <c r="C57" s="433" t="s">
        <v>2829</v>
      </c>
      <c r="D57" s="435">
        <f>'[1]Program Info'!$D57</f>
        <v>3.8506937494644518E-2</v>
      </c>
      <c r="F57" s="394"/>
      <c r="G57" s="394"/>
    </row>
    <row r="58" spans="1:7" x14ac:dyDescent="0.25">
      <c r="A58" s="433"/>
      <c r="B58" s="394"/>
      <c r="C58" s="394"/>
      <c r="D58" s="435"/>
      <c r="E58" s="435"/>
      <c r="F58" s="394"/>
      <c r="G58" s="394"/>
    </row>
    <row r="59" spans="1:7" x14ac:dyDescent="0.25">
      <c r="A59" s="433"/>
      <c r="B59" s="394"/>
      <c r="C59" s="394"/>
      <c r="D59" s="436"/>
      <c r="E59" s="426"/>
      <c r="F59" s="394"/>
      <c r="G59" s="394"/>
    </row>
    <row r="60" spans="1:7" x14ac:dyDescent="0.25">
      <c r="A60" s="406" t="s">
        <v>2830</v>
      </c>
      <c r="B60" s="407" t="s">
        <v>2831</v>
      </c>
      <c r="C60" s="407" t="s">
        <v>2832</v>
      </c>
      <c r="D60" s="407" t="s">
        <v>2833</v>
      </c>
      <c r="E60" s="437"/>
      <c r="F60" s="394"/>
      <c r="G60" s="394"/>
    </row>
    <row r="61" spans="1:7" x14ac:dyDescent="0.25">
      <c r="A61" s="394" t="s">
        <v>2834</v>
      </c>
      <c r="B61" s="438" t="s">
        <v>2835</v>
      </c>
      <c r="C61" s="438" t="s">
        <v>2836</v>
      </c>
      <c r="D61" s="438" t="s">
        <v>2836</v>
      </c>
      <c r="E61" s="414"/>
      <c r="F61" s="394"/>
      <c r="G61" s="394"/>
    </row>
    <row r="62" spans="1:7" x14ac:dyDescent="0.25">
      <c r="A62" s="394" t="s">
        <v>2837</v>
      </c>
      <c r="B62" s="438" t="s">
        <v>2835</v>
      </c>
      <c r="C62" s="438" t="s">
        <v>2836</v>
      </c>
      <c r="D62" s="438" t="s">
        <v>2836</v>
      </c>
      <c r="E62" s="414"/>
      <c r="F62" s="394"/>
      <c r="G62" s="394"/>
    </row>
    <row r="63" spans="1:7" x14ac:dyDescent="0.25">
      <c r="A63" s="394" t="s">
        <v>2838</v>
      </c>
      <c r="B63" s="438" t="s">
        <v>2835</v>
      </c>
      <c r="C63" s="438" t="s">
        <v>2836</v>
      </c>
      <c r="D63" s="438" t="s">
        <v>2836</v>
      </c>
      <c r="E63" s="414"/>
      <c r="F63" s="394"/>
      <c r="G63" s="394"/>
    </row>
    <row r="64" spans="1:7" x14ac:dyDescent="0.25">
      <c r="A64" s="394" t="s">
        <v>2839</v>
      </c>
      <c r="B64" s="438" t="s">
        <v>2835</v>
      </c>
      <c r="C64" s="438" t="s">
        <v>2836</v>
      </c>
      <c r="D64" s="438" t="s">
        <v>2836</v>
      </c>
      <c r="E64" s="414"/>
      <c r="F64" s="394"/>
      <c r="G64" s="394"/>
    </row>
    <row r="65" spans="1:7" x14ac:dyDescent="0.25">
      <c r="A65" s="394" t="s">
        <v>2840</v>
      </c>
      <c r="B65" s="438" t="s">
        <v>2835</v>
      </c>
      <c r="C65" s="438" t="s">
        <v>2836</v>
      </c>
      <c r="D65" s="438" t="s">
        <v>2836</v>
      </c>
      <c r="E65" s="414"/>
      <c r="F65" s="394"/>
      <c r="G65" s="394"/>
    </row>
    <row r="66" spans="1:7" x14ac:dyDescent="0.25">
      <c r="A66" s="394" t="s">
        <v>2841</v>
      </c>
      <c r="B66" s="438" t="s">
        <v>2835</v>
      </c>
      <c r="C66" s="438" t="s">
        <v>2836</v>
      </c>
      <c r="D66" s="438" t="s">
        <v>2836</v>
      </c>
      <c r="E66" s="414"/>
      <c r="F66" s="394"/>
      <c r="G66" s="394"/>
    </row>
    <row r="67" spans="1:7" x14ac:dyDescent="0.25">
      <c r="A67" s="394" t="s">
        <v>2842</v>
      </c>
      <c r="B67" s="438" t="s">
        <v>2835</v>
      </c>
      <c r="C67" s="438" t="s">
        <v>2836</v>
      </c>
      <c r="D67" s="438" t="s">
        <v>2836</v>
      </c>
      <c r="E67" s="414"/>
      <c r="F67" s="394"/>
      <c r="G67" s="394"/>
    </row>
    <row r="68" spans="1:7" x14ac:dyDescent="0.25">
      <c r="A68" s="394" t="s">
        <v>2843</v>
      </c>
      <c r="B68" s="438" t="s">
        <v>2835</v>
      </c>
      <c r="C68" s="438" t="s">
        <v>2836</v>
      </c>
      <c r="D68" s="438" t="s">
        <v>2836</v>
      </c>
      <c r="E68" s="414"/>
      <c r="F68" s="394"/>
      <c r="G68" s="394"/>
    </row>
    <row r="69" spans="1:7" x14ac:dyDescent="0.25">
      <c r="A69" s="394" t="s">
        <v>2844</v>
      </c>
      <c r="B69" s="438" t="s">
        <v>2835</v>
      </c>
      <c r="C69" s="438" t="s">
        <v>2836</v>
      </c>
      <c r="D69" s="438" t="s">
        <v>2836</v>
      </c>
      <c r="E69" s="414"/>
      <c r="F69" s="394"/>
      <c r="G69" s="394"/>
    </row>
    <row r="70" spans="1:7" x14ac:dyDescent="0.25">
      <c r="A70" s="394" t="s">
        <v>2845</v>
      </c>
      <c r="B70" s="438" t="s">
        <v>2835</v>
      </c>
      <c r="C70" s="438" t="s">
        <v>2836</v>
      </c>
      <c r="D70" s="438" t="s">
        <v>2836</v>
      </c>
      <c r="E70" s="414"/>
      <c r="F70" s="394"/>
      <c r="G70" s="394"/>
    </row>
    <row r="71" spans="1:7" x14ac:dyDescent="0.25">
      <c r="A71" s="394" t="s">
        <v>2846</v>
      </c>
      <c r="B71" s="438" t="s">
        <v>2835</v>
      </c>
      <c r="C71" s="438" t="s">
        <v>2836</v>
      </c>
      <c r="D71" s="438" t="s">
        <v>2836</v>
      </c>
      <c r="E71" s="414"/>
      <c r="F71" s="394"/>
      <c r="G71" s="394"/>
    </row>
    <row r="72" spans="1:7" x14ac:dyDescent="0.25">
      <c r="A72" s="394" t="s">
        <v>2847</v>
      </c>
      <c r="B72" s="438" t="s">
        <v>2835</v>
      </c>
      <c r="C72" s="438" t="s">
        <v>2836</v>
      </c>
      <c r="D72" s="438" t="s">
        <v>2836</v>
      </c>
      <c r="E72" s="414"/>
      <c r="F72" s="394"/>
      <c r="G72" s="394"/>
    </row>
    <row r="73" spans="1:7" x14ac:dyDescent="0.25">
      <c r="A73" s="394" t="s">
        <v>2849</v>
      </c>
      <c r="B73" s="438" t="s">
        <v>2835</v>
      </c>
      <c r="C73" s="438" t="s">
        <v>2836</v>
      </c>
      <c r="D73" s="438" t="s">
        <v>2836</v>
      </c>
      <c r="E73" s="414"/>
      <c r="F73" s="394"/>
      <c r="G73" s="394"/>
    </row>
    <row r="74" spans="1:7" x14ac:dyDescent="0.25">
      <c r="A74" s="394" t="s">
        <v>2850</v>
      </c>
      <c r="B74" s="438" t="s">
        <v>2835</v>
      </c>
      <c r="C74" s="438" t="s">
        <v>2836</v>
      </c>
      <c r="D74" s="438" t="s">
        <v>2836</v>
      </c>
      <c r="E74" s="414"/>
      <c r="F74" s="394"/>
      <c r="G74" s="394"/>
    </row>
    <row r="75" spans="1:7" x14ac:dyDescent="0.25">
      <c r="A75" s="394" t="s">
        <v>2851</v>
      </c>
      <c r="B75" s="438" t="s">
        <v>2835</v>
      </c>
      <c r="C75" s="438" t="s">
        <v>2836</v>
      </c>
      <c r="D75" s="438" t="s">
        <v>2836</v>
      </c>
      <c r="E75" s="414"/>
      <c r="F75" s="394"/>
      <c r="G75" s="394"/>
    </row>
    <row r="76" spans="1:7" x14ac:dyDescent="0.25">
      <c r="A76" s="394" t="s">
        <v>2852</v>
      </c>
      <c r="B76" s="438" t="s">
        <v>2835</v>
      </c>
      <c r="C76" s="438" t="s">
        <v>2836</v>
      </c>
      <c r="D76" s="438" t="s">
        <v>2836</v>
      </c>
      <c r="E76" s="414"/>
      <c r="F76" s="394"/>
      <c r="G76" s="394"/>
    </row>
    <row r="77" spans="1:7" x14ac:dyDescent="0.25">
      <c r="A77" s="394" t="s">
        <v>2853</v>
      </c>
      <c r="B77" s="438" t="s">
        <v>2835</v>
      </c>
      <c r="C77" s="438" t="s">
        <v>2836</v>
      </c>
      <c r="D77" s="438" t="s">
        <v>2836</v>
      </c>
      <c r="E77" s="414"/>
      <c r="F77" s="394"/>
      <c r="G77" s="394"/>
    </row>
    <row r="78" spans="1:7" x14ac:dyDescent="0.25">
      <c r="A78" s="394" t="s">
        <v>2854</v>
      </c>
      <c r="B78" s="438" t="s">
        <v>2835</v>
      </c>
      <c r="C78" s="438" t="s">
        <v>2836</v>
      </c>
      <c r="D78" s="438" t="s">
        <v>2836</v>
      </c>
      <c r="E78" s="414"/>
      <c r="F78" s="394"/>
      <c r="G78" s="394"/>
    </row>
    <row r="79" spans="1:7" x14ac:dyDescent="0.25">
      <c r="A79" s="394" t="s">
        <v>2855</v>
      </c>
      <c r="B79" s="438" t="s">
        <v>2835</v>
      </c>
      <c r="C79" s="438" t="s">
        <v>2836</v>
      </c>
      <c r="D79" s="438" t="s">
        <v>2836</v>
      </c>
      <c r="E79" s="414"/>
      <c r="F79" s="394"/>
      <c r="G79" s="394"/>
    </row>
    <row r="80" spans="1:7" x14ac:dyDescent="0.25">
      <c r="A80" s="394" t="s">
        <v>2856</v>
      </c>
      <c r="B80" s="438" t="s">
        <v>2835</v>
      </c>
      <c r="C80" s="438" t="s">
        <v>2836</v>
      </c>
      <c r="D80" s="438" t="s">
        <v>2836</v>
      </c>
      <c r="E80" s="414"/>
      <c r="F80" s="394"/>
      <c r="G80" s="394"/>
    </row>
    <row r="81" spans="1:7" x14ac:dyDescent="0.25">
      <c r="A81" s="394" t="s">
        <v>2857</v>
      </c>
      <c r="B81" s="438" t="s">
        <v>2835</v>
      </c>
      <c r="C81" s="438" t="s">
        <v>2836</v>
      </c>
      <c r="D81" s="438" t="s">
        <v>2836</v>
      </c>
      <c r="E81" s="414"/>
      <c r="F81" s="394"/>
      <c r="G81" s="394"/>
    </row>
    <row r="82" spans="1:7" x14ac:dyDescent="0.25">
      <c r="A82" s="394" t="s">
        <v>2858</v>
      </c>
      <c r="B82" s="438" t="s">
        <v>2835</v>
      </c>
      <c r="C82" s="438" t="s">
        <v>2836</v>
      </c>
      <c r="D82" s="438" t="s">
        <v>2836</v>
      </c>
      <c r="E82" s="414"/>
      <c r="F82" s="394"/>
      <c r="G82" s="394"/>
    </row>
    <row r="83" spans="1:7" x14ac:dyDescent="0.25">
      <c r="A83" s="394" t="s">
        <v>2859</v>
      </c>
      <c r="B83" s="438" t="s">
        <v>2835</v>
      </c>
      <c r="C83" s="438" t="s">
        <v>2836</v>
      </c>
      <c r="D83" s="438" t="s">
        <v>2836</v>
      </c>
      <c r="E83" s="414"/>
      <c r="F83" s="394"/>
      <c r="G83" s="394"/>
    </row>
    <row r="84" spans="1:7" x14ac:dyDescent="0.25">
      <c r="A84" s="394" t="s">
        <v>2860</v>
      </c>
      <c r="B84" s="438" t="s">
        <v>2835</v>
      </c>
      <c r="C84" s="438" t="s">
        <v>2836</v>
      </c>
      <c r="D84" s="438" t="s">
        <v>2836</v>
      </c>
      <c r="E84" s="414"/>
      <c r="F84" s="394"/>
      <c r="G84" s="394"/>
    </row>
    <row r="85" spans="1:7" x14ac:dyDescent="0.25">
      <c r="A85" s="394" t="s">
        <v>2861</v>
      </c>
      <c r="B85" s="438" t="s">
        <v>2835</v>
      </c>
      <c r="C85" s="438" t="s">
        <v>2836</v>
      </c>
      <c r="D85" s="438" t="s">
        <v>2836</v>
      </c>
      <c r="E85" s="414"/>
      <c r="F85" s="394"/>
      <c r="G85" s="394"/>
    </row>
    <row r="86" spans="1:7" x14ac:dyDescent="0.25">
      <c r="A86" s="394" t="s">
        <v>2862</v>
      </c>
      <c r="B86" s="438" t="s">
        <v>2835</v>
      </c>
      <c r="C86" s="438" t="s">
        <v>2836</v>
      </c>
      <c r="D86" s="438" t="s">
        <v>2836</v>
      </c>
      <c r="E86" s="414"/>
      <c r="F86" s="394"/>
      <c r="G86" s="394"/>
    </row>
    <row r="87" spans="1:7" x14ac:dyDescent="0.25">
      <c r="A87" s="394" t="s">
        <v>2863</v>
      </c>
      <c r="B87" s="438" t="s">
        <v>2835</v>
      </c>
      <c r="C87" s="438" t="s">
        <v>2836</v>
      </c>
      <c r="D87" s="438" t="s">
        <v>2836</v>
      </c>
      <c r="E87" s="414"/>
      <c r="F87" s="394"/>
      <c r="G87" s="394"/>
    </row>
    <row r="88" spans="1:7" x14ac:dyDescent="0.25">
      <c r="A88" s="394" t="s">
        <v>3195</v>
      </c>
      <c r="B88" s="438" t="s">
        <v>2835</v>
      </c>
      <c r="C88" s="438" t="s">
        <v>2836</v>
      </c>
      <c r="D88" s="438" t="s">
        <v>2836</v>
      </c>
      <c r="E88" s="414"/>
      <c r="F88" s="394"/>
      <c r="G88" s="394"/>
    </row>
    <row r="89" spans="1:7" x14ac:dyDescent="0.25">
      <c r="A89" s="439"/>
      <c r="B89" s="438"/>
      <c r="C89" s="438"/>
      <c r="D89" s="438"/>
      <c r="E89" s="414"/>
      <c r="F89" s="394"/>
      <c r="G89" s="394"/>
    </row>
    <row r="90" spans="1:7" x14ac:dyDescent="0.25">
      <c r="A90" s="400" t="s">
        <v>2864</v>
      </c>
      <c r="B90" s="401"/>
      <c r="C90" s="401"/>
      <c r="D90" s="401"/>
      <c r="E90" s="401"/>
      <c r="F90" s="401"/>
      <c r="G90" s="401"/>
    </row>
    <row r="91" spans="1:7" x14ac:dyDescent="0.25">
      <c r="A91" s="439"/>
      <c r="B91" s="438"/>
      <c r="C91" s="438"/>
      <c r="D91" s="438"/>
      <c r="E91" s="414"/>
      <c r="F91" s="394"/>
      <c r="G91" s="394"/>
    </row>
    <row r="92" spans="1:7" x14ac:dyDescent="0.25">
      <c r="A92" s="439" t="s">
        <v>2864</v>
      </c>
      <c r="B92" s="440"/>
      <c r="C92" s="439" t="s">
        <v>2865</v>
      </c>
      <c r="D92" s="402"/>
      <c r="E92" s="402"/>
      <c r="F92" s="394"/>
      <c r="G92" s="394"/>
    </row>
    <row r="93" spans="1:7" x14ac:dyDescent="0.25">
      <c r="A93" s="439" t="s">
        <v>2866</v>
      </c>
      <c r="B93" s="439"/>
      <c r="C93" s="439" t="s">
        <v>2867</v>
      </c>
      <c r="D93" s="402"/>
      <c r="E93" s="394"/>
      <c r="F93" s="394"/>
      <c r="G93" s="394"/>
    </row>
    <row r="94" spans="1:7" x14ac:dyDescent="0.25">
      <c r="A94" s="439" t="s">
        <v>2868</v>
      </c>
      <c r="B94" s="439"/>
      <c r="C94" s="439" t="s">
        <v>2865</v>
      </c>
      <c r="D94" s="394"/>
      <c r="E94" s="394"/>
      <c r="F94" s="394"/>
      <c r="G94" s="394"/>
    </row>
    <row r="95" spans="1:7" x14ac:dyDescent="0.25">
      <c r="A95" s="439" t="s">
        <v>2869</v>
      </c>
      <c r="B95" s="439"/>
      <c r="C95" s="439" t="s">
        <v>2865</v>
      </c>
      <c r="D95" s="402"/>
      <c r="E95" s="394"/>
      <c r="F95" s="394"/>
      <c r="G95" s="394"/>
    </row>
    <row r="96" spans="1:7" x14ac:dyDescent="0.25">
      <c r="A96" s="439" t="s">
        <v>2870</v>
      </c>
      <c r="B96" s="439"/>
      <c r="C96" s="439" t="s">
        <v>2871</v>
      </c>
      <c r="D96" s="402"/>
      <c r="E96" s="394"/>
      <c r="F96" s="394"/>
      <c r="G96" s="394"/>
    </row>
    <row r="97" spans="1:7" x14ac:dyDescent="0.25">
      <c r="A97" s="439" t="s">
        <v>2872</v>
      </c>
      <c r="B97" s="439"/>
      <c r="C97" s="439" t="s">
        <v>2873</v>
      </c>
      <c r="D97" s="402"/>
      <c r="E97" s="394"/>
      <c r="F97" s="394"/>
      <c r="G97" s="394"/>
    </row>
    <row r="98" spans="1:7" x14ac:dyDescent="0.25">
      <c r="A98" s="439" t="s">
        <v>2874</v>
      </c>
      <c r="B98" s="439"/>
      <c r="C98" s="439" t="s">
        <v>2865</v>
      </c>
      <c r="D98" s="402"/>
      <c r="E98" s="394"/>
      <c r="F98" s="394"/>
      <c r="G98" s="394"/>
    </row>
    <row r="99" spans="1:7" x14ac:dyDescent="0.25">
      <c r="A99" s="439" t="s">
        <v>2875</v>
      </c>
      <c r="B99" s="439"/>
      <c r="C99" s="439" t="s">
        <v>2876</v>
      </c>
      <c r="D99" s="402"/>
      <c r="E99" s="394"/>
      <c r="F99" s="394"/>
      <c r="G99" s="394"/>
    </row>
    <row r="100" spans="1:7" x14ac:dyDescent="0.25">
      <c r="A100" s="439" t="s">
        <v>2877</v>
      </c>
      <c r="B100" s="439"/>
      <c r="C100" s="690" t="s">
        <v>2878</v>
      </c>
      <c r="D100" s="690"/>
      <c r="E100" s="690"/>
      <c r="F100" s="690"/>
      <c r="G100" s="690"/>
    </row>
    <row r="101" spans="1:7" x14ac:dyDescent="0.25">
      <c r="A101" s="439"/>
      <c r="B101" s="439"/>
      <c r="C101" s="690"/>
      <c r="D101" s="690"/>
      <c r="E101" s="690"/>
      <c r="F101" s="690"/>
      <c r="G101" s="690"/>
    </row>
    <row r="102" spans="1:7" x14ac:dyDescent="0.25">
      <c r="A102" s="439"/>
      <c r="B102" s="439"/>
      <c r="C102" s="439"/>
      <c r="D102" s="402"/>
      <c r="E102" s="394"/>
      <c r="F102" s="394"/>
      <c r="G102" s="394"/>
    </row>
    <row r="103" spans="1:7" ht="28.5" customHeight="1" x14ac:dyDescent="0.25">
      <c r="A103" s="691" t="s">
        <v>2879</v>
      </c>
      <c r="B103" s="691"/>
      <c r="C103" s="691"/>
      <c r="D103" s="691"/>
      <c r="E103" s="691"/>
      <c r="F103" s="691"/>
      <c r="G103" s="691"/>
    </row>
    <row r="104" spans="1:7" ht="17.45" customHeight="1" x14ac:dyDescent="0.25">
      <c r="A104" s="691" t="s">
        <v>2880</v>
      </c>
      <c r="B104" s="691"/>
      <c r="C104" s="691"/>
      <c r="D104" s="691"/>
      <c r="E104" s="691"/>
      <c r="F104" s="691"/>
      <c r="G104" s="691"/>
    </row>
    <row r="105" spans="1:7" ht="18.75" customHeight="1" x14ac:dyDescent="0.25">
      <c r="A105" s="692" t="s">
        <v>2881</v>
      </c>
      <c r="B105" s="692"/>
      <c r="C105" s="692"/>
      <c r="D105" s="692"/>
      <c r="E105" s="692"/>
      <c r="F105" s="692"/>
      <c r="G105" s="692"/>
    </row>
    <row r="106" spans="1:7" x14ac:dyDescent="0.25">
      <c r="A106" s="441"/>
      <c r="B106" s="441"/>
      <c r="C106" s="441"/>
      <c r="D106" s="441"/>
      <c r="E106" s="441"/>
      <c r="F106" s="441"/>
      <c r="G106" s="441"/>
    </row>
    <row r="107" spans="1:7" ht="18" x14ac:dyDescent="0.25">
      <c r="A107" s="442" t="s">
        <v>2882</v>
      </c>
      <c r="B107" s="442"/>
      <c r="C107" s="442"/>
      <c r="D107" s="442"/>
      <c r="E107" s="442"/>
      <c r="F107" s="442"/>
      <c r="G107" s="442"/>
    </row>
    <row r="108" spans="1:7" x14ac:dyDescent="0.25">
      <c r="A108" s="394"/>
      <c r="B108" s="443" t="s">
        <v>2831</v>
      </c>
      <c r="C108" s="443" t="s">
        <v>2832</v>
      </c>
      <c r="D108" s="443" t="s">
        <v>2833</v>
      </c>
      <c r="E108" s="443" t="s">
        <v>2883</v>
      </c>
      <c r="F108" s="394"/>
      <c r="G108" s="394"/>
    </row>
    <row r="109" spans="1:7" ht="17.25" x14ac:dyDescent="0.25">
      <c r="A109" s="444" t="s">
        <v>2884</v>
      </c>
      <c r="B109" s="402"/>
      <c r="C109" s="402"/>
      <c r="D109" s="402"/>
      <c r="E109" s="402"/>
      <c r="F109" s="394"/>
      <c r="G109" s="394"/>
    </row>
    <row r="110" spans="1:7" ht="17.25" x14ac:dyDescent="0.25">
      <c r="A110" s="423" t="s">
        <v>2885</v>
      </c>
      <c r="B110" s="414" t="s">
        <v>2886</v>
      </c>
      <c r="C110" s="414" t="s">
        <v>2887</v>
      </c>
      <c r="D110" s="414" t="s">
        <v>2888</v>
      </c>
      <c r="E110" s="414" t="s">
        <v>2889</v>
      </c>
      <c r="F110" s="394"/>
      <c r="G110" s="394"/>
    </row>
    <row r="111" spans="1:7" ht="17.25" x14ac:dyDescent="0.25">
      <c r="A111" s="423" t="s">
        <v>2890</v>
      </c>
      <c r="B111" s="414" t="s">
        <v>2891</v>
      </c>
      <c r="C111" s="414" t="s">
        <v>2892</v>
      </c>
      <c r="D111" s="414" t="s">
        <v>2893</v>
      </c>
      <c r="E111" s="414" t="s">
        <v>2894</v>
      </c>
      <c r="F111" s="394"/>
      <c r="G111" s="394"/>
    </row>
    <row r="112" spans="1:7" ht="17.25" x14ac:dyDescent="0.25">
      <c r="A112" s="423" t="s">
        <v>2895</v>
      </c>
      <c r="B112" s="414" t="s">
        <v>2891</v>
      </c>
      <c r="C112" s="414" t="s">
        <v>2892</v>
      </c>
      <c r="D112" s="414" t="s">
        <v>2896</v>
      </c>
      <c r="E112" s="414" t="s">
        <v>2897</v>
      </c>
      <c r="F112" s="394"/>
      <c r="G112" s="394"/>
    </row>
    <row r="113" spans="1:7" x14ac:dyDescent="0.25">
      <c r="A113" s="423" t="s">
        <v>2898</v>
      </c>
      <c r="B113" s="414" t="s">
        <v>2899</v>
      </c>
      <c r="C113" s="414" t="s">
        <v>2900</v>
      </c>
      <c r="D113" s="414" t="s">
        <v>2901</v>
      </c>
      <c r="E113" s="414" t="s">
        <v>2902</v>
      </c>
      <c r="F113" s="394"/>
      <c r="G113" s="394"/>
    </row>
    <row r="114" spans="1:7" x14ac:dyDescent="0.25">
      <c r="A114" s="423" t="s">
        <v>2903</v>
      </c>
      <c r="B114" s="414" t="s">
        <v>2904</v>
      </c>
      <c r="C114" s="414" t="s">
        <v>2904</v>
      </c>
      <c r="D114" s="414" t="s">
        <v>2904</v>
      </c>
      <c r="E114" s="414" t="s">
        <v>2904</v>
      </c>
      <c r="F114" s="394"/>
      <c r="G114" s="394"/>
    </row>
    <row r="115" spans="1:7" x14ac:dyDescent="0.25">
      <c r="A115" s="423" t="s">
        <v>2905</v>
      </c>
      <c r="B115" s="414" t="s">
        <v>2906</v>
      </c>
      <c r="C115" s="414" t="s">
        <v>2907</v>
      </c>
      <c r="D115" s="414" t="s">
        <v>2908</v>
      </c>
      <c r="E115" s="414" t="s">
        <v>2848</v>
      </c>
      <c r="F115" s="394"/>
      <c r="G115" s="394"/>
    </row>
    <row r="116" spans="1:7" x14ac:dyDescent="0.25">
      <c r="A116" s="423"/>
      <c r="B116" s="414"/>
      <c r="C116" s="414"/>
      <c r="D116" s="414"/>
      <c r="E116" s="414"/>
      <c r="F116" s="394"/>
      <c r="G116" s="394"/>
    </row>
    <row r="117" spans="1:7" ht="18" x14ac:dyDescent="0.25">
      <c r="A117" s="442" t="s">
        <v>2909</v>
      </c>
      <c r="B117" s="445"/>
      <c r="C117" s="445"/>
      <c r="D117" s="445"/>
      <c r="E117" s="446"/>
      <c r="F117" s="442"/>
      <c r="G117" s="442"/>
    </row>
    <row r="118" spans="1:7" x14ac:dyDescent="0.25">
      <c r="A118" s="447"/>
      <c r="B118" s="443" t="s">
        <v>2831</v>
      </c>
      <c r="C118" s="443" t="s">
        <v>2832</v>
      </c>
      <c r="D118" s="443" t="s">
        <v>2833</v>
      </c>
      <c r="E118" s="448"/>
      <c r="F118" s="394"/>
      <c r="G118" s="394"/>
    </row>
    <row r="119" spans="1:7" x14ac:dyDescent="0.25">
      <c r="A119" s="439" t="s">
        <v>2910</v>
      </c>
      <c r="B119" s="449" t="s">
        <v>2911</v>
      </c>
      <c r="C119" s="449" t="s">
        <v>2912</v>
      </c>
      <c r="D119" s="449" t="s">
        <v>2913</v>
      </c>
      <c r="E119" s="440"/>
      <c r="F119" s="394"/>
      <c r="G119" s="394"/>
    </row>
    <row r="120" spans="1:7" x14ac:dyDescent="0.25">
      <c r="A120" s="450"/>
      <c r="B120" s="451"/>
      <c r="C120" s="451"/>
      <c r="D120" s="451"/>
      <c r="E120" s="451"/>
      <c r="F120" s="394"/>
      <c r="G120" s="394"/>
    </row>
    <row r="121" spans="1:7" ht="21" x14ac:dyDescent="0.25">
      <c r="A121" s="442" t="s">
        <v>2914</v>
      </c>
      <c r="B121" s="445"/>
      <c r="C121" s="445"/>
      <c r="D121" s="445"/>
      <c r="E121" s="446"/>
      <c r="F121" s="442"/>
      <c r="G121" s="442"/>
    </row>
    <row r="122" spans="1:7" ht="18" x14ac:dyDescent="0.25">
      <c r="A122" s="452"/>
      <c r="B122" s="452"/>
      <c r="C122" s="452"/>
      <c r="D122" s="452"/>
      <c r="E122" s="453"/>
      <c r="F122" s="394"/>
      <c r="G122" s="394"/>
    </row>
    <row r="123" spans="1:7" ht="33" customHeight="1" x14ac:dyDescent="0.25">
      <c r="A123" s="693" t="s">
        <v>2915</v>
      </c>
      <c r="B123" s="693"/>
      <c r="C123" s="693"/>
      <c r="D123" s="693"/>
      <c r="E123" s="693"/>
      <c r="F123" s="693"/>
      <c r="G123" s="394"/>
    </row>
    <row r="124" spans="1:7" ht="7.5" customHeight="1" x14ac:dyDescent="0.25">
      <c r="A124" s="452"/>
      <c r="B124" s="452"/>
      <c r="C124" s="452"/>
      <c r="D124" s="452"/>
      <c r="E124" s="453"/>
      <c r="F124" s="394"/>
      <c r="G124" s="394"/>
    </row>
    <row r="125" spans="1:7" ht="8.25" customHeight="1" x14ac:dyDescent="0.25">
      <c r="A125" s="444"/>
      <c r="B125" s="443"/>
      <c r="C125" s="443"/>
      <c r="D125" s="443"/>
      <c r="E125" s="402"/>
      <c r="F125" s="394"/>
      <c r="G125" s="394"/>
    </row>
    <row r="126" spans="1:7" x14ac:dyDescent="0.25">
      <c r="A126" s="444" t="s">
        <v>2916</v>
      </c>
      <c r="B126" s="443" t="s">
        <v>2831</v>
      </c>
      <c r="C126" s="443" t="s">
        <v>2832</v>
      </c>
      <c r="D126" s="443" t="s">
        <v>2833</v>
      </c>
      <c r="E126" s="402"/>
      <c r="F126" s="394"/>
      <c r="G126" s="394"/>
    </row>
    <row r="127" spans="1:7" x14ac:dyDescent="0.25">
      <c r="A127" s="454" t="s">
        <v>2917</v>
      </c>
      <c r="B127" s="455" t="s">
        <v>2899</v>
      </c>
      <c r="C127" s="455" t="s">
        <v>2918</v>
      </c>
      <c r="D127" s="449" t="s">
        <v>2919</v>
      </c>
      <c r="E127" s="402"/>
      <c r="F127" s="394"/>
      <c r="G127" s="394"/>
    </row>
    <row r="128" spans="1:7" x14ac:dyDescent="0.25">
      <c r="A128" s="454" t="s">
        <v>2920</v>
      </c>
      <c r="B128" s="449" t="s">
        <v>2899</v>
      </c>
      <c r="C128" s="449" t="s">
        <v>2918</v>
      </c>
      <c r="D128" s="449" t="s">
        <v>2921</v>
      </c>
      <c r="E128" s="402"/>
      <c r="F128" s="394"/>
      <c r="G128" s="394"/>
    </row>
    <row r="129" spans="1:7" x14ac:dyDescent="0.25">
      <c r="A129" s="454" t="s">
        <v>2922</v>
      </c>
      <c r="B129" s="456" t="s">
        <v>2923</v>
      </c>
      <c r="C129" s="457" t="s">
        <v>2924</v>
      </c>
      <c r="D129" s="458" t="s">
        <v>2925</v>
      </c>
      <c r="E129" s="402"/>
      <c r="F129" s="394"/>
      <c r="G129" s="394"/>
    </row>
    <row r="130" spans="1:7" x14ac:dyDescent="0.25">
      <c r="A130" s="454" t="s">
        <v>2926</v>
      </c>
      <c r="B130" s="459" t="s">
        <v>2927</v>
      </c>
      <c r="C130" s="459" t="s">
        <v>2928</v>
      </c>
      <c r="D130" s="459" t="s">
        <v>2925</v>
      </c>
      <c r="E130" s="402"/>
      <c r="F130" s="394"/>
      <c r="G130" s="394"/>
    </row>
    <row r="131" spans="1:7" x14ac:dyDescent="0.25">
      <c r="A131" s="454" t="s">
        <v>2929</v>
      </c>
      <c r="B131" s="455" t="s">
        <v>2930</v>
      </c>
      <c r="C131" s="449" t="s">
        <v>2928</v>
      </c>
      <c r="D131" s="449" t="s">
        <v>2931</v>
      </c>
      <c r="E131" s="402"/>
      <c r="F131" s="394"/>
      <c r="G131" s="394"/>
    </row>
    <row r="132" spans="1:7" x14ac:dyDescent="0.25">
      <c r="A132" s="454" t="s">
        <v>2932</v>
      </c>
      <c r="B132" s="455" t="s">
        <v>2930</v>
      </c>
      <c r="C132" s="449" t="s">
        <v>2928</v>
      </c>
      <c r="D132" s="449" t="s">
        <v>2931</v>
      </c>
      <c r="E132" s="402"/>
      <c r="F132" s="394"/>
      <c r="G132" s="394"/>
    </row>
    <row r="133" spans="1:7" ht="29.25" x14ac:dyDescent="0.25">
      <c r="A133" s="460" t="s">
        <v>2933</v>
      </c>
      <c r="B133" s="461" t="s">
        <v>2899</v>
      </c>
      <c r="C133" s="461" t="s">
        <v>2918</v>
      </c>
      <c r="D133" s="462" t="s">
        <v>2848</v>
      </c>
      <c r="E133" s="402"/>
      <c r="F133" s="394"/>
      <c r="G133" s="394"/>
    </row>
    <row r="134" spans="1:7" x14ac:dyDescent="0.25">
      <c r="A134" s="453"/>
      <c r="B134" s="454"/>
      <c r="C134" s="454"/>
      <c r="D134" s="453"/>
      <c r="E134" s="394"/>
      <c r="F134" s="394"/>
      <c r="G134" s="394"/>
    </row>
    <row r="135" spans="1:7" ht="18" x14ac:dyDescent="0.25">
      <c r="A135" s="442" t="s">
        <v>2934</v>
      </c>
      <c r="B135" s="442"/>
      <c r="C135" s="442"/>
      <c r="D135" s="442"/>
      <c r="E135" s="401"/>
      <c r="F135" s="442"/>
      <c r="G135" s="442"/>
    </row>
    <row r="136" spans="1:7" x14ac:dyDescent="0.25">
      <c r="A136" s="394"/>
      <c r="B136" s="394"/>
      <c r="C136" s="394"/>
      <c r="D136" s="394"/>
      <c r="E136" s="394"/>
      <c r="F136" s="394"/>
      <c r="G136" s="394"/>
    </row>
    <row r="137" spans="1:7" x14ac:dyDescent="0.25">
      <c r="A137" s="463" t="s">
        <v>2935</v>
      </c>
      <c r="B137" s="394"/>
      <c r="C137" s="394"/>
      <c r="D137" s="394"/>
      <c r="E137" s="394"/>
      <c r="F137" s="394"/>
      <c r="G137" s="394"/>
    </row>
    <row r="138" spans="1:7" x14ac:dyDescent="0.25">
      <c r="A138" s="394"/>
      <c r="B138" s="443" t="s">
        <v>2831</v>
      </c>
      <c r="C138" s="443" t="s">
        <v>2832</v>
      </c>
      <c r="D138" s="443" t="s">
        <v>2833</v>
      </c>
      <c r="E138" s="402"/>
      <c r="F138" s="394"/>
      <c r="G138" s="394"/>
    </row>
    <row r="139" spans="1:7" ht="57" customHeight="1" x14ac:dyDescent="0.25">
      <c r="A139" s="464" t="s">
        <v>2936</v>
      </c>
      <c r="B139" s="461" t="s">
        <v>2899</v>
      </c>
      <c r="C139" s="461" t="s">
        <v>2918</v>
      </c>
      <c r="D139" s="461" t="s">
        <v>2937</v>
      </c>
      <c r="E139" s="402"/>
      <c r="F139" s="394"/>
      <c r="G139" s="394"/>
    </row>
    <row r="140" spans="1:7" ht="15" customHeight="1" x14ac:dyDescent="0.25">
      <c r="A140" s="464"/>
      <c r="B140" s="402"/>
      <c r="C140" s="402"/>
      <c r="D140" s="402"/>
      <c r="E140" s="402"/>
      <c r="F140" s="394"/>
      <c r="G140" s="394"/>
    </row>
    <row r="141" spans="1:7" x14ac:dyDescent="0.25">
      <c r="A141" s="465" t="s">
        <v>2938</v>
      </c>
      <c r="B141" s="398"/>
      <c r="C141" s="398"/>
      <c r="D141" s="398"/>
      <c r="E141" s="394"/>
      <c r="F141" s="394"/>
      <c r="G141" s="394"/>
    </row>
    <row r="142" spans="1:7" x14ac:dyDescent="0.25">
      <c r="A142" s="398"/>
      <c r="B142" s="443" t="s">
        <v>2831</v>
      </c>
      <c r="C142" s="443" t="s">
        <v>2832</v>
      </c>
      <c r="D142" s="443" t="s">
        <v>2833</v>
      </c>
      <c r="E142" s="394"/>
      <c r="F142" s="394"/>
      <c r="G142" s="394"/>
    </row>
    <row r="143" spans="1:7" ht="128.25" customHeight="1" x14ac:dyDescent="0.25">
      <c r="A143" s="466" t="s">
        <v>2939</v>
      </c>
      <c r="B143" s="467" t="s">
        <v>2940</v>
      </c>
      <c r="C143" s="468" t="s">
        <v>2918</v>
      </c>
      <c r="D143" s="469" t="s">
        <v>2925</v>
      </c>
      <c r="E143" s="394"/>
      <c r="F143" s="394"/>
      <c r="G143" s="394"/>
    </row>
    <row r="144" spans="1:7" ht="15" customHeight="1" x14ac:dyDescent="0.25">
      <c r="A144" s="464"/>
      <c r="B144" s="470"/>
      <c r="C144" s="457"/>
      <c r="D144" s="458"/>
      <c r="E144" s="394"/>
      <c r="F144" s="394"/>
      <c r="G144" s="394"/>
    </row>
    <row r="145" spans="1:7" x14ac:dyDescent="0.25">
      <c r="A145" s="465" t="s">
        <v>2941</v>
      </c>
      <c r="B145" s="398"/>
      <c r="C145" s="398"/>
      <c r="D145" s="398"/>
      <c r="E145" s="394"/>
      <c r="F145" s="394"/>
      <c r="G145" s="394"/>
    </row>
    <row r="146" spans="1:7" x14ac:dyDescent="0.25">
      <c r="A146" s="464"/>
      <c r="B146" s="443" t="s">
        <v>2831</v>
      </c>
      <c r="C146" s="443" t="s">
        <v>2832</v>
      </c>
      <c r="D146" s="443" t="s">
        <v>2833</v>
      </c>
      <c r="E146" s="394"/>
      <c r="F146" s="394"/>
      <c r="G146" s="394"/>
    </row>
    <row r="147" spans="1:7" x14ac:dyDescent="0.25">
      <c r="A147" s="464" t="s">
        <v>2942</v>
      </c>
      <c r="B147" s="471" t="s">
        <v>2848</v>
      </c>
      <c r="C147" s="459" t="s">
        <v>2943</v>
      </c>
      <c r="D147" s="471" t="s">
        <v>2848</v>
      </c>
      <c r="E147" s="394"/>
      <c r="F147" s="394"/>
      <c r="G147" s="394"/>
    </row>
    <row r="148" spans="1:7" x14ac:dyDescent="0.25">
      <c r="A148" s="464" t="s">
        <v>2944</v>
      </c>
      <c r="B148" s="470" t="s">
        <v>2940</v>
      </c>
      <c r="C148" s="457" t="s">
        <v>2945</v>
      </c>
      <c r="D148" s="458" t="s">
        <v>2946</v>
      </c>
      <c r="E148" s="394"/>
      <c r="F148" s="394"/>
      <c r="G148" s="394"/>
    </row>
    <row r="149" spans="1:7" x14ac:dyDescent="0.25">
      <c r="A149" s="464" t="s">
        <v>2947</v>
      </c>
      <c r="B149" s="470" t="s">
        <v>2948</v>
      </c>
      <c r="C149" s="457" t="s">
        <v>2949</v>
      </c>
      <c r="D149" s="458" t="s">
        <v>2950</v>
      </c>
      <c r="E149" s="394"/>
      <c r="F149" s="394"/>
      <c r="G149" s="394"/>
    </row>
    <row r="150" spans="1:7" ht="15" customHeight="1" x14ac:dyDescent="0.25">
      <c r="A150" s="464"/>
      <c r="B150" s="402"/>
      <c r="C150" s="402"/>
      <c r="D150" s="402"/>
      <c r="E150" s="394"/>
      <c r="F150" s="394"/>
      <c r="G150" s="394"/>
    </row>
    <row r="151" spans="1:7" x14ac:dyDescent="0.25">
      <c r="A151" s="465" t="s">
        <v>2941</v>
      </c>
      <c r="B151" s="398"/>
      <c r="C151" s="398"/>
      <c r="D151" s="398"/>
      <c r="E151" s="394"/>
      <c r="F151" s="394"/>
      <c r="G151" s="394"/>
    </row>
    <row r="152" spans="1:7" x14ac:dyDescent="0.25">
      <c r="A152" s="464"/>
      <c r="B152" s="443" t="s">
        <v>2831</v>
      </c>
      <c r="C152" s="443" t="s">
        <v>2832</v>
      </c>
      <c r="D152" s="443" t="s">
        <v>2833</v>
      </c>
      <c r="E152" s="394"/>
      <c r="F152" s="394"/>
      <c r="G152" s="394"/>
    </row>
    <row r="153" spans="1:7" ht="30" customHeight="1" x14ac:dyDescent="0.25">
      <c r="A153" s="466" t="s">
        <v>2951</v>
      </c>
      <c r="B153" s="471" t="s">
        <v>2952</v>
      </c>
      <c r="C153" s="459" t="s">
        <v>2953</v>
      </c>
      <c r="D153" s="459" t="s">
        <v>2954</v>
      </c>
      <c r="E153" s="394"/>
      <c r="F153" s="394"/>
      <c r="G153" s="394"/>
    </row>
    <row r="154" spans="1:7" ht="15" customHeight="1" x14ac:dyDescent="0.25">
      <c r="A154" s="464"/>
      <c r="B154" s="402"/>
      <c r="C154" s="402"/>
      <c r="D154" s="402"/>
      <c r="E154" s="394"/>
      <c r="F154" s="394"/>
      <c r="G154" s="394"/>
    </row>
    <row r="155" spans="1:7" x14ac:dyDescent="0.25">
      <c r="A155" s="465" t="s">
        <v>2955</v>
      </c>
      <c r="B155" s="398"/>
      <c r="C155" s="398"/>
      <c r="D155" s="398"/>
      <c r="E155" s="398"/>
      <c r="F155" s="398"/>
      <c r="G155" s="394"/>
    </row>
    <row r="156" spans="1:7" x14ac:dyDescent="0.25">
      <c r="A156" s="464"/>
      <c r="B156" s="443" t="s">
        <v>2831</v>
      </c>
      <c r="C156" s="443" t="s">
        <v>2832</v>
      </c>
      <c r="D156" s="443" t="s">
        <v>2833</v>
      </c>
      <c r="E156" s="394"/>
      <c r="F156" s="394"/>
      <c r="G156" s="394"/>
    </row>
    <row r="157" spans="1:7" x14ac:dyDescent="0.25">
      <c r="A157" s="464" t="s">
        <v>2956</v>
      </c>
      <c r="B157" s="472" t="s">
        <v>2957</v>
      </c>
      <c r="C157" s="449" t="s">
        <v>2918</v>
      </c>
      <c r="D157" s="449" t="s">
        <v>2958</v>
      </c>
      <c r="E157" s="394"/>
      <c r="F157" s="394"/>
      <c r="G157" s="394"/>
    </row>
    <row r="158" spans="1:7" x14ac:dyDescent="0.25">
      <c r="A158" s="464" t="s">
        <v>2959</v>
      </c>
      <c r="B158" s="472" t="s">
        <v>2960</v>
      </c>
      <c r="C158" s="449" t="s">
        <v>2918</v>
      </c>
      <c r="D158" s="449" t="s">
        <v>2961</v>
      </c>
      <c r="E158" s="394"/>
      <c r="F158" s="394"/>
      <c r="G158" s="394"/>
    </row>
    <row r="159" spans="1:7" x14ac:dyDescent="0.25">
      <c r="A159" s="396"/>
      <c r="B159" s="402"/>
      <c r="C159" s="402"/>
      <c r="D159" s="402"/>
      <c r="E159" s="394"/>
      <c r="F159" s="394"/>
      <c r="G159" s="394"/>
    </row>
    <row r="160" spans="1:7" ht="18" x14ac:dyDescent="0.25">
      <c r="A160" s="442" t="s">
        <v>2962</v>
      </c>
      <c r="B160" s="473"/>
      <c r="C160" s="473"/>
      <c r="D160" s="473"/>
      <c r="E160" s="474"/>
      <c r="F160" s="442"/>
      <c r="G160" s="442"/>
    </row>
    <row r="161" spans="1:7" x14ac:dyDescent="0.25">
      <c r="A161" s="439"/>
      <c r="B161" s="443"/>
      <c r="C161" s="443"/>
      <c r="D161" s="443"/>
      <c r="E161" s="440"/>
      <c r="F161" s="394"/>
      <c r="G161" s="394"/>
    </row>
    <row r="162" spans="1:7" x14ac:dyDescent="0.25">
      <c r="A162" s="475" t="s">
        <v>2963</v>
      </c>
      <c r="B162" s="394"/>
      <c r="C162" s="394"/>
      <c r="D162" s="402" t="s">
        <v>2964</v>
      </c>
      <c r="E162" s="394"/>
      <c r="F162" s="394"/>
      <c r="G162" s="394"/>
    </row>
    <row r="163" spans="1:7" x14ac:dyDescent="0.25">
      <c r="A163" s="454" t="s">
        <v>2965</v>
      </c>
      <c r="B163" s="394"/>
      <c r="C163" s="394"/>
      <c r="D163" s="402" t="s">
        <v>2964</v>
      </c>
      <c r="E163" s="394"/>
      <c r="F163" s="394"/>
      <c r="G163" s="394"/>
    </row>
    <row r="164" spans="1:7" x14ac:dyDescent="0.25">
      <c r="A164" s="394"/>
      <c r="B164" s="394"/>
      <c r="C164" s="402"/>
      <c r="D164" s="394"/>
      <c r="E164" s="394"/>
      <c r="F164" s="394"/>
      <c r="G164" s="394"/>
    </row>
    <row r="165" spans="1:7" ht="17.25" x14ac:dyDescent="0.25">
      <c r="A165" s="454" t="s">
        <v>2966</v>
      </c>
      <c r="B165" s="454"/>
      <c r="C165" s="454"/>
      <c r="D165" s="454"/>
      <c r="E165" s="454"/>
      <c r="F165" s="454"/>
      <c r="G165" s="454"/>
    </row>
    <row r="166" spans="1:7" x14ac:dyDescent="0.25">
      <c r="A166" s="694" t="s">
        <v>2967</v>
      </c>
      <c r="B166" s="695"/>
      <c r="C166" s="695"/>
      <c r="D166" s="695"/>
      <c r="E166" s="695"/>
    </row>
    <row r="167" spans="1:7" ht="17.25" x14ac:dyDescent="0.25">
      <c r="A167" s="476" t="s">
        <v>2968</v>
      </c>
      <c r="B167" s="477"/>
      <c r="C167" s="477"/>
      <c r="D167" s="477"/>
      <c r="E167" s="477"/>
      <c r="F167" s="477"/>
      <c r="G167" s="394"/>
    </row>
    <row r="168" spans="1:7" ht="16.5" x14ac:dyDescent="0.25">
      <c r="A168" s="478" t="s">
        <v>2969</v>
      </c>
      <c r="B168" s="479"/>
      <c r="C168" s="479"/>
      <c r="D168" s="479"/>
      <c r="E168" s="479"/>
      <c r="F168" s="479"/>
      <c r="G168" s="479"/>
    </row>
    <row r="169" spans="1:7" ht="60" customHeight="1" x14ac:dyDescent="0.25">
      <c r="A169" s="686" t="s">
        <v>2970</v>
      </c>
      <c r="B169" s="686"/>
      <c r="C169" s="686"/>
      <c r="D169" s="686"/>
      <c r="E169" s="686"/>
      <c r="F169" s="686"/>
      <c r="G169" s="686"/>
    </row>
    <row r="170" spans="1:7" x14ac:dyDescent="0.25">
      <c r="A170" s="394"/>
      <c r="B170" s="394"/>
      <c r="C170" s="394"/>
      <c r="D170" s="394"/>
      <c r="E170" s="394"/>
      <c r="F170" s="394"/>
      <c r="G170" s="394"/>
    </row>
    <row r="171" spans="1:7" ht="21" x14ac:dyDescent="0.3">
      <c r="A171" s="480" t="s">
        <v>2971</v>
      </c>
      <c r="B171" s="480"/>
      <c r="C171" s="480"/>
      <c r="D171" s="480"/>
      <c r="E171" s="480"/>
      <c r="F171" s="480"/>
      <c r="G171" s="481"/>
    </row>
    <row r="172" spans="1:7" x14ac:dyDescent="0.25">
      <c r="A172" s="482"/>
      <c r="B172" s="483"/>
      <c r="C172" s="483"/>
      <c r="D172" s="483"/>
      <c r="E172" s="483"/>
      <c r="F172" s="483"/>
      <c r="G172" s="483"/>
    </row>
    <row r="173" spans="1:7" x14ac:dyDescent="0.25">
      <c r="A173" s="482" t="s">
        <v>117</v>
      </c>
      <c r="B173" s="484"/>
      <c r="C173" s="484"/>
      <c r="D173" s="485">
        <f>[1]Calculations!$D$7</f>
        <v>46528691100</v>
      </c>
      <c r="E173" s="485"/>
      <c r="F173" s="483"/>
      <c r="G173" s="483"/>
    </row>
    <row r="174" spans="1:7" x14ac:dyDescent="0.25">
      <c r="A174" s="482"/>
      <c r="B174" s="484"/>
      <c r="C174" s="484"/>
      <c r="D174" s="486"/>
      <c r="E174" s="486"/>
      <c r="F174" s="483"/>
      <c r="G174" s="483"/>
    </row>
    <row r="175" spans="1:7" x14ac:dyDescent="0.25">
      <c r="A175" s="487" t="s">
        <v>2972</v>
      </c>
      <c r="B175" s="484"/>
      <c r="C175" s="484"/>
      <c r="D175" s="488">
        <f>[1]Calculations!$D$9</f>
        <v>56257908203.510399</v>
      </c>
      <c r="E175" s="489"/>
      <c r="F175" s="490" t="s">
        <v>2973</v>
      </c>
      <c r="G175" s="491">
        <f>[1]Calculations!$H$9</f>
        <v>59339420378.900002</v>
      </c>
    </row>
    <row r="176" spans="1:7" x14ac:dyDescent="0.25">
      <c r="A176" s="492" t="s">
        <v>2974</v>
      </c>
      <c r="B176" s="484"/>
      <c r="C176" s="484"/>
      <c r="D176" s="493"/>
      <c r="E176" s="494"/>
      <c r="F176" s="490" t="s">
        <v>2975</v>
      </c>
      <c r="G176" s="491">
        <f>[1]Calculations!$H$10</f>
        <v>56257908203.510399</v>
      </c>
    </row>
    <row r="177" spans="1:7" x14ac:dyDescent="0.25">
      <c r="A177" s="487" t="s">
        <v>2976</v>
      </c>
      <c r="B177" s="495"/>
      <c r="C177" s="495"/>
      <c r="D177" s="486">
        <f>[1]Calculations!$D$11</f>
        <v>0</v>
      </c>
      <c r="E177" s="486"/>
      <c r="F177" s="490" t="s">
        <v>2977</v>
      </c>
      <c r="G177" s="496">
        <f>[1]Calculations!$H$11</f>
        <v>0.94799999999999995</v>
      </c>
    </row>
    <row r="178" spans="1:7" x14ac:dyDescent="0.25">
      <c r="A178" s="487" t="s">
        <v>2978</v>
      </c>
      <c r="B178" s="484"/>
      <c r="C178" s="484"/>
      <c r="D178" s="486">
        <f>[1]Calculations!$D$11</f>
        <v>0</v>
      </c>
      <c r="E178" s="486"/>
      <c r="F178" s="490" t="s">
        <v>2979</v>
      </c>
      <c r="G178" s="496">
        <f>[1]Calculations!$H$12</f>
        <v>0.95</v>
      </c>
    </row>
    <row r="179" spans="1:7" x14ac:dyDescent="0.25">
      <c r="A179" s="487" t="s">
        <v>2980</v>
      </c>
      <c r="B179" s="484"/>
      <c r="C179" s="484"/>
      <c r="D179" s="486">
        <f>[1]Calculations!$D$11</f>
        <v>0</v>
      </c>
      <c r="E179" s="486"/>
      <c r="F179" s="483"/>
      <c r="G179" s="483"/>
    </row>
    <row r="180" spans="1:7" x14ac:dyDescent="0.25">
      <c r="A180" s="487" t="s">
        <v>2981</v>
      </c>
      <c r="B180" s="484"/>
      <c r="C180" s="484"/>
      <c r="D180" s="486">
        <f>[1]Calculations!$D$11</f>
        <v>0</v>
      </c>
      <c r="E180" s="486"/>
      <c r="F180" s="483"/>
      <c r="G180" s="483"/>
    </row>
    <row r="181" spans="1:7" ht="17.25" x14ac:dyDescent="0.25">
      <c r="A181" s="487" t="s">
        <v>2982</v>
      </c>
      <c r="B181" s="484"/>
      <c r="C181" s="484"/>
      <c r="D181" s="486">
        <f>[1]Calculations!$D$11</f>
        <v>0</v>
      </c>
      <c r="E181" s="486"/>
      <c r="F181" s="483"/>
      <c r="G181" s="483"/>
    </row>
    <row r="182" spans="1:7" x14ac:dyDescent="0.25">
      <c r="A182" s="487" t="s">
        <v>2983</v>
      </c>
      <c r="B182" s="484"/>
      <c r="C182" s="484"/>
      <c r="D182" s="493">
        <f>[1]Calculations!$D$16</f>
        <v>822079992.51506853</v>
      </c>
      <c r="E182" s="497"/>
      <c r="F182" s="483"/>
      <c r="G182" s="483"/>
    </row>
    <row r="183" spans="1:7" ht="15.75" thickBot="1" x14ac:dyDescent="0.3">
      <c r="A183" s="482" t="s">
        <v>2984</v>
      </c>
      <c r="B183" s="484"/>
      <c r="C183" s="484"/>
      <c r="D183" s="498">
        <f>[1]Calculations!$D$17</f>
        <v>55435828210.995331</v>
      </c>
      <c r="E183" s="499"/>
      <c r="F183" s="500"/>
      <c r="G183" s="483"/>
    </row>
    <row r="184" spans="1:7" ht="16.5" thickTop="1" thickBot="1" x14ac:dyDescent="0.3">
      <c r="A184" s="482"/>
      <c r="B184" s="484"/>
      <c r="C184" s="484"/>
      <c r="D184" s="483"/>
      <c r="E184" s="483"/>
      <c r="F184" s="483"/>
      <c r="G184" s="483"/>
    </row>
    <row r="185" spans="1:7" ht="15.75" thickBot="1" x14ac:dyDescent="0.3">
      <c r="A185" s="482" t="s">
        <v>2985</v>
      </c>
      <c r="B185" s="501"/>
      <c r="C185" s="501"/>
      <c r="D185" s="502" t="str">
        <f>[1]Calculations!$D$19</f>
        <v>PASS</v>
      </c>
      <c r="E185" s="503"/>
      <c r="F185" s="483"/>
      <c r="G185" s="483"/>
    </row>
    <row r="186" spans="1:7" x14ac:dyDescent="0.25">
      <c r="A186" s="482"/>
      <c r="B186" s="501"/>
      <c r="C186" s="501"/>
      <c r="D186" s="503"/>
      <c r="E186" s="503"/>
      <c r="F186" s="483"/>
      <c r="G186" s="483"/>
    </row>
    <row r="187" spans="1:7" ht="8.25" customHeight="1" x14ac:dyDescent="0.25">
      <c r="A187" s="482"/>
      <c r="B187" s="501"/>
      <c r="C187" s="501"/>
      <c r="D187" s="503"/>
      <c r="E187" s="503"/>
      <c r="F187" s="483"/>
      <c r="G187" s="483"/>
    </row>
    <row r="188" spans="1:7" s="507" customFormat="1" x14ac:dyDescent="0.25">
      <c r="A188" s="482" t="s">
        <v>2986</v>
      </c>
      <c r="B188" s="504"/>
      <c r="C188" s="504"/>
      <c r="D188" s="505"/>
      <c r="E188" s="505"/>
      <c r="F188" s="506"/>
      <c r="G188" s="506"/>
    </row>
    <row r="189" spans="1:7" ht="4.5" customHeight="1" x14ac:dyDescent="0.25">
      <c r="A189" s="482"/>
      <c r="B189" s="508"/>
      <c r="C189" s="508"/>
      <c r="D189" s="503"/>
      <c r="E189" s="503"/>
      <c r="F189" s="483"/>
      <c r="G189" s="483"/>
    </row>
    <row r="190" spans="1:7" x14ac:dyDescent="0.25">
      <c r="A190" s="487" t="s">
        <v>2987</v>
      </c>
      <c r="B190" s="508"/>
      <c r="C190" s="508"/>
      <c r="D190" s="509">
        <f>[1]Calculations!$D$23</f>
        <v>1.03</v>
      </c>
      <c r="E190" s="503"/>
      <c r="F190" s="510"/>
      <c r="G190" s="483"/>
    </row>
    <row r="191" spans="1:7" ht="18.75" x14ac:dyDescent="0.3">
      <c r="A191" s="487" t="s">
        <v>2988</v>
      </c>
      <c r="B191" s="508"/>
      <c r="C191" s="508"/>
      <c r="D191" s="509">
        <f>[1]Calculations!$D$24</f>
        <v>1.0693378595965957</v>
      </c>
      <c r="E191" s="503"/>
      <c r="F191" s="511"/>
      <c r="G191" s="483"/>
    </row>
    <row r="192" spans="1:7" x14ac:dyDescent="0.25">
      <c r="A192" s="482" t="s">
        <v>2989</v>
      </c>
      <c r="B192" s="508"/>
      <c r="C192" s="508"/>
      <c r="D192" s="503"/>
      <c r="E192" s="503"/>
      <c r="F192" s="483"/>
      <c r="G192" s="483"/>
    </row>
    <row r="193" spans="1:7" x14ac:dyDescent="0.25">
      <c r="A193" s="482"/>
      <c r="B193" s="508"/>
      <c r="C193" s="508"/>
      <c r="D193" s="503"/>
      <c r="E193" s="503"/>
      <c r="F193" s="483"/>
      <c r="G193" s="483"/>
    </row>
    <row r="194" spans="1:7" ht="21" x14ac:dyDescent="0.3">
      <c r="A194" s="480" t="s">
        <v>2990</v>
      </c>
      <c r="B194" s="480"/>
      <c r="C194" s="480"/>
      <c r="D194" s="480"/>
      <c r="E194" s="480"/>
      <c r="F194" s="481"/>
      <c r="G194" s="481"/>
    </row>
    <row r="195" spans="1:7" x14ac:dyDescent="0.25">
      <c r="A195" s="512"/>
      <c r="B195" s="483"/>
      <c r="C195" s="483"/>
      <c r="D195" s="513"/>
      <c r="E195" s="513"/>
      <c r="F195" s="483"/>
      <c r="G195" s="483"/>
    </row>
    <row r="196" spans="1:7" ht="17.25" x14ac:dyDescent="0.25">
      <c r="A196" s="487" t="s">
        <v>2991</v>
      </c>
      <c r="B196" s="514"/>
      <c r="C196" s="483"/>
      <c r="D196" s="515">
        <f>[1]Calculations!$D$29</f>
        <v>44471629519.108009</v>
      </c>
      <c r="E196" s="485"/>
      <c r="F196" s="483"/>
      <c r="G196" s="483"/>
    </row>
    <row r="197" spans="1:7" x14ac:dyDescent="0.25">
      <c r="A197" s="512"/>
      <c r="B197" s="483"/>
      <c r="C197" s="483"/>
      <c r="D197" s="516"/>
      <c r="E197" s="513"/>
      <c r="F197" s="483"/>
      <c r="G197" s="483"/>
    </row>
    <row r="198" spans="1:7" x14ac:dyDescent="0.25">
      <c r="A198" s="517" t="s">
        <v>2992</v>
      </c>
      <c r="B198" s="483"/>
      <c r="C198" s="483"/>
      <c r="D198" s="518">
        <f>[1]Calculations!$D$31</f>
        <v>58403845621.360001</v>
      </c>
      <c r="E198" s="519"/>
      <c r="F198" s="520"/>
      <c r="G198" s="521"/>
    </row>
    <row r="199" spans="1:7" ht="17.25" x14ac:dyDescent="0.25">
      <c r="A199" s="522" t="s">
        <v>2993</v>
      </c>
      <c r="B199" s="523"/>
      <c r="C199" s="523"/>
      <c r="D199" s="516"/>
      <c r="E199" s="513"/>
      <c r="F199" s="520"/>
      <c r="G199" s="521"/>
    </row>
    <row r="200" spans="1:7" x14ac:dyDescent="0.25">
      <c r="A200" s="522" t="s">
        <v>2994</v>
      </c>
      <c r="B200" s="483"/>
      <c r="C200" s="483"/>
      <c r="D200" s="524"/>
      <c r="E200" s="525"/>
      <c r="F200" s="490"/>
      <c r="G200" s="483"/>
    </row>
    <row r="201" spans="1:7" x14ac:dyDescent="0.25">
      <c r="A201" s="487" t="s">
        <v>2976</v>
      </c>
      <c r="B201" s="483"/>
      <c r="C201" s="483"/>
      <c r="D201" s="526">
        <f>[1]Calculations!$D$34</f>
        <v>0</v>
      </c>
      <c r="E201" s="497"/>
      <c r="F201" s="527"/>
      <c r="G201" s="483"/>
    </row>
    <row r="202" spans="1:7" x14ac:dyDescent="0.25">
      <c r="A202" s="487" t="s">
        <v>2978</v>
      </c>
      <c r="B202" s="483"/>
      <c r="C202" s="483"/>
      <c r="D202" s="526">
        <f>[1]Calculations!$D$34</f>
        <v>0</v>
      </c>
      <c r="E202" s="528"/>
      <c r="F202" s="527"/>
      <c r="G202" s="483"/>
    </row>
    <row r="203" spans="1:7" x14ac:dyDescent="0.25">
      <c r="A203" s="517" t="s">
        <v>2995</v>
      </c>
      <c r="B203" s="483"/>
      <c r="C203" s="483"/>
      <c r="D203" s="526">
        <f>[1]Calculations!$D$34</f>
        <v>0</v>
      </c>
      <c r="E203" s="529"/>
      <c r="F203" s="527"/>
      <c r="G203" s="483"/>
    </row>
    <row r="204" spans="1:7" x14ac:dyDescent="0.25">
      <c r="A204" s="487" t="s">
        <v>2981</v>
      </c>
      <c r="B204" s="483"/>
      <c r="C204" s="483"/>
      <c r="D204" s="526">
        <f>[1]Calculations!$D$34</f>
        <v>0</v>
      </c>
      <c r="E204" s="529"/>
      <c r="F204" s="490"/>
      <c r="G204" s="483"/>
    </row>
    <row r="205" spans="1:7" ht="17.25" x14ac:dyDescent="0.25">
      <c r="A205" s="487" t="s">
        <v>2982</v>
      </c>
      <c r="B205" s="483"/>
      <c r="C205" s="483"/>
      <c r="D205" s="526"/>
      <c r="E205" s="529"/>
      <c r="F205" s="490"/>
      <c r="G205" s="483"/>
    </row>
    <row r="206" spans="1:7" x14ac:dyDescent="0.25">
      <c r="A206" s="517" t="s">
        <v>2996</v>
      </c>
      <c r="B206" s="483"/>
      <c r="C206" s="483"/>
      <c r="D206" s="524">
        <f>[1]Calculations!$D$39</f>
        <v>0</v>
      </c>
      <c r="E206" s="529"/>
      <c r="F206" s="530"/>
      <c r="G206" s="483"/>
    </row>
    <row r="207" spans="1:7" ht="15.75" thickBot="1" x14ac:dyDescent="0.3">
      <c r="A207" s="482" t="s">
        <v>2997</v>
      </c>
      <c r="B207" s="483"/>
      <c r="C207" s="483"/>
      <c r="D207" s="531">
        <f>[1]Calculations!$D$40</f>
        <v>58403845621.360001</v>
      </c>
      <c r="E207" s="532"/>
      <c r="F207" s="490"/>
      <c r="G207" s="483"/>
    </row>
    <row r="208" spans="1:7" ht="15.75" thickTop="1" x14ac:dyDescent="0.25">
      <c r="A208" s="482"/>
      <c r="B208" s="483"/>
      <c r="C208" s="483"/>
      <c r="D208" s="483"/>
      <c r="E208" s="483"/>
      <c r="F208" s="490"/>
      <c r="G208" s="483"/>
    </row>
    <row r="209" spans="1:7" x14ac:dyDescent="0.25">
      <c r="A209" s="483"/>
      <c r="B209" s="483"/>
      <c r="C209" s="483"/>
      <c r="D209" s="483"/>
      <c r="E209" s="483"/>
      <c r="F209" s="490"/>
      <c r="G209" s="483"/>
    </row>
    <row r="210" spans="1:7" ht="18.75" x14ac:dyDescent="0.3">
      <c r="A210" s="480" t="s">
        <v>2998</v>
      </c>
      <c r="B210" s="480"/>
      <c r="C210" s="480"/>
      <c r="D210" s="480"/>
      <c r="E210" s="480"/>
      <c r="F210" s="480"/>
      <c r="G210" s="481"/>
    </row>
    <row r="211" spans="1:7" x14ac:dyDescent="0.25">
      <c r="A211" s="512"/>
      <c r="B211" s="483"/>
      <c r="C211" s="483"/>
      <c r="D211" s="486"/>
      <c r="E211" s="486"/>
      <c r="F211" s="490"/>
      <c r="G211" s="483"/>
    </row>
    <row r="212" spans="1:7" x14ac:dyDescent="0.25">
      <c r="A212" s="517" t="s">
        <v>2999</v>
      </c>
      <c r="B212" s="483"/>
      <c r="C212" s="483"/>
      <c r="D212" s="518">
        <f>[1]Calculations!$D$45</f>
        <v>49064898444.67363</v>
      </c>
      <c r="E212" s="533"/>
      <c r="F212" s="490"/>
      <c r="G212" s="483"/>
    </row>
    <row r="213" spans="1:7" x14ac:dyDescent="0.25">
      <c r="A213" s="483" t="s">
        <v>3000</v>
      </c>
      <c r="B213" s="523"/>
      <c r="C213" s="523"/>
      <c r="D213" s="534">
        <f>[1]Calculations!$D$46</f>
        <v>11939675495.786377</v>
      </c>
      <c r="E213" s="533"/>
      <c r="F213" s="530"/>
      <c r="G213" s="483"/>
    </row>
    <row r="214" spans="1:7" ht="15.75" thickBot="1" x14ac:dyDescent="0.3">
      <c r="A214" s="517" t="s">
        <v>3001</v>
      </c>
      <c r="B214" s="490"/>
      <c r="C214" s="490"/>
      <c r="D214" s="535">
        <f>[1]Calculations!$D$47</f>
        <v>61004573940.460007</v>
      </c>
      <c r="E214" s="532"/>
      <c r="F214" s="490"/>
      <c r="G214" s="536"/>
    </row>
    <row r="215" spans="1:7" ht="15.75" thickTop="1" x14ac:dyDescent="0.25">
      <c r="A215" s="517"/>
      <c r="B215" s="490"/>
      <c r="C215" s="490"/>
      <c r="D215" s="537"/>
      <c r="E215" s="537"/>
      <c r="F215" s="490"/>
      <c r="G215" s="536"/>
    </row>
    <row r="216" spans="1:7" x14ac:dyDescent="0.25">
      <c r="A216" s="512"/>
      <c r="B216" s="483"/>
      <c r="C216" s="483"/>
      <c r="D216" s="483"/>
      <c r="E216" s="483"/>
      <c r="F216" s="490"/>
      <c r="G216" s="483"/>
    </row>
    <row r="217" spans="1:7" ht="21" x14ac:dyDescent="0.3">
      <c r="A217" s="480" t="s">
        <v>3002</v>
      </c>
      <c r="B217" s="480"/>
      <c r="C217" s="480"/>
      <c r="D217" s="480"/>
      <c r="E217" s="480"/>
      <c r="F217" s="480"/>
      <c r="G217" s="481"/>
    </row>
    <row r="218" spans="1:7" ht="18.75" x14ac:dyDescent="0.3">
      <c r="A218" s="538"/>
      <c r="B218" s="538"/>
      <c r="C218" s="538"/>
      <c r="D218" s="538"/>
      <c r="E218" s="538"/>
      <c r="F218" s="538"/>
    </row>
    <row r="219" spans="1:7" x14ac:dyDescent="0.25">
      <c r="A219" s="539" t="s">
        <v>3003</v>
      </c>
      <c r="B219" s="540" t="s">
        <v>3004</v>
      </c>
      <c r="C219" s="540"/>
      <c r="D219" s="540" t="s">
        <v>3005</v>
      </c>
      <c r="E219" s="539"/>
      <c r="F219" s="539"/>
      <c r="G219" s="541"/>
    </row>
    <row r="220" spans="1:7" x14ac:dyDescent="0.25">
      <c r="A220" s="542">
        <f>[1]Calculations!$A$53</f>
        <v>44804</v>
      </c>
      <c r="B220" s="543" t="str">
        <f>[1]Calculations!$B$53</f>
        <v>N/A</v>
      </c>
      <c r="C220" s="528"/>
      <c r="D220" s="543" t="str">
        <f>[1]Calculations!$D$53</f>
        <v>N/A</v>
      </c>
      <c r="E220" s="544"/>
      <c r="F220" s="545"/>
    </row>
    <row r="221" spans="1:7" x14ac:dyDescent="0.25">
      <c r="A221" s="542"/>
      <c r="B221" s="528"/>
      <c r="C221" s="528"/>
      <c r="D221" s="544"/>
      <c r="E221" s="544"/>
      <c r="F221" s="545"/>
    </row>
    <row r="222" spans="1:7" ht="18.75" x14ac:dyDescent="0.3">
      <c r="A222" s="480" t="s">
        <v>3006</v>
      </c>
      <c r="B222" s="480"/>
      <c r="C222" s="480"/>
      <c r="D222" s="480"/>
      <c r="E222" s="480"/>
      <c r="F222" s="480"/>
      <c r="G222" s="481"/>
    </row>
    <row r="223" spans="1:7" ht="18.75" x14ac:dyDescent="0.3">
      <c r="A223" s="538"/>
      <c r="B223" s="538"/>
      <c r="C223" s="538"/>
      <c r="D223" s="538"/>
      <c r="E223" s="538"/>
      <c r="F223" s="538"/>
    </row>
    <row r="224" spans="1:7" x14ac:dyDescent="0.25">
      <c r="A224" s="546"/>
      <c r="B224" s="547">
        <f>[1]Calculations!$B$57</f>
        <v>44804</v>
      </c>
      <c r="C224" s="548"/>
      <c r="D224" s="547">
        <f>[1]Calculations!$D$57</f>
        <v>44770</v>
      </c>
      <c r="E224" s="549"/>
      <c r="F224" s="548"/>
      <c r="G224" s="546"/>
    </row>
    <row r="225" spans="1:7" x14ac:dyDescent="0.25">
      <c r="A225" s="539" t="s">
        <v>3007</v>
      </c>
      <c r="B225" s="546"/>
      <c r="C225" s="546"/>
      <c r="D225" s="546"/>
      <c r="E225" s="546"/>
      <c r="F225" s="546"/>
      <c r="G225" s="546"/>
    </row>
    <row r="226" spans="1:7" x14ac:dyDescent="0.25">
      <c r="A226" s="483" t="s">
        <v>3008</v>
      </c>
      <c r="B226" s="550">
        <f>[1]Calculations!$B$59</f>
        <v>1250684651.7200003</v>
      </c>
      <c r="C226" s="549" t="str">
        <f>[1]Calculations!C59</f>
        <v>(7)</v>
      </c>
      <c r="D226" s="550">
        <f>[1]Calculations!$D$59</f>
        <v>1423950875.8051977</v>
      </c>
      <c r="E226" s="549" t="str">
        <f>[1]Calculations!E59</f>
        <v>(7)</v>
      </c>
      <c r="F226" s="550"/>
      <c r="G226" s="550"/>
    </row>
    <row r="227" spans="1:7" x14ac:dyDescent="0.25">
      <c r="A227" s="483" t="s">
        <v>3009</v>
      </c>
      <c r="B227" s="550">
        <f>[1]Calculations!$B$60</f>
        <v>187719107.15000004</v>
      </c>
      <c r="C227" s="550"/>
      <c r="D227" s="550">
        <f>[1]Calculations!$D$60</f>
        <v>224498697.13000003</v>
      </c>
      <c r="E227" s="550"/>
      <c r="F227" s="550"/>
      <c r="G227" s="551"/>
    </row>
    <row r="228" spans="1:7" x14ac:dyDescent="0.25">
      <c r="A228" s="483" t="s">
        <v>3010</v>
      </c>
      <c r="B228" s="550">
        <f>[1]Calculations!$B$61</f>
        <v>152423103.37999994</v>
      </c>
      <c r="C228" s="550"/>
      <c r="D228" s="550">
        <f>[1]Calculations!$D$61</f>
        <v>132536630.09480304</v>
      </c>
      <c r="E228" s="549"/>
      <c r="F228" s="550"/>
      <c r="G228" s="551"/>
    </row>
    <row r="229" spans="1:7" x14ac:dyDescent="0.25">
      <c r="A229" s="483" t="s">
        <v>3011</v>
      </c>
      <c r="B229" s="550">
        <f>[1]Calculations!$B$62</f>
        <v>0</v>
      </c>
      <c r="C229" s="552"/>
      <c r="D229" s="550">
        <f>[1]Calculations!$D$62</f>
        <v>0</v>
      </c>
      <c r="E229" s="553"/>
      <c r="F229" s="552"/>
      <c r="G229" s="546"/>
    </row>
    <row r="230" spans="1:7" x14ac:dyDescent="0.25">
      <c r="A230" s="483" t="s">
        <v>3012</v>
      </c>
      <c r="B230" s="550">
        <f>[1]Calculations!$B$63</f>
        <v>0</v>
      </c>
      <c r="C230" s="552"/>
      <c r="D230" s="550">
        <f>[1]Calculations!$D$63</f>
        <v>0</v>
      </c>
      <c r="E230" s="553"/>
      <c r="F230" s="552"/>
      <c r="G230" s="546"/>
    </row>
    <row r="231" spans="1:7" x14ac:dyDescent="0.25">
      <c r="A231" s="539" t="s">
        <v>3013</v>
      </c>
      <c r="B231" s="550"/>
      <c r="C231" s="550"/>
      <c r="D231" s="550"/>
      <c r="E231" s="550"/>
      <c r="F231" s="550"/>
      <c r="G231" s="546"/>
    </row>
    <row r="232" spans="1:7" x14ac:dyDescent="0.25">
      <c r="A232" s="483" t="s">
        <v>3014</v>
      </c>
      <c r="B232" s="550">
        <f>[1]Calculations!$B$66</f>
        <v>0</v>
      </c>
      <c r="C232" s="550"/>
      <c r="D232" s="550">
        <f>[1]Calculations!$D$66</f>
        <v>0</v>
      </c>
      <c r="E232" s="550"/>
      <c r="F232" s="554"/>
      <c r="G232" s="546"/>
    </row>
    <row r="233" spans="1:7" x14ac:dyDescent="0.25">
      <c r="A233" s="483" t="s">
        <v>3015</v>
      </c>
      <c r="B233" s="550">
        <f>[1]Calculations!$B$67</f>
        <v>-152324090.59135455</v>
      </c>
      <c r="C233" s="549" t="str">
        <f>[1]Calculations!$C$67</f>
        <v>(8)</v>
      </c>
      <c r="D233" s="550">
        <f>[1]Calculations!$D$67</f>
        <v>-132181331.78748013</v>
      </c>
      <c r="E233" s="549" t="str">
        <f>[1]Calculations!$E$67</f>
        <v>(9)</v>
      </c>
      <c r="F233" s="554"/>
      <c r="G233" s="546"/>
    </row>
    <row r="234" spans="1:7" x14ac:dyDescent="0.25">
      <c r="A234" s="483" t="s">
        <v>3016</v>
      </c>
      <c r="B234" s="550">
        <f>[1]Calculations!$B$68</f>
        <v>0</v>
      </c>
      <c r="C234" s="549"/>
      <c r="D234" s="550">
        <f>[1]Calculations!$D$68</f>
        <v>0</v>
      </c>
      <c r="E234" s="554"/>
      <c r="F234" s="554"/>
      <c r="G234" s="546"/>
    </row>
    <row r="235" spans="1:7" x14ac:dyDescent="0.25">
      <c r="A235" s="483" t="s">
        <v>3017</v>
      </c>
      <c r="B235" s="550">
        <f>[1]Calculations!$B$69</f>
        <v>-1438403758.8699565</v>
      </c>
      <c r="C235" s="549" t="str">
        <f>[1]Calculations!$C$69</f>
        <v>(7)(8)</v>
      </c>
      <c r="D235" s="550">
        <f>[1]Calculations!$D$69</f>
        <v>-1648449572.9357195</v>
      </c>
      <c r="E235" s="549" t="str">
        <f>[1]Calculations!$E$69</f>
        <v>(7)(9)</v>
      </c>
      <c r="F235" s="554"/>
      <c r="G235" s="546"/>
    </row>
    <row r="236" spans="1:7" x14ac:dyDescent="0.25">
      <c r="A236" s="555" t="s">
        <v>3018</v>
      </c>
      <c r="B236" s="550">
        <f>[1]Calculations!$B$70</f>
        <v>0</v>
      </c>
      <c r="C236" s="549"/>
      <c r="D236" s="550">
        <f>[1]Calculations!$D$70</f>
        <v>0</v>
      </c>
      <c r="E236" s="549"/>
      <c r="F236" s="550"/>
      <c r="G236" s="546"/>
    </row>
    <row r="237" spans="1:7" ht="17.25" x14ac:dyDescent="0.25">
      <c r="A237" s="483" t="s">
        <v>3019</v>
      </c>
      <c r="B237" s="550">
        <f>[1]Calculations!$B$71</f>
        <v>-62.37</v>
      </c>
      <c r="C237" s="554"/>
      <c r="D237" s="550">
        <f>[1]Calculations!$D$71</f>
        <v>-40.019999999999996</v>
      </c>
      <c r="E237" s="554"/>
      <c r="F237" s="550"/>
      <c r="G237" s="546"/>
    </row>
    <row r="238" spans="1:7" ht="15.75" thickBot="1" x14ac:dyDescent="0.3">
      <c r="A238" s="483" t="s">
        <v>3020</v>
      </c>
      <c r="B238" s="556">
        <f>[1]Calculations!$B$72</f>
        <v>98950.41868913651</v>
      </c>
      <c r="C238" s="550"/>
      <c r="D238" s="556">
        <f>[1]Calculations!$D$72</f>
        <v>355258.2868013191</v>
      </c>
      <c r="E238" s="549"/>
      <c r="F238" s="550"/>
      <c r="G238" s="557"/>
    </row>
    <row r="239" spans="1:7" ht="15.75" thickTop="1" x14ac:dyDescent="0.25">
      <c r="A239" s="483"/>
      <c r="B239" s="558"/>
      <c r="C239" s="558"/>
      <c r="D239" s="546"/>
      <c r="E239" s="546"/>
      <c r="F239" s="546"/>
      <c r="G239" s="546"/>
    </row>
    <row r="240" spans="1:7" x14ac:dyDescent="0.25">
      <c r="A240" s="483"/>
      <c r="B240" s="553"/>
      <c r="C240" s="558"/>
      <c r="D240" s="546"/>
      <c r="E240" s="546"/>
      <c r="F240" s="546"/>
      <c r="G240" s="546"/>
    </row>
    <row r="241" spans="1:7" x14ac:dyDescent="0.25">
      <c r="A241" s="546"/>
      <c r="B241" s="546"/>
      <c r="C241" s="546"/>
      <c r="D241" s="546"/>
      <c r="E241" s="546"/>
      <c r="F241" s="546"/>
      <c r="G241" s="546"/>
    </row>
    <row r="242" spans="1:7" x14ac:dyDescent="0.25">
      <c r="A242" s="546"/>
      <c r="B242" s="546"/>
      <c r="C242" s="546"/>
      <c r="D242" s="546"/>
      <c r="E242" s="546"/>
      <c r="F242" s="546"/>
      <c r="G242" s="546"/>
    </row>
    <row r="243" spans="1:7" x14ac:dyDescent="0.25">
      <c r="A243" s="546" t="str">
        <f>[1]Calculations!A76</f>
        <v xml:space="preserve">(1) The indexation methodology used to account for subsequent price developments since the date of the Original Market Value is based on the Teranet - National Bank Regional and </v>
      </c>
      <c r="B243" s="546"/>
      <c r="C243" s="546"/>
      <c r="D243" s="546"/>
      <c r="E243" s="546"/>
      <c r="F243" s="546"/>
      <c r="G243" s="546"/>
    </row>
    <row r="244" spans="1:7" x14ac:dyDescent="0.25">
      <c r="A244" s="546" t="str">
        <f>[1]Calculations!A77</f>
        <v>Property Type Sub-Indices (TNB RPTSIs). Mortgaged properties are matched to the Teranet data which provides a granular analysis at the local level and, where available, segmented</v>
      </c>
      <c r="B244" s="546"/>
      <c r="C244" s="546"/>
      <c r="D244" s="546"/>
      <c r="E244" s="546"/>
      <c r="F244" s="546"/>
      <c r="G244" s="546"/>
    </row>
    <row r="245" spans="1:7" x14ac:dyDescent="0.25">
      <c r="A245" s="546" t="str">
        <f>[1]Calculations!A78</f>
        <v xml:space="preserve">by property type. The data derived by the TNB RPTSIs is based on a repeat sales method, which measures the change in price of certain residential properties </v>
      </c>
      <c r="B245" s="546"/>
      <c r="C245" s="546"/>
      <c r="D245" s="546"/>
      <c r="E245" s="546"/>
      <c r="F245" s="546"/>
      <c r="G245" s="546"/>
    </row>
    <row r="246" spans="1:7" x14ac:dyDescent="0.25">
      <c r="A246" s="546" t="str">
        <f>[1]Calculations!A79</f>
        <v>within the related area based on at least two sales of each such property over time. Such price change data is then used to formulate the TNB RPTSIs</v>
      </c>
      <c r="B246" s="546"/>
      <c r="C246" s="546"/>
      <c r="D246" s="546"/>
      <c r="E246" s="546"/>
      <c r="F246" s="546"/>
      <c r="G246" s="546"/>
    </row>
    <row r="247" spans="1:7" x14ac:dyDescent="0.25">
      <c r="A247" s="546" t="str">
        <f>[1]Calculations!A80</f>
        <v>for the related area. The Original Market Value is as of the date it is most recently determined or assessed in accordance with the underwriting policies (whether</v>
      </c>
      <c r="B247" s="546"/>
      <c r="C247" s="546"/>
      <c r="D247" s="546"/>
      <c r="E247" s="546"/>
      <c r="F247" s="546"/>
      <c r="G247" s="546"/>
    </row>
    <row r="248" spans="1:7" x14ac:dyDescent="0.25">
      <c r="A248" s="546" t="str">
        <f>[1]Calculations!A81</f>
        <v>upon origination or renewal of the Loan or subsequently thereto).</v>
      </c>
      <c r="B248" s="546"/>
      <c r="C248" s="546"/>
      <c r="D248" s="546"/>
      <c r="E248" s="546"/>
      <c r="F248" s="546"/>
      <c r="G248" s="546"/>
    </row>
    <row r="249" spans="1:7" x14ac:dyDescent="0.25">
      <c r="A249" s="546" t="str">
        <f>[1]Calculations!A82</f>
        <v>(2) Amounts are required to be credited to the Pre-Maturity Liquidity Ledger in respect of Series of Hard Bullet Covered Bonds in certain circumstances more fully described in the</v>
      </c>
      <c r="B249" s="546"/>
      <c r="C249" s="546"/>
      <c r="D249" s="546"/>
      <c r="E249" s="546"/>
      <c r="F249" s="546"/>
      <c r="G249" s="546"/>
    </row>
    <row r="250" spans="1:7" x14ac:dyDescent="0.25">
      <c r="A250" s="559" t="str">
        <f>[1]Calculations!A83</f>
        <v>Transaction Documents.</v>
      </c>
      <c r="B250" s="546"/>
      <c r="C250" s="546"/>
      <c r="D250" s="546"/>
      <c r="E250" s="546"/>
      <c r="F250" s="546"/>
      <c r="G250" s="546"/>
    </row>
    <row r="251" spans="1:7" x14ac:dyDescent="0.25">
      <c r="A251" s="546" t="str">
        <f>[1]Calculations!A84</f>
        <v xml:space="preserve">(3) Per Section 4.3.8 of the CMHC Guide, (A) the lesser of (i) the total amount of cover pool collateral and (ii) the amount of cover pool collateral required to collateralize the covered bonds </v>
      </c>
      <c r="B251" s="546"/>
      <c r="C251" s="546"/>
      <c r="D251" s="546"/>
      <c r="E251" s="546"/>
      <c r="F251" s="546"/>
      <c r="G251" s="546"/>
    </row>
    <row r="252" spans="1:7" x14ac:dyDescent="0.25">
      <c r="A252" s="546" t="str">
        <f>[1]Calculations!A85</f>
        <v>outstanding and ensure the Asset Coverage Test is met, divided by (B) the Canadian dollar equivalent of the principal amount of covered bonds outstanding under the registered covered bond program.</v>
      </c>
      <c r="B252" s="546"/>
      <c r="C252" s="546"/>
      <c r="D252" s="560"/>
      <c r="E252" s="560"/>
      <c r="F252" s="546"/>
      <c r="G252" s="546"/>
    </row>
    <row r="253" spans="1:7" x14ac:dyDescent="0.25">
      <c r="A253" s="546" t="str">
        <f>[1]Calculations!A86</f>
        <v>(4) Trading value method is the last selling price as of the Calculation Date of the covered bond.</v>
      </c>
      <c r="B253" s="546"/>
      <c r="C253" s="546"/>
      <c r="D253" s="546"/>
      <c r="E253" s="546"/>
      <c r="F253" s="546"/>
      <c r="G253" s="546"/>
    </row>
    <row r="254" spans="1:7" x14ac:dyDescent="0.25">
      <c r="A254" s="561" t="str">
        <f>[1]Calculations!$A$87</f>
        <v>(5) Present value of expected future cash flows of Loans, calculated using the weighted average current market interest rates offered to Scotiabank clients as at the last day of the month, being 3.5904%.</v>
      </c>
      <c r="B254" s="546"/>
      <c r="C254" s="546"/>
      <c r="D254" s="546"/>
      <c r="E254" s="546"/>
      <c r="F254" s="546"/>
      <c r="G254" s="546"/>
    </row>
    <row r="255" spans="1:7" x14ac:dyDescent="0.25">
      <c r="A255" s="546" t="str">
        <f>[1]Calculations!A88</f>
        <v>(6) Scotiabank currently reviews the Loans in its Covered Bond Portfolio, on a periodic basis, to ensure such Loans continue to be Eligible Loans. As a result of a review, a selection of</v>
      </c>
      <c r="B255" s="546"/>
      <c r="C255" s="546"/>
      <c r="D255" s="546"/>
      <c r="E255" s="546"/>
      <c r="F255" s="546"/>
      <c r="G255" s="562"/>
    </row>
    <row r="256" spans="1:7" x14ac:dyDescent="0.25">
      <c r="A256" s="546" t="str">
        <f>[1]Calculations!A89</f>
        <v>Loans may be sold by the Guarantor to Scotiabank, including Loans that have ceased to be Eligible Loans or Loans that are at least 90 days past due or subject to foreclosure. Sales of</v>
      </c>
      <c r="B256" s="546"/>
      <c r="C256" s="546"/>
      <c r="D256" s="546"/>
      <c r="E256" s="546"/>
      <c r="F256" s="546"/>
      <c r="G256" s="546"/>
    </row>
    <row r="257" spans="1:20" x14ac:dyDescent="0.25">
      <c r="A257" s="546" t="str">
        <f>[1]Calculations!A90</f>
        <v>Eligible Loans by the Guarantor that are at least 90 days past due or subject to foreclosure is done on a voluntary basis and the Guarantor is under no obligation to continue such sales or</v>
      </c>
      <c r="B257" s="546"/>
      <c r="C257" s="546"/>
      <c r="D257" s="546"/>
      <c r="E257" s="546"/>
      <c r="F257" s="546"/>
      <c r="G257" s="546"/>
    </row>
    <row r="258" spans="1:20" x14ac:dyDescent="0.25">
      <c r="A258" s="546" t="str">
        <f>[1]Calculations!A91</f>
        <v>notify investors of any discontinuance of such sales. The sale of Loans by the Guarantor that were at least 90 days past due or subject to foreclosure reflected in this Investor Report were</v>
      </c>
      <c r="B258" s="546"/>
      <c r="C258" s="546"/>
      <c r="D258" s="546"/>
      <c r="E258" s="546"/>
      <c r="F258" s="546"/>
      <c r="G258" s="546"/>
    </row>
    <row r="259" spans="1:20" x14ac:dyDescent="0.25">
      <c r="A259" s="546" t="str">
        <f>[1]Calculations!A92</f>
        <v>immaterial to the Covered Bond Portfolio’s overall performance. Refer to Note 13 of Scotiabank’s Form 40-F for the fiscal year ended October 31, 2021 for details on impaired loans and</v>
      </c>
      <c r="B259" s="546"/>
      <c r="C259" s="546"/>
      <c r="D259" s="546"/>
      <c r="E259" s="546"/>
      <c r="F259" s="546"/>
      <c r="G259" s="546"/>
    </row>
    <row r="260" spans="1:20" x14ac:dyDescent="0.25">
      <c r="A260" s="546" t="str">
        <f>[1]Calculations!A93</f>
        <v>Scotiabank’s residential mortgage portfolio.</v>
      </c>
      <c r="B260" s="546"/>
      <c r="C260" s="546"/>
      <c r="D260" s="546"/>
      <c r="E260" s="546"/>
      <c r="F260" s="546"/>
      <c r="G260" s="546"/>
    </row>
    <row r="261" spans="1:20" x14ac:dyDescent="0.25">
      <c r="A261" s="546" t="str">
        <f>[1]Calculations!A94</f>
        <v>(7) Includes Capitalized interest on loans acquired by Guarantor LP via draw on the Intercompany Loan. Amounts drawn by the Guarantor LP on the Intercompany Loan in respect of Capitalized Interest on acquired loans are included in the Intercompany Loan Principal Repayment.</v>
      </c>
      <c r="B261" s="546"/>
      <c r="C261" s="546"/>
      <c r="D261" s="546"/>
      <c r="E261" s="546"/>
      <c r="F261" s="546"/>
      <c r="G261" s="546"/>
    </row>
    <row r="262" spans="1:20" x14ac:dyDescent="0.25">
      <c r="A262" s="546" t="str">
        <f>[1]Calculations!$A$95</f>
        <v>(8) This amount is to be paid out on September 19, 2022.</v>
      </c>
    </row>
    <row r="263" spans="1:20" x14ac:dyDescent="0.25">
      <c r="A263" s="546" t="str">
        <f>[1]Calculations!$A$96</f>
        <v>(9) This amount was paid out on August 17, 2022.</v>
      </c>
    </row>
    <row r="264" spans="1:20" x14ac:dyDescent="0.25">
      <c r="A264" s="546" t="str">
        <f>[1]Calculations!$A$97</f>
        <v>(10) Amounts included are inflows net of expenses incurred, such as legal fees, filing fees, and service charges.</v>
      </c>
    </row>
    <row r="265" spans="1:20" x14ac:dyDescent="0.25">
      <c r="A265" s="546"/>
    </row>
    <row r="267" spans="1:20" x14ac:dyDescent="0.25">
      <c r="B267" s="563"/>
      <c r="C267" s="564" t="s">
        <v>2784</v>
      </c>
      <c r="D267" s="483"/>
      <c r="F267" s="447"/>
      <c r="G267" s="447"/>
      <c r="H267" s="447"/>
      <c r="I267" s="447"/>
      <c r="J267" s="447"/>
      <c r="K267" s="447"/>
      <c r="L267" s="447"/>
      <c r="M267" s="447"/>
      <c r="N267" s="447"/>
      <c r="O267" s="447"/>
      <c r="P267" s="447"/>
      <c r="Q267" s="447"/>
      <c r="R267" s="447"/>
      <c r="S267" s="447"/>
      <c r="T267" s="447"/>
    </row>
    <row r="268" spans="1:20" x14ac:dyDescent="0.25">
      <c r="B268" s="563"/>
      <c r="C268" s="564" t="s">
        <v>2785</v>
      </c>
      <c r="E268" s="565">
        <f>C2</f>
        <v>44804</v>
      </c>
      <c r="F268" s="447"/>
      <c r="G268" s="397"/>
      <c r="H268" s="447"/>
      <c r="I268" s="447"/>
      <c r="J268" s="447"/>
      <c r="K268" s="447"/>
      <c r="L268" s="447"/>
      <c r="M268" s="447"/>
      <c r="N268" s="447"/>
      <c r="O268" s="447"/>
      <c r="P268" s="447"/>
      <c r="Q268" s="447"/>
      <c r="R268" s="447"/>
      <c r="S268" s="447"/>
      <c r="T268" s="447"/>
    </row>
    <row r="269" spans="1:20" x14ac:dyDescent="0.25">
      <c r="B269" s="46"/>
      <c r="C269" s="564" t="s">
        <v>2786</v>
      </c>
      <c r="E269" s="565">
        <f>C3</f>
        <v>44819</v>
      </c>
      <c r="F269" s="566"/>
      <c r="G269" s="447"/>
      <c r="H269" s="447"/>
      <c r="I269" s="447"/>
      <c r="J269" s="447"/>
      <c r="K269" s="447"/>
      <c r="L269" s="447"/>
      <c r="M269" s="447"/>
      <c r="N269" s="447"/>
      <c r="O269" s="447"/>
      <c r="P269" s="447"/>
      <c r="Q269" s="447"/>
      <c r="R269" s="447"/>
      <c r="S269" s="447"/>
      <c r="T269" s="447"/>
    </row>
    <row r="270" spans="1:20" x14ac:dyDescent="0.25">
      <c r="B270" s="46"/>
      <c r="D270" s="567"/>
      <c r="E270" s="567"/>
      <c r="F270" s="566"/>
      <c r="G270" s="447"/>
      <c r="H270" s="447"/>
      <c r="I270" s="447"/>
      <c r="J270" s="447"/>
      <c r="K270" s="447"/>
      <c r="L270" s="447"/>
      <c r="M270" s="447"/>
      <c r="N270" s="447"/>
      <c r="O270" s="447"/>
      <c r="P270" s="447"/>
      <c r="Q270" s="447"/>
      <c r="R270" s="447"/>
      <c r="S270" s="447"/>
      <c r="T270" s="447"/>
    </row>
    <row r="271" spans="1:20" ht="18.75" x14ac:dyDescent="0.3">
      <c r="A271" s="480" t="s">
        <v>3021</v>
      </c>
      <c r="B271" s="481"/>
      <c r="C271" s="481"/>
      <c r="D271" s="481"/>
      <c r="E271" s="481"/>
      <c r="F271" s="401"/>
      <c r="G271" s="401"/>
      <c r="H271" s="401"/>
      <c r="I271" s="401"/>
      <c r="J271" s="447"/>
      <c r="K271" s="447"/>
      <c r="L271" s="447"/>
      <c r="M271" s="447"/>
      <c r="N271" s="447"/>
      <c r="O271" s="447"/>
      <c r="P271" s="447"/>
      <c r="Q271" s="447"/>
      <c r="R271" s="447"/>
      <c r="S271" s="447"/>
      <c r="T271" s="447"/>
    </row>
    <row r="272" spans="1:20" x14ac:dyDescent="0.25">
      <c r="C272" s="568"/>
      <c r="F272" s="447"/>
      <c r="G272" s="447"/>
      <c r="H272" s="447"/>
      <c r="I272" s="447"/>
      <c r="J272" s="447"/>
      <c r="K272" s="447"/>
      <c r="L272" s="447"/>
      <c r="M272" s="447"/>
      <c r="N272" s="447"/>
      <c r="O272" s="447"/>
      <c r="P272" s="447"/>
      <c r="Q272" s="447"/>
      <c r="R272" s="447"/>
      <c r="S272" s="447"/>
      <c r="T272" s="447"/>
    </row>
    <row r="273" spans="1:20" x14ac:dyDescent="0.25">
      <c r="A273" s="360" t="s">
        <v>3022</v>
      </c>
      <c r="C273" s="569">
        <f>'[1]Report P1 '!C7</f>
        <v>60709768974.319511</v>
      </c>
      <c r="F273" s="447"/>
      <c r="G273" s="570"/>
      <c r="H273" s="447"/>
      <c r="I273" s="447"/>
      <c r="J273" s="447"/>
      <c r="K273" s="447"/>
      <c r="L273" s="447"/>
      <c r="M273" s="447"/>
      <c r="N273" s="447"/>
      <c r="O273" s="447"/>
      <c r="P273" s="447"/>
      <c r="Q273" s="447"/>
      <c r="R273" s="447"/>
      <c r="S273" s="447"/>
      <c r="T273" s="447"/>
    </row>
    <row r="274" spans="1:20" x14ac:dyDescent="0.25">
      <c r="A274" s="360" t="s">
        <v>3023</v>
      </c>
      <c r="C274" s="569">
        <f>'[1]Report P1 '!C8</f>
        <v>59279629884.110321</v>
      </c>
      <c r="E274" s="571"/>
      <c r="F274" s="447"/>
      <c r="G274" s="447"/>
      <c r="H274" s="447"/>
      <c r="I274" s="447"/>
      <c r="J274" s="447"/>
      <c r="K274" s="447"/>
      <c r="L274" s="447"/>
      <c r="M274" s="447"/>
      <c r="N274" s="447"/>
      <c r="O274" s="447"/>
      <c r="P274" s="447"/>
      <c r="Q274" s="447"/>
      <c r="R274" s="447"/>
      <c r="S274" s="447"/>
      <c r="T274" s="447"/>
    </row>
    <row r="275" spans="1:20" x14ac:dyDescent="0.25">
      <c r="A275" s="360" t="s">
        <v>3024</v>
      </c>
      <c r="C275" s="572">
        <f>'[1]Report P1 '!C9</f>
        <v>241645</v>
      </c>
      <c r="F275" s="447"/>
      <c r="G275" s="447"/>
      <c r="H275" s="447"/>
      <c r="I275" s="447"/>
      <c r="J275" s="447"/>
      <c r="K275" s="447"/>
      <c r="L275" s="447"/>
      <c r="M275" s="447"/>
      <c r="N275" s="447"/>
      <c r="O275" s="447"/>
      <c r="P275" s="447"/>
      <c r="Q275" s="447"/>
      <c r="R275" s="447"/>
      <c r="S275" s="447"/>
      <c r="T275" s="447"/>
    </row>
    <row r="276" spans="1:20" x14ac:dyDescent="0.25">
      <c r="A276" s="360" t="s">
        <v>3025</v>
      </c>
      <c r="C276" s="573">
        <f>'[1]Report P1 '!C10</f>
        <v>245317.01414931126</v>
      </c>
      <c r="F276" s="447"/>
      <c r="G276" s="447"/>
      <c r="H276" s="447"/>
      <c r="I276" s="447"/>
      <c r="J276" s="447"/>
      <c r="K276" s="447"/>
      <c r="L276" s="447"/>
      <c r="M276" s="447"/>
      <c r="N276" s="447"/>
      <c r="O276" s="447"/>
      <c r="P276" s="447"/>
      <c r="Q276" s="447"/>
      <c r="R276" s="447"/>
      <c r="S276" s="447"/>
      <c r="T276" s="447"/>
    </row>
    <row r="277" spans="1:20" x14ac:dyDescent="0.25">
      <c r="A277" s="360" t="s">
        <v>3026</v>
      </c>
      <c r="C277" s="573">
        <f>'[1]Report P1 '!C11</f>
        <v>210028</v>
      </c>
      <c r="F277" s="447"/>
      <c r="G277" s="447"/>
      <c r="H277" s="447"/>
      <c r="I277" s="447"/>
      <c r="J277" s="447"/>
      <c r="K277" s="447"/>
      <c r="L277" s="447"/>
      <c r="M277" s="447"/>
      <c r="N277" s="447"/>
      <c r="O277" s="447"/>
      <c r="P277" s="447"/>
      <c r="Q277" s="447"/>
      <c r="R277" s="447"/>
      <c r="S277" s="447"/>
      <c r="T277" s="447"/>
    </row>
    <row r="278" spans="1:20" x14ac:dyDescent="0.25">
      <c r="A278" s="360" t="s">
        <v>3027</v>
      </c>
      <c r="C278" s="573">
        <f>'[1]Report P1 '!C12</f>
        <v>206235</v>
      </c>
      <c r="F278" s="447"/>
      <c r="G278" s="447"/>
      <c r="H278" s="447"/>
      <c r="I278" s="447"/>
      <c r="J278" s="447"/>
      <c r="K278" s="447"/>
      <c r="L278" s="447"/>
      <c r="M278" s="447"/>
      <c r="N278" s="447"/>
      <c r="O278" s="447"/>
      <c r="P278" s="447"/>
      <c r="Q278" s="447"/>
      <c r="R278" s="447"/>
      <c r="S278" s="447"/>
      <c r="T278" s="447"/>
    </row>
    <row r="279" spans="1:20" x14ac:dyDescent="0.25">
      <c r="C279" s="574"/>
      <c r="F279" s="447"/>
      <c r="G279" s="447"/>
      <c r="H279" s="447"/>
      <c r="I279" s="447"/>
      <c r="J279" s="447"/>
      <c r="K279" s="447"/>
      <c r="L279" s="447"/>
      <c r="M279" s="447"/>
      <c r="N279" s="447"/>
      <c r="O279" s="447"/>
      <c r="P279" s="447"/>
      <c r="Q279" s="447"/>
      <c r="R279" s="447"/>
      <c r="S279" s="447"/>
      <c r="T279" s="447"/>
    </row>
    <row r="280" spans="1:20" x14ac:dyDescent="0.25">
      <c r="A280" s="678" t="s">
        <v>3028</v>
      </c>
      <c r="B280" s="678"/>
      <c r="C280" s="575">
        <f>'[1]Report P1 '!C14</f>
        <v>0.37436999999999998</v>
      </c>
      <c r="F280" s="447"/>
      <c r="G280" s="447"/>
      <c r="H280" s="447"/>
      <c r="I280" s="447"/>
      <c r="J280" s="576"/>
      <c r="K280" s="447"/>
      <c r="L280" s="447"/>
      <c r="M280" s="447"/>
      <c r="N280" s="447"/>
      <c r="O280" s="447"/>
      <c r="P280" s="447"/>
      <c r="Q280" s="447"/>
      <c r="R280" s="447"/>
      <c r="S280" s="447"/>
      <c r="T280" s="447"/>
    </row>
    <row r="281" spans="1:20" x14ac:dyDescent="0.25">
      <c r="A281" s="678" t="s">
        <v>3029</v>
      </c>
      <c r="B281" s="678"/>
      <c r="C281" s="575">
        <f>'[1]Report P1 '!C15</f>
        <v>0.62890999999999997</v>
      </c>
      <c r="F281" s="447"/>
      <c r="G281" s="447"/>
      <c r="H281" s="447"/>
      <c r="I281" s="447"/>
      <c r="J281" s="577"/>
      <c r="K281" s="447"/>
      <c r="L281" s="447"/>
      <c r="M281" s="447"/>
      <c r="N281" s="447"/>
      <c r="O281" s="447"/>
      <c r="P281" s="447"/>
      <c r="Q281" s="447"/>
      <c r="R281" s="447"/>
      <c r="S281" s="447"/>
      <c r="T281" s="447"/>
    </row>
    <row r="282" spans="1:20" x14ac:dyDescent="0.25">
      <c r="A282" s="678" t="s">
        <v>3030</v>
      </c>
      <c r="B282" s="678"/>
      <c r="C282" s="578">
        <f>'[1]Report P1 '!C16</f>
        <v>0.73321000000000003</v>
      </c>
      <c r="F282" s="447"/>
      <c r="G282" s="579"/>
      <c r="H282" s="447"/>
      <c r="I282" s="447"/>
      <c r="J282" s="576"/>
      <c r="K282" s="447"/>
      <c r="L282" s="447"/>
      <c r="M282" s="447"/>
      <c r="N282" s="447"/>
      <c r="O282" s="447"/>
      <c r="P282" s="447"/>
      <c r="Q282" s="447"/>
      <c r="R282" s="447"/>
      <c r="S282" s="447"/>
      <c r="T282" s="447"/>
    </row>
    <row r="283" spans="1:20" x14ac:dyDescent="0.25">
      <c r="A283" s="678" t="s">
        <v>3031</v>
      </c>
      <c r="B283" s="678"/>
      <c r="C283" s="580">
        <f>'[1]Report P1 '!C17</f>
        <v>25.96786969161661</v>
      </c>
      <c r="D283" s="360" t="s">
        <v>3032</v>
      </c>
      <c r="F283" s="447"/>
      <c r="G283" s="447"/>
      <c r="H283" s="447"/>
      <c r="I283" s="447"/>
      <c r="J283" s="577"/>
      <c r="K283" s="447"/>
      <c r="L283" s="447"/>
      <c r="M283" s="447"/>
      <c r="N283" s="447"/>
      <c r="O283" s="447"/>
      <c r="P283" s="447"/>
      <c r="Q283" s="447"/>
      <c r="R283" s="447"/>
      <c r="S283" s="447"/>
      <c r="T283" s="447"/>
    </row>
    <row r="284" spans="1:20" x14ac:dyDescent="0.25">
      <c r="A284" s="678" t="s">
        <v>3033</v>
      </c>
      <c r="B284" s="678"/>
      <c r="C284" s="581">
        <f>'[1]Report P1 '!C18</f>
        <v>2.9339330765231635E-2</v>
      </c>
      <c r="F284" s="447"/>
      <c r="G284" s="447"/>
      <c r="H284" s="447"/>
      <c r="I284" s="447"/>
      <c r="J284" s="582"/>
      <c r="K284" s="447"/>
      <c r="L284" s="447"/>
      <c r="M284" s="447"/>
      <c r="N284" s="447"/>
      <c r="O284" s="447"/>
      <c r="P284" s="447"/>
      <c r="Q284" s="447"/>
      <c r="R284" s="447"/>
      <c r="S284" s="447"/>
      <c r="T284" s="447"/>
    </row>
    <row r="285" spans="1:20" x14ac:dyDescent="0.25">
      <c r="A285" s="678" t="s">
        <v>3034</v>
      </c>
      <c r="B285" s="678"/>
      <c r="C285" s="580">
        <f>'[1]Report P1 '!C19</f>
        <v>55.84390817730894</v>
      </c>
      <c r="D285" s="360" t="s">
        <v>3032</v>
      </c>
      <c r="F285" s="447"/>
      <c r="G285" s="447"/>
      <c r="H285" s="447"/>
      <c r="I285" s="447"/>
      <c r="J285" s="576"/>
      <c r="K285" s="447"/>
      <c r="L285" s="447"/>
      <c r="M285" s="447"/>
      <c r="N285" s="447"/>
      <c r="O285" s="447"/>
      <c r="P285" s="447"/>
      <c r="Q285" s="447"/>
      <c r="R285" s="447"/>
      <c r="S285" s="447"/>
      <c r="T285" s="447"/>
    </row>
    <row r="286" spans="1:20" x14ac:dyDescent="0.25">
      <c r="A286" s="684" t="s">
        <v>3035</v>
      </c>
      <c r="B286" s="684"/>
      <c r="C286" s="580">
        <f>'[1]Report P1 '!C20</f>
        <v>29.87603848569233</v>
      </c>
      <c r="D286" s="360" t="s">
        <v>3032</v>
      </c>
      <c r="F286" s="447"/>
      <c r="G286" s="447"/>
      <c r="H286" s="447"/>
      <c r="I286" s="447"/>
      <c r="J286" s="576"/>
      <c r="K286" s="447"/>
      <c r="L286" s="447"/>
      <c r="M286" s="447"/>
      <c r="N286" s="447"/>
      <c r="O286" s="447"/>
      <c r="P286" s="447"/>
      <c r="Q286" s="447"/>
      <c r="R286" s="447"/>
      <c r="S286" s="447"/>
      <c r="T286" s="447"/>
    </row>
    <row r="287" spans="1:20" x14ac:dyDescent="0.25">
      <c r="A287" s="684" t="s">
        <v>3036</v>
      </c>
      <c r="B287" s="684"/>
      <c r="C287" s="583">
        <f>'[1]Report P1 '!C21</f>
        <v>42.403771423438215</v>
      </c>
      <c r="D287" s="360" t="s">
        <v>3032</v>
      </c>
      <c r="F287" s="447"/>
      <c r="G287" s="584"/>
      <c r="H287" s="447"/>
      <c r="I287" s="447"/>
      <c r="J287" s="447"/>
      <c r="K287" s="447"/>
      <c r="L287" s="447"/>
      <c r="M287" s="447"/>
      <c r="N287" s="447"/>
      <c r="O287" s="447"/>
      <c r="P287" s="447"/>
      <c r="Q287" s="447"/>
      <c r="R287" s="447"/>
      <c r="S287" s="447"/>
      <c r="T287" s="447"/>
    </row>
    <row r="288" spans="1:20" x14ac:dyDescent="0.25">
      <c r="A288" s="585"/>
      <c r="B288" s="585"/>
      <c r="C288" s="586"/>
      <c r="D288" s="447"/>
      <c r="E288" s="447"/>
      <c r="F288" s="447"/>
      <c r="G288" s="584"/>
      <c r="H288" s="447"/>
      <c r="I288" s="447"/>
      <c r="J288" s="447"/>
      <c r="K288" s="447"/>
      <c r="L288" s="447"/>
      <c r="M288" s="447"/>
      <c r="N288" s="447"/>
      <c r="O288" s="447"/>
      <c r="P288" s="447"/>
      <c r="Q288" s="447"/>
      <c r="R288" s="447"/>
      <c r="S288" s="447"/>
      <c r="T288" s="447"/>
    </row>
    <row r="289" spans="1:20" x14ac:dyDescent="0.25">
      <c r="A289" s="685" t="s">
        <v>3037</v>
      </c>
      <c r="B289" s="685"/>
      <c r="C289" s="685"/>
      <c r="D289" s="685"/>
      <c r="E289" s="685"/>
      <c r="F289" s="685"/>
      <c r="G289" s="685"/>
      <c r="H289" s="685"/>
      <c r="I289" s="685"/>
      <c r="J289" s="447"/>
      <c r="K289" s="447"/>
      <c r="L289" s="447"/>
      <c r="M289" s="447"/>
      <c r="N289" s="447"/>
      <c r="O289" s="447"/>
      <c r="P289" s="447"/>
      <c r="Q289" s="447"/>
      <c r="R289" s="447"/>
      <c r="S289" s="447"/>
      <c r="T289" s="447"/>
    </row>
    <row r="290" spans="1:20" x14ac:dyDescent="0.25">
      <c r="A290" s="685"/>
      <c r="B290" s="685"/>
      <c r="C290" s="685"/>
      <c r="D290" s="685"/>
      <c r="E290" s="685"/>
      <c r="F290" s="685"/>
      <c r="G290" s="685"/>
      <c r="H290" s="685"/>
      <c r="I290" s="685"/>
      <c r="J290" s="447"/>
      <c r="K290" s="447"/>
      <c r="L290" s="447"/>
      <c r="M290" s="447"/>
      <c r="N290" s="447"/>
      <c r="O290" s="447"/>
      <c r="P290" s="447"/>
      <c r="Q290" s="447"/>
      <c r="R290" s="447"/>
      <c r="S290" s="447"/>
      <c r="T290" s="447"/>
    </row>
    <row r="291" spans="1:20" x14ac:dyDescent="0.25">
      <c r="A291" s="447"/>
      <c r="B291" s="447"/>
      <c r="C291" s="587"/>
      <c r="D291" s="447"/>
      <c r="E291" s="447"/>
      <c r="F291" s="447"/>
      <c r="G291" s="447"/>
      <c r="H291" s="447"/>
      <c r="I291" s="447"/>
      <c r="J291" s="447"/>
      <c r="K291" s="447"/>
      <c r="L291" s="447"/>
      <c r="M291" s="447"/>
      <c r="N291" s="447"/>
      <c r="O291" s="447"/>
      <c r="P291" s="447"/>
      <c r="Q291" s="447"/>
      <c r="R291" s="447"/>
      <c r="S291" s="447"/>
      <c r="T291" s="447"/>
    </row>
    <row r="292" spans="1:20" ht="18.75" x14ac:dyDescent="0.3">
      <c r="A292" s="480" t="s">
        <v>3038</v>
      </c>
      <c r="B292" s="481"/>
      <c r="C292" s="588"/>
      <c r="D292" s="481"/>
      <c r="E292" s="481"/>
      <c r="F292" s="481"/>
      <c r="G292" s="481"/>
      <c r="H292" s="481"/>
      <c r="I292" s="481"/>
      <c r="J292" s="447"/>
      <c r="K292" s="447"/>
      <c r="L292" s="447"/>
      <c r="M292" s="447"/>
      <c r="N292" s="447"/>
      <c r="O292" s="447"/>
      <c r="P292" s="447"/>
      <c r="Q292" s="447"/>
      <c r="R292" s="447"/>
      <c r="S292" s="447"/>
      <c r="T292" s="447"/>
    </row>
    <row r="293" spans="1:20" x14ac:dyDescent="0.25">
      <c r="J293" s="447"/>
      <c r="K293" s="447"/>
      <c r="L293" s="447"/>
      <c r="M293" s="447"/>
      <c r="N293" s="447"/>
      <c r="O293" s="447"/>
      <c r="P293" s="447"/>
      <c r="Q293" s="447"/>
      <c r="R293" s="447"/>
      <c r="S293" s="447"/>
      <c r="T293" s="447"/>
    </row>
    <row r="294" spans="1:20" x14ac:dyDescent="0.25">
      <c r="A294" s="589" t="s">
        <v>3039</v>
      </c>
      <c r="C294" s="590" t="s">
        <v>660</v>
      </c>
      <c r="D294" s="591"/>
      <c r="E294" s="590" t="s">
        <v>3040</v>
      </c>
      <c r="F294" s="591"/>
      <c r="G294" s="590" t="s">
        <v>3041</v>
      </c>
      <c r="H294" s="591"/>
      <c r="I294" s="590" t="s">
        <v>3040</v>
      </c>
      <c r="J294" s="447"/>
      <c r="K294" s="447"/>
      <c r="L294" s="447"/>
      <c r="M294" s="447"/>
      <c r="N294" s="447"/>
      <c r="O294" s="447"/>
      <c r="P294" s="447"/>
      <c r="Q294" s="447"/>
      <c r="R294" s="447"/>
      <c r="S294" s="447"/>
      <c r="T294" s="447"/>
    </row>
    <row r="295" spans="1:20" x14ac:dyDescent="0.25">
      <c r="A295" s="360" t="s">
        <v>3042</v>
      </c>
      <c r="C295" s="572">
        <f>'[1]Report P1 '!C29</f>
        <v>241500</v>
      </c>
      <c r="D295" s="574"/>
      <c r="E295" s="581">
        <f>'[1]Report P1 '!E29</f>
        <v>0.99939994620207329</v>
      </c>
      <c r="F295" s="574"/>
      <c r="G295" s="572">
        <f>'[1]Report P1 '!G29</f>
        <v>59234378310.160324</v>
      </c>
      <c r="H295" s="574"/>
      <c r="I295" s="581">
        <f>'[1]Report P1 '!I29</f>
        <v>0.99923664209715102</v>
      </c>
      <c r="J295" s="587"/>
      <c r="K295" s="447"/>
      <c r="L295" s="447"/>
      <c r="M295" s="447"/>
      <c r="N295" s="447"/>
      <c r="O295" s="447"/>
      <c r="P295" s="447"/>
      <c r="Q295" s="447"/>
      <c r="R295" s="447"/>
      <c r="S295" s="447"/>
      <c r="T295" s="447"/>
    </row>
    <row r="296" spans="1:20" x14ac:dyDescent="0.25">
      <c r="A296" s="360" t="s">
        <v>3043</v>
      </c>
      <c r="C296" s="572">
        <f>'[1]Report P1 '!C30</f>
        <v>109</v>
      </c>
      <c r="D296" s="574"/>
      <c r="E296" s="581">
        <f>'[1]Report P1 '!E30</f>
        <v>4.5107492395869974E-4</v>
      </c>
      <c r="F296" s="574"/>
      <c r="G296" s="572">
        <f>'[1]Report P1 '!G30</f>
        <v>35612449.639999986</v>
      </c>
      <c r="H296" s="574"/>
      <c r="I296" s="581">
        <f>'[1]Report P1 '!I30</f>
        <v>6.0075357605337827E-4</v>
      </c>
      <c r="J296" s="587"/>
      <c r="K296" s="447"/>
      <c r="L296" s="447"/>
      <c r="M296" s="447"/>
      <c r="N296" s="447"/>
      <c r="O296" s="447"/>
      <c r="P296" s="447"/>
      <c r="Q296" s="447"/>
      <c r="R296" s="447"/>
      <c r="S296" s="447"/>
      <c r="T296" s="447"/>
    </row>
    <row r="297" spans="1:20" x14ac:dyDescent="0.25">
      <c r="A297" s="360" t="s">
        <v>3044</v>
      </c>
      <c r="C297" s="572">
        <f>'[1]Report P1 '!C31</f>
        <v>36</v>
      </c>
      <c r="D297" s="574"/>
      <c r="E297" s="581">
        <f>'[1]Report P1 '!E31</f>
        <v>1.4897887396801091E-4</v>
      </c>
      <c r="F297" s="574"/>
      <c r="G297" s="572">
        <f>'[1]Report P1 '!G31</f>
        <v>9639124.3100000005</v>
      </c>
      <c r="H297" s="574"/>
      <c r="I297" s="581">
        <f>'[1]Report P1 '!I31</f>
        <v>1.6260432679563223E-4</v>
      </c>
      <c r="J297" s="587"/>
      <c r="K297" s="447"/>
      <c r="L297" s="447"/>
      <c r="M297" s="447"/>
      <c r="N297" s="447"/>
      <c r="O297" s="447"/>
      <c r="P297" s="447"/>
      <c r="Q297" s="447"/>
      <c r="R297" s="447"/>
      <c r="S297" s="447"/>
      <c r="T297" s="447"/>
    </row>
    <row r="298" spans="1:20" x14ac:dyDescent="0.25">
      <c r="A298" s="360" t="s">
        <v>3045</v>
      </c>
      <c r="C298" s="572">
        <f>'[1]Report P1 '!C32</f>
        <v>0</v>
      </c>
      <c r="D298" s="574"/>
      <c r="E298" s="581">
        <f>'[1]Report P1 '!E32</f>
        <v>0</v>
      </c>
      <c r="F298" s="574"/>
      <c r="G298" s="572">
        <f>'[1]Report P1 '!G32</f>
        <v>0</v>
      </c>
      <c r="H298" s="574"/>
      <c r="I298" s="581">
        <f>'[1]Report P1 '!I32</f>
        <v>0</v>
      </c>
      <c r="J298" s="587"/>
      <c r="K298" s="447"/>
      <c r="L298" s="447"/>
      <c r="M298" s="447"/>
      <c r="N298" s="447"/>
      <c r="O298" s="447"/>
      <c r="P298" s="447"/>
      <c r="Q298" s="447"/>
      <c r="R298" s="447"/>
      <c r="S298" s="447"/>
      <c r="T298" s="447"/>
    </row>
    <row r="299" spans="1:20" x14ac:dyDescent="0.25">
      <c r="A299" s="360" t="s">
        <v>3046</v>
      </c>
      <c r="C299" s="572">
        <f>'[1]Report P1 '!C33</f>
        <v>0</v>
      </c>
      <c r="D299" s="574"/>
      <c r="E299" s="581">
        <f>'[1]Report P1 '!E33</f>
        <v>0</v>
      </c>
      <c r="F299" s="574"/>
      <c r="G299" s="572">
        <f>'[1]Report P1 '!G33</f>
        <v>0</v>
      </c>
      <c r="H299" s="574"/>
      <c r="I299" s="581">
        <f>'[1]Report P1 '!I33</f>
        <v>0</v>
      </c>
      <c r="J299" s="587"/>
      <c r="K299" s="447"/>
      <c r="L299" s="447"/>
      <c r="M299" s="447"/>
      <c r="N299" s="447"/>
      <c r="O299" s="447"/>
      <c r="P299" s="447"/>
      <c r="Q299" s="447"/>
      <c r="R299" s="447"/>
      <c r="S299" s="447"/>
      <c r="T299" s="447"/>
    </row>
    <row r="300" spans="1:20" x14ac:dyDescent="0.25">
      <c r="A300" s="46" t="s">
        <v>3001</v>
      </c>
      <c r="B300" s="46"/>
      <c r="C300" s="592">
        <f>'[1]Report P1 '!C34</f>
        <v>241645</v>
      </c>
      <c r="D300" s="593"/>
      <c r="E300" s="594">
        <f>'[1]Report P1 '!E34</f>
        <v>1</v>
      </c>
      <c r="F300" s="593"/>
      <c r="G300" s="592">
        <f>'[1]Report P1 '!G34</f>
        <v>59279629884.110321</v>
      </c>
      <c r="H300" s="593"/>
      <c r="I300" s="594">
        <f>'[1]Report P1 '!I34</f>
        <v>1</v>
      </c>
      <c r="J300" s="587"/>
      <c r="K300" s="447"/>
      <c r="L300" s="447"/>
      <c r="M300" s="447"/>
      <c r="N300" s="447"/>
      <c r="O300" s="447"/>
      <c r="P300" s="447"/>
      <c r="Q300" s="447"/>
      <c r="R300" s="447"/>
      <c r="S300" s="447"/>
      <c r="T300" s="447"/>
    </row>
    <row r="301" spans="1:20" x14ac:dyDescent="0.25">
      <c r="A301" s="46"/>
      <c r="C301" s="595"/>
      <c r="D301" s="596"/>
      <c r="E301" s="597"/>
      <c r="F301" s="596"/>
      <c r="G301" s="598"/>
      <c r="H301" s="596"/>
      <c r="I301" s="597"/>
      <c r="J301" s="447"/>
      <c r="K301" s="447"/>
      <c r="L301" s="447"/>
      <c r="M301" s="447"/>
      <c r="N301" s="447"/>
      <c r="O301" s="447"/>
      <c r="P301" s="447"/>
      <c r="Q301" s="447"/>
      <c r="R301" s="447"/>
      <c r="S301" s="447"/>
      <c r="T301" s="447"/>
    </row>
    <row r="302" spans="1:20" ht="18.75" x14ac:dyDescent="0.3">
      <c r="A302" s="480" t="s">
        <v>3047</v>
      </c>
      <c r="B302" s="481"/>
      <c r="C302" s="599"/>
      <c r="D302" s="599"/>
      <c r="E302" s="599"/>
      <c r="F302" s="599"/>
      <c r="G302" s="599"/>
      <c r="H302" s="599"/>
      <c r="I302" s="599"/>
      <c r="J302" s="447"/>
      <c r="K302" s="447"/>
      <c r="L302" s="447"/>
      <c r="M302" s="447"/>
      <c r="N302" s="447"/>
      <c r="O302" s="447"/>
      <c r="P302" s="447"/>
      <c r="Q302" s="447"/>
      <c r="R302" s="447"/>
      <c r="S302" s="447"/>
      <c r="T302" s="447"/>
    </row>
    <row r="303" spans="1:20" x14ac:dyDescent="0.25">
      <c r="C303" s="216"/>
      <c r="D303" s="216"/>
      <c r="E303" s="216"/>
      <c r="F303" s="216"/>
      <c r="G303" s="216"/>
      <c r="H303" s="216"/>
      <c r="I303" s="216"/>
      <c r="J303" s="447"/>
      <c r="K303" s="447"/>
      <c r="L303" s="447"/>
      <c r="M303" s="447"/>
      <c r="N303" s="447"/>
      <c r="O303" s="447"/>
      <c r="P303" s="447"/>
      <c r="Q303" s="447"/>
      <c r="R303" s="447"/>
      <c r="S303" s="447"/>
      <c r="T303" s="447"/>
    </row>
    <row r="304" spans="1:20" x14ac:dyDescent="0.25">
      <c r="A304" s="589" t="s">
        <v>3048</v>
      </c>
      <c r="C304" s="590" t="s">
        <v>660</v>
      </c>
      <c r="D304" s="591"/>
      <c r="E304" s="590" t="s">
        <v>3040</v>
      </c>
      <c r="F304" s="591"/>
      <c r="G304" s="590" t="s">
        <v>3041</v>
      </c>
      <c r="H304" s="591"/>
      <c r="I304" s="590" t="s">
        <v>3040</v>
      </c>
      <c r="J304" s="447"/>
      <c r="K304" s="447"/>
      <c r="L304" s="447"/>
      <c r="M304" s="447"/>
      <c r="N304" s="447"/>
      <c r="O304" s="447"/>
      <c r="P304" s="447"/>
      <c r="Q304" s="447"/>
      <c r="R304" s="447"/>
      <c r="S304" s="447"/>
      <c r="T304" s="447"/>
    </row>
    <row r="305" spans="1:20" x14ac:dyDescent="0.25">
      <c r="A305" s="600" t="s">
        <v>3049</v>
      </c>
      <c r="C305" s="572">
        <f>'[1]Report P1 '!C39</f>
        <v>25274</v>
      </c>
      <c r="D305" s="574"/>
      <c r="E305" s="581">
        <f>'[1]Report P1 '!E39</f>
        <v>0.104591446129653</v>
      </c>
      <c r="F305" s="574"/>
      <c r="G305" s="572">
        <f>'[1]Report P1 '!G39</f>
        <v>5524498254.7200031</v>
      </c>
      <c r="H305" s="574"/>
      <c r="I305" s="581">
        <f>'[1]Report P1 '!I39</f>
        <v>9.3193872254604515E-2</v>
      </c>
      <c r="J305" s="453"/>
      <c r="K305" s="447"/>
      <c r="L305" s="447"/>
      <c r="M305" s="447"/>
      <c r="N305" s="447"/>
      <c r="O305" s="447"/>
      <c r="P305" s="447"/>
      <c r="Q305" s="447"/>
      <c r="R305" s="447"/>
      <c r="S305" s="447"/>
      <c r="T305" s="447"/>
    </row>
    <row r="306" spans="1:20" x14ac:dyDescent="0.25">
      <c r="A306" s="600" t="s">
        <v>3050</v>
      </c>
      <c r="C306" s="572">
        <f>'[1]Report P1 '!C40</f>
        <v>39955</v>
      </c>
      <c r="D306" s="574"/>
      <c r="E306" s="581">
        <f>'[1]Report P1 '!E40</f>
        <v>0.1653458585942188</v>
      </c>
      <c r="F306" s="574"/>
      <c r="G306" s="572">
        <f>'[1]Report P1 '!G40</f>
        <v>13096390253.280083</v>
      </c>
      <c r="H306" s="574"/>
      <c r="I306" s="581">
        <f>'[1]Report P1 '!I40</f>
        <v>0.22092564138614074</v>
      </c>
      <c r="J306" s="453"/>
      <c r="K306" s="447"/>
      <c r="L306" s="447"/>
      <c r="M306" s="447"/>
      <c r="N306" s="447"/>
      <c r="O306" s="447"/>
      <c r="P306" s="447"/>
      <c r="Q306" s="447"/>
      <c r="R306" s="447"/>
      <c r="S306" s="447"/>
      <c r="T306" s="447"/>
    </row>
    <row r="307" spans="1:20" x14ac:dyDescent="0.25">
      <c r="A307" s="600" t="s">
        <v>3051</v>
      </c>
      <c r="C307" s="572">
        <f>'[1]Report P1 '!C41</f>
        <v>4700</v>
      </c>
      <c r="D307" s="574"/>
      <c r="E307" s="581">
        <f>'[1]Report P1 '!E41</f>
        <v>1.9450019656934759E-2</v>
      </c>
      <c r="F307" s="574"/>
      <c r="G307" s="572">
        <f>'[1]Report P1 '!G41</f>
        <v>684017268.95999932</v>
      </c>
      <c r="H307" s="574"/>
      <c r="I307" s="581">
        <f>'[1]Report P1 '!I41</f>
        <v>1.1538824893091123E-2</v>
      </c>
      <c r="J307" s="453"/>
      <c r="K307" s="447"/>
      <c r="L307" s="447"/>
      <c r="M307" s="447"/>
      <c r="N307" s="447"/>
      <c r="O307" s="447"/>
      <c r="P307" s="447"/>
      <c r="Q307" s="447"/>
      <c r="R307" s="447"/>
      <c r="S307" s="447"/>
      <c r="T307" s="447"/>
    </row>
    <row r="308" spans="1:20" x14ac:dyDescent="0.25">
      <c r="A308" s="600" t="s">
        <v>3052</v>
      </c>
      <c r="C308" s="572">
        <f>'[1]Report P1 '!C42</f>
        <v>5330</v>
      </c>
      <c r="D308" s="574"/>
      <c r="E308" s="581">
        <f>'[1]Report P1 '!E42</f>
        <v>2.2057149951374949E-2</v>
      </c>
      <c r="F308" s="574"/>
      <c r="G308" s="572">
        <f>'[1]Report P1 '!G42</f>
        <v>480647201.61999935</v>
      </c>
      <c r="H308" s="574"/>
      <c r="I308" s="581">
        <f>'[1]Report P1 '!I42</f>
        <v>8.1081343213452815E-3</v>
      </c>
      <c r="J308" s="447"/>
      <c r="K308" s="447"/>
      <c r="L308" s="447"/>
      <c r="M308" s="447"/>
      <c r="N308" s="447"/>
      <c r="O308" s="447"/>
      <c r="P308" s="447"/>
      <c r="Q308" s="447"/>
      <c r="R308" s="447"/>
      <c r="S308" s="447"/>
      <c r="T308" s="447"/>
    </row>
    <row r="309" spans="1:20" x14ac:dyDescent="0.25">
      <c r="A309" s="600" t="s">
        <v>3053</v>
      </c>
      <c r="C309" s="572">
        <f>'[1]Report P1 '!C43</f>
        <v>6246</v>
      </c>
      <c r="D309" s="574"/>
      <c r="E309" s="581">
        <f>'[1]Report P1 '!E43</f>
        <v>2.5847834633449897E-2</v>
      </c>
      <c r="F309" s="574"/>
      <c r="G309" s="572">
        <f>'[1]Report P1 '!G43</f>
        <v>776789012.87000227</v>
      </c>
      <c r="H309" s="574"/>
      <c r="I309" s="581">
        <f>'[1]Report P1 '!I43</f>
        <v>1.310381010118653E-2</v>
      </c>
      <c r="J309" s="447"/>
      <c r="K309" s="447"/>
      <c r="L309" s="447"/>
      <c r="M309" s="447"/>
      <c r="N309" s="447"/>
      <c r="O309" s="447"/>
      <c r="P309" s="447"/>
      <c r="Q309" s="447"/>
      <c r="R309" s="447"/>
      <c r="S309" s="447"/>
      <c r="T309" s="447"/>
    </row>
    <row r="310" spans="1:20" x14ac:dyDescent="0.25">
      <c r="A310" s="600" t="s">
        <v>3054</v>
      </c>
      <c r="C310" s="572">
        <f>'[1]Report P1 '!C44</f>
        <v>69</v>
      </c>
      <c r="D310" s="574"/>
      <c r="E310" s="581">
        <f>'[1]Report P1 '!E44</f>
        <v>2.8554284177202091E-4</v>
      </c>
      <c r="F310" s="574"/>
      <c r="G310" s="572">
        <f>'[1]Report P1 '!G44</f>
        <v>14093442.480000004</v>
      </c>
      <c r="H310" s="574"/>
      <c r="I310" s="581">
        <f>'[1]Report P1 '!I44</f>
        <v>2.3774511594543078E-4</v>
      </c>
      <c r="J310" s="447"/>
      <c r="K310" s="447"/>
      <c r="L310" s="447"/>
      <c r="M310" s="447"/>
      <c r="N310" s="447"/>
      <c r="O310" s="447"/>
      <c r="P310" s="447"/>
      <c r="Q310" s="447"/>
      <c r="R310" s="447"/>
      <c r="S310" s="447"/>
      <c r="T310" s="447"/>
    </row>
    <row r="311" spans="1:20" x14ac:dyDescent="0.25">
      <c r="A311" s="600" t="s">
        <v>3055</v>
      </c>
      <c r="C311" s="572">
        <f>'[1]Report P1 '!C45</f>
        <v>8271</v>
      </c>
      <c r="D311" s="574"/>
      <c r="E311" s="581">
        <f>'[1]Report P1 '!E45</f>
        <v>3.422789629415051E-2</v>
      </c>
      <c r="F311" s="574"/>
      <c r="G311" s="572">
        <f>'[1]Report P1 '!G45</f>
        <v>1015247358.4399986</v>
      </c>
      <c r="H311" s="574"/>
      <c r="I311" s="581">
        <f>'[1]Report P1 '!I45</f>
        <v>1.7126411896038741E-2</v>
      </c>
      <c r="J311" s="447"/>
      <c r="K311" s="447"/>
      <c r="L311" s="447"/>
      <c r="M311" s="447"/>
      <c r="N311" s="447"/>
      <c r="O311" s="447"/>
      <c r="P311" s="447"/>
      <c r="Q311" s="447"/>
      <c r="R311" s="447"/>
      <c r="S311" s="447"/>
      <c r="T311" s="447"/>
    </row>
    <row r="312" spans="1:20" x14ac:dyDescent="0.25">
      <c r="A312" s="601" t="s">
        <v>3056</v>
      </c>
      <c r="C312" s="572">
        <f>'[1]Report P1 '!C46</f>
        <v>0</v>
      </c>
      <c r="D312" s="574"/>
      <c r="E312" s="581">
        <f>'[1]Report P1 '!E46</f>
        <v>0</v>
      </c>
      <c r="F312" s="574"/>
      <c r="G312" s="572">
        <f>'[1]Report P1 '!G46</f>
        <v>0</v>
      </c>
      <c r="H312" s="574"/>
      <c r="I312" s="581">
        <f>'[1]Report P1 '!I46</f>
        <v>0</v>
      </c>
      <c r="J312" s="447"/>
      <c r="K312" s="447"/>
      <c r="L312" s="447"/>
      <c r="M312" s="447"/>
      <c r="N312" s="447"/>
      <c r="O312" s="447"/>
      <c r="P312" s="447"/>
      <c r="Q312" s="447"/>
      <c r="R312" s="447"/>
      <c r="S312" s="447"/>
      <c r="T312" s="447"/>
    </row>
    <row r="313" spans="1:20" x14ac:dyDescent="0.25">
      <c r="A313" s="600" t="s">
        <v>3057</v>
      </c>
      <c r="C313" s="572">
        <f>'[1]Report P1 '!C47</f>
        <v>136205</v>
      </c>
      <c r="D313" s="574"/>
      <c r="E313" s="581">
        <f>'[1]Report P1 '!E47</f>
        <v>0.56365743135591462</v>
      </c>
      <c r="F313" s="574"/>
      <c r="G313" s="572">
        <f>'[1]Report P1 '!G47</f>
        <v>35134943543.750122</v>
      </c>
      <c r="H313" s="574"/>
      <c r="I313" s="581">
        <f>'[1]Report P1 '!I47</f>
        <v>0.59269842967032382</v>
      </c>
      <c r="J313" s="447"/>
      <c r="K313" s="447"/>
      <c r="L313" s="447"/>
      <c r="M313" s="447"/>
      <c r="N313" s="447"/>
      <c r="O313" s="447"/>
      <c r="P313" s="447"/>
      <c r="Q313" s="447"/>
      <c r="R313" s="447"/>
      <c r="S313" s="447"/>
      <c r="T313" s="447"/>
    </row>
    <row r="314" spans="1:20" x14ac:dyDescent="0.25">
      <c r="A314" s="600" t="s">
        <v>3058</v>
      </c>
      <c r="C314" s="572">
        <f>'[1]Report P1 '!C48</f>
        <v>1209</v>
      </c>
      <c r="D314" s="574"/>
      <c r="E314" s="581">
        <f>'[1]Report P1 '!E48</f>
        <v>5.0032071840923672E-3</v>
      </c>
      <c r="F314" s="574"/>
      <c r="G314" s="572">
        <f>'[1]Report P1 '!G48</f>
        <v>138806601.17999989</v>
      </c>
      <c r="H314" s="574"/>
      <c r="I314" s="581">
        <f>'[1]Report P1 '!I48</f>
        <v>2.3415564748187935E-3</v>
      </c>
      <c r="J314" s="447"/>
      <c r="K314" s="447"/>
      <c r="L314" s="447"/>
      <c r="M314" s="447"/>
      <c r="N314" s="447"/>
      <c r="O314" s="447"/>
      <c r="P314" s="447"/>
      <c r="Q314" s="447"/>
      <c r="R314" s="447"/>
      <c r="S314" s="447"/>
      <c r="T314" s="447"/>
    </row>
    <row r="315" spans="1:20" x14ac:dyDescent="0.25">
      <c r="A315" s="600" t="s">
        <v>3059</v>
      </c>
      <c r="C315" s="572">
        <f>'[1]Report P1 '!C49</f>
        <v>7179</v>
      </c>
      <c r="D315" s="574"/>
      <c r="E315" s="581">
        <f>'[1]Report P1 '!E49</f>
        <v>2.9708870450454179E-2</v>
      </c>
      <c r="F315" s="574"/>
      <c r="G315" s="572">
        <f>'[1]Report P1 '!G49</f>
        <v>1126750363.6000009</v>
      </c>
      <c r="H315" s="574"/>
      <c r="I315" s="581">
        <f>'[1]Report P1 '!I49</f>
        <v>1.9007378517760014E-2</v>
      </c>
      <c r="J315" s="447"/>
      <c r="K315" s="447"/>
      <c r="L315" s="447"/>
      <c r="M315" s="447"/>
      <c r="N315" s="447"/>
      <c r="O315" s="447"/>
      <c r="P315" s="447"/>
      <c r="Q315" s="447"/>
      <c r="R315" s="447"/>
      <c r="S315" s="447"/>
      <c r="T315" s="447"/>
    </row>
    <row r="316" spans="1:20" x14ac:dyDescent="0.25">
      <c r="A316" s="600" t="s">
        <v>3060</v>
      </c>
      <c r="C316" s="572">
        <f>'[1]Report P1 '!C50</f>
        <v>6817</v>
      </c>
      <c r="D316" s="574"/>
      <c r="E316" s="581">
        <f>'[1]Report P1 '!E50</f>
        <v>2.8210805106664735E-2</v>
      </c>
      <c r="F316" s="574"/>
      <c r="G316" s="572">
        <f>'[1]Report P1 '!G50</f>
        <v>1207555399.4399991</v>
      </c>
      <c r="H316" s="574"/>
      <c r="I316" s="581">
        <f>'[1]Report P1 '!I50</f>
        <v>2.037049492044285E-2</v>
      </c>
      <c r="J316" s="447"/>
      <c r="K316" s="447"/>
      <c r="L316" s="447"/>
      <c r="M316" s="447"/>
      <c r="N316" s="447"/>
      <c r="O316" s="447"/>
      <c r="P316" s="447"/>
      <c r="Q316" s="447"/>
      <c r="R316" s="447"/>
      <c r="S316" s="447"/>
      <c r="T316" s="447"/>
    </row>
    <row r="317" spans="1:20" x14ac:dyDescent="0.25">
      <c r="A317" s="600" t="s">
        <v>3061</v>
      </c>
      <c r="C317" s="572">
        <f>'[1]Report P1 '!C51</f>
        <v>390</v>
      </c>
      <c r="D317" s="574"/>
      <c r="E317" s="581">
        <f>'[1]Report P1 '!E51</f>
        <v>1.6139378013201183E-3</v>
      </c>
      <c r="F317" s="574"/>
      <c r="G317" s="572">
        <f>'[1]Report P1 '!G51</f>
        <v>79891183.770000011</v>
      </c>
      <c r="H317" s="574"/>
      <c r="I317" s="581">
        <f>'[1]Report P1 '!I51</f>
        <v>1.3477004483021357E-3</v>
      </c>
      <c r="J317" s="447"/>
      <c r="K317" s="447"/>
      <c r="L317" s="447"/>
      <c r="M317" s="447"/>
      <c r="N317" s="447"/>
      <c r="O317" s="447"/>
      <c r="P317" s="447"/>
      <c r="Q317" s="447"/>
      <c r="R317" s="447"/>
      <c r="S317" s="447"/>
      <c r="T317" s="447"/>
    </row>
    <row r="318" spans="1:20" x14ac:dyDescent="0.25">
      <c r="A318" s="602" t="s">
        <v>148</v>
      </c>
      <c r="B318" s="46"/>
      <c r="C318" s="593">
        <f>'[1]Report P1 '!C52</f>
        <v>241645</v>
      </c>
      <c r="D318" s="593"/>
      <c r="E318" s="594">
        <f>'[1]Report P1 '!E52</f>
        <v>1</v>
      </c>
      <c r="F318" s="593"/>
      <c r="G318" s="592">
        <f>'[1]Report P1 '!G52</f>
        <v>59279629884.110207</v>
      </c>
      <c r="H318" s="593"/>
      <c r="I318" s="594">
        <f>'[1]Report P1 '!I52</f>
        <v>1</v>
      </c>
      <c r="J318" s="447"/>
      <c r="K318" s="447"/>
      <c r="L318" s="447"/>
      <c r="M318" s="447"/>
      <c r="N318" s="447"/>
      <c r="O318" s="447"/>
      <c r="P318" s="447"/>
      <c r="Q318" s="447"/>
      <c r="R318" s="447"/>
      <c r="S318" s="447"/>
      <c r="T318" s="447"/>
    </row>
    <row r="319" spans="1:20" x14ac:dyDescent="0.25">
      <c r="C319" s="216"/>
      <c r="D319" s="216"/>
      <c r="E319" s="216"/>
      <c r="F319" s="216"/>
      <c r="G319" s="216"/>
      <c r="H319" s="216"/>
      <c r="I319" s="216"/>
      <c r="J319" s="447"/>
      <c r="K319" s="447"/>
      <c r="L319" s="447"/>
      <c r="M319" s="447"/>
      <c r="N319" s="447"/>
      <c r="O319" s="447"/>
      <c r="P319" s="447"/>
      <c r="Q319" s="447"/>
      <c r="R319" s="447"/>
      <c r="S319" s="447"/>
      <c r="T319" s="447"/>
    </row>
    <row r="320" spans="1:20" ht="18.75" x14ac:dyDescent="0.3">
      <c r="A320" s="480" t="s">
        <v>3062</v>
      </c>
      <c r="B320" s="481"/>
      <c r="C320" s="599"/>
      <c r="D320" s="599"/>
      <c r="E320" s="599"/>
      <c r="F320" s="599"/>
      <c r="G320" s="599"/>
      <c r="H320" s="599"/>
      <c r="I320" s="599"/>
      <c r="J320" s="447"/>
      <c r="K320" s="447"/>
      <c r="L320" s="447"/>
      <c r="M320" s="447"/>
      <c r="N320" s="447"/>
      <c r="O320" s="447"/>
      <c r="P320" s="447"/>
      <c r="Q320" s="447"/>
      <c r="R320" s="447"/>
      <c r="S320" s="447"/>
      <c r="T320" s="447"/>
    </row>
    <row r="321" spans="1:20" x14ac:dyDescent="0.25">
      <c r="C321" s="216"/>
      <c r="D321" s="216"/>
      <c r="E321" s="216"/>
      <c r="F321" s="216"/>
      <c r="G321" s="216"/>
      <c r="H321" s="216"/>
      <c r="I321" s="216"/>
      <c r="J321" s="447"/>
      <c r="K321" s="447"/>
      <c r="L321" s="447"/>
      <c r="M321" s="447"/>
      <c r="N321" s="447"/>
      <c r="O321" s="447"/>
      <c r="P321" s="447"/>
      <c r="Q321" s="447"/>
      <c r="R321" s="447"/>
      <c r="S321" s="447"/>
      <c r="T321" s="447"/>
    </row>
    <row r="322" spans="1:20" x14ac:dyDescent="0.25">
      <c r="A322" s="589" t="s">
        <v>3063</v>
      </c>
      <c r="C322" s="590" t="s">
        <v>660</v>
      </c>
      <c r="D322" s="591"/>
      <c r="E322" s="590" t="s">
        <v>3040</v>
      </c>
      <c r="F322" s="591"/>
      <c r="G322" s="590" t="s">
        <v>3041</v>
      </c>
      <c r="H322" s="591"/>
      <c r="I322" s="590" t="s">
        <v>3040</v>
      </c>
      <c r="J322" s="447"/>
      <c r="K322" s="447"/>
      <c r="L322" s="447"/>
      <c r="M322" s="447"/>
      <c r="N322" s="447"/>
      <c r="O322" s="447"/>
      <c r="P322" s="447"/>
      <c r="Q322" s="447"/>
      <c r="R322" s="447"/>
      <c r="S322" s="447"/>
      <c r="T322" s="447"/>
    </row>
    <row r="323" spans="1:20" x14ac:dyDescent="0.25">
      <c r="A323" s="600" t="s">
        <v>3064</v>
      </c>
      <c r="C323" s="572">
        <f>'[1]Report P1 '!C57</f>
        <v>1924</v>
      </c>
      <c r="D323" s="574"/>
      <c r="E323" s="581">
        <f>'[1]Report P1 '!E57</f>
        <v>7.9620931531792505E-3</v>
      </c>
      <c r="F323" s="574"/>
      <c r="G323" s="572">
        <f>'[1]Report P1 '!G57</f>
        <v>412698000.10999995</v>
      </c>
      <c r="H323" s="574"/>
      <c r="I323" s="581">
        <f>'[1]Report P1 '!I57</f>
        <v>6.9618855737934695E-3</v>
      </c>
      <c r="J323" s="587"/>
      <c r="K323" s="447"/>
      <c r="L323" s="447"/>
      <c r="M323" s="447"/>
      <c r="N323" s="447"/>
      <c r="O323" s="447"/>
      <c r="P323" s="447"/>
      <c r="Q323" s="447"/>
      <c r="R323" s="447"/>
      <c r="S323" s="447"/>
      <c r="T323" s="447"/>
    </row>
    <row r="324" spans="1:20" x14ac:dyDescent="0.25">
      <c r="A324" s="600" t="s">
        <v>3065</v>
      </c>
      <c r="C324" s="572">
        <f>'[1]Report P1 '!C58</f>
        <v>1488</v>
      </c>
      <c r="D324" s="574"/>
      <c r="E324" s="581">
        <f>'[1]Report P1 '!E58</f>
        <v>6.1577934573444513E-3</v>
      </c>
      <c r="F324" s="574"/>
      <c r="G324" s="572">
        <f>'[1]Report P1 '!G58</f>
        <v>350630184.3599996</v>
      </c>
      <c r="H324" s="574"/>
      <c r="I324" s="581">
        <f>'[1]Report P1 '!I58</f>
        <v>5.9148511056069872E-3</v>
      </c>
      <c r="J324" s="587"/>
      <c r="K324" s="447"/>
      <c r="L324" s="447"/>
      <c r="M324" s="447"/>
      <c r="N324" s="447"/>
      <c r="O324" s="447"/>
      <c r="P324" s="447"/>
      <c r="Q324" s="447"/>
      <c r="R324" s="447"/>
      <c r="S324" s="447"/>
      <c r="T324" s="447"/>
    </row>
    <row r="325" spans="1:20" x14ac:dyDescent="0.25">
      <c r="A325" s="600" t="s">
        <v>3066</v>
      </c>
      <c r="C325" s="572">
        <f>'[1]Report P1 '!C59</f>
        <v>3544</v>
      </c>
      <c r="D325" s="574"/>
      <c r="E325" s="581">
        <f>'[1]Report P1 '!E59</f>
        <v>1.4666142481739742E-2</v>
      </c>
      <c r="F325" s="574"/>
      <c r="G325" s="572">
        <f>'[1]Report P1 '!G59</f>
        <v>914539525.97999883</v>
      </c>
      <c r="H325" s="574"/>
      <c r="I325" s="581">
        <f>'[1]Report P1 '!I59</f>
        <v>1.5427551213931353E-2</v>
      </c>
      <c r="J325" s="587"/>
      <c r="K325" s="447"/>
      <c r="L325" s="447"/>
      <c r="M325" s="447"/>
      <c r="N325" s="447"/>
      <c r="O325" s="447"/>
      <c r="P325" s="447"/>
      <c r="Q325" s="447"/>
      <c r="R325" s="447"/>
      <c r="S325" s="447"/>
      <c r="T325" s="447"/>
    </row>
    <row r="326" spans="1:20" x14ac:dyDescent="0.25">
      <c r="A326" s="600" t="s">
        <v>3067</v>
      </c>
      <c r="C326" s="572">
        <f>'[1]Report P1 '!C60</f>
        <v>10905</v>
      </c>
      <c r="D326" s="574"/>
      <c r="E326" s="581">
        <f>'[1]Report P1 '!E60</f>
        <v>4.5128183906143308E-2</v>
      </c>
      <c r="F326" s="574"/>
      <c r="G326" s="572">
        <f>'[1]Report P1 '!G60</f>
        <v>2907172602.6399817</v>
      </c>
      <c r="H326" s="574"/>
      <c r="I326" s="581">
        <f>'[1]Report P1 '!I60</f>
        <v>4.9041679381660007E-2</v>
      </c>
      <c r="J326" s="587"/>
      <c r="K326" s="447"/>
      <c r="L326" s="447"/>
      <c r="M326" s="447"/>
      <c r="N326" s="447"/>
      <c r="O326" s="447"/>
      <c r="P326" s="447"/>
      <c r="Q326" s="447"/>
      <c r="R326" s="447"/>
      <c r="S326" s="447"/>
      <c r="T326" s="447"/>
    </row>
    <row r="327" spans="1:20" x14ac:dyDescent="0.25">
      <c r="A327" s="600" t="s">
        <v>3068</v>
      </c>
      <c r="C327" s="572">
        <f>'[1]Report P1 '!C61</f>
        <v>24642</v>
      </c>
      <c r="D327" s="574"/>
      <c r="E327" s="581">
        <f>'[1]Report P1 '!E61</f>
        <v>0.10197603923110347</v>
      </c>
      <c r="F327" s="574"/>
      <c r="G327" s="572">
        <f>'[1]Report P1 '!G61</f>
        <v>6483422675.1200018</v>
      </c>
      <c r="H327" s="574"/>
      <c r="I327" s="581">
        <f>'[1]Report P1 '!I61</f>
        <v>0.1093701611800704</v>
      </c>
      <c r="J327" s="587"/>
      <c r="K327" s="447"/>
      <c r="L327" s="447"/>
      <c r="M327" s="447"/>
      <c r="N327" s="447"/>
      <c r="O327" s="447"/>
      <c r="P327" s="447"/>
      <c r="Q327" s="447"/>
      <c r="R327" s="447"/>
      <c r="S327" s="447"/>
      <c r="T327" s="447"/>
    </row>
    <row r="328" spans="1:20" x14ac:dyDescent="0.25">
      <c r="A328" s="600" t="s">
        <v>3069</v>
      </c>
      <c r="C328" s="572">
        <f>'[1]Report P1 '!C62</f>
        <v>39510</v>
      </c>
      <c r="D328" s="574"/>
      <c r="E328" s="581">
        <f>'[1]Report P1 '!E62</f>
        <v>0.163504314179892</v>
      </c>
      <c r="F328" s="574"/>
      <c r="G328" s="572">
        <f>'[1]Report P1 '!G62</f>
        <v>10281796099.489985</v>
      </c>
      <c r="H328" s="574"/>
      <c r="I328" s="581">
        <f>'[1]Report P1 '!I62</f>
        <v>0.17344568647932937</v>
      </c>
      <c r="J328" s="587"/>
      <c r="K328" s="447"/>
      <c r="L328" s="447"/>
      <c r="M328" s="447"/>
      <c r="N328" s="447"/>
      <c r="O328" s="447"/>
      <c r="P328" s="447"/>
      <c r="Q328" s="447"/>
      <c r="R328" s="447"/>
      <c r="S328" s="447"/>
      <c r="T328" s="447"/>
    </row>
    <row r="329" spans="1:20" x14ac:dyDescent="0.25">
      <c r="A329" s="600" t="s">
        <v>3070</v>
      </c>
      <c r="C329" s="572">
        <f>'[1]Report P1 '!C63</f>
        <v>159632</v>
      </c>
      <c r="D329" s="574"/>
      <c r="E329" s="581">
        <f>'[1]Report P1 '!E63</f>
        <v>0.66060543359059776</v>
      </c>
      <c r="F329" s="574"/>
      <c r="G329" s="572">
        <f>'[1]Report P1 '!G63</f>
        <v>37929370796.40979</v>
      </c>
      <c r="H329" s="574"/>
      <c r="I329" s="581">
        <f>'[1]Report P1 '!I63</f>
        <v>0.63983818506560841</v>
      </c>
      <c r="J329" s="587"/>
      <c r="K329" s="447"/>
      <c r="L329" s="447"/>
      <c r="M329" s="447"/>
      <c r="N329" s="447"/>
      <c r="O329" s="447"/>
      <c r="P329" s="447"/>
      <c r="Q329" s="447"/>
      <c r="R329" s="447"/>
      <c r="S329" s="447"/>
      <c r="T329" s="447"/>
    </row>
    <row r="330" spans="1:20" x14ac:dyDescent="0.25">
      <c r="A330" s="602" t="s">
        <v>148</v>
      </c>
      <c r="C330" s="593">
        <f>'[1]Report P1 '!C64</f>
        <v>241645</v>
      </c>
      <c r="D330" s="593"/>
      <c r="E330" s="594">
        <f>'[1]Report P1 '!E64</f>
        <v>1</v>
      </c>
      <c r="F330" s="593"/>
      <c r="G330" s="593">
        <f>'[1]Report P1 '!G64</f>
        <v>59279629884.109756</v>
      </c>
      <c r="H330" s="593"/>
      <c r="I330" s="594">
        <f>'[1]Report P1 '!I64</f>
        <v>1</v>
      </c>
      <c r="J330" s="587"/>
      <c r="K330" s="447"/>
      <c r="L330" s="447"/>
      <c r="M330" s="447"/>
      <c r="N330" s="447"/>
      <c r="O330" s="447"/>
      <c r="P330" s="447"/>
      <c r="Q330" s="447"/>
      <c r="R330" s="447"/>
      <c r="S330" s="447"/>
      <c r="T330" s="447"/>
    </row>
    <row r="331" spans="1:20" x14ac:dyDescent="0.25">
      <c r="A331" s="602"/>
      <c r="C331" s="593"/>
      <c r="D331" s="593"/>
      <c r="E331" s="594"/>
      <c r="F331" s="593"/>
      <c r="G331" s="593"/>
      <c r="H331" s="593"/>
      <c r="I331" s="594"/>
      <c r="J331" s="587"/>
      <c r="K331" s="447"/>
      <c r="L331" s="447"/>
      <c r="M331" s="447"/>
      <c r="N331" s="447"/>
      <c r="O331" s="447"/>
      <c r="P331" s="447"/>
      <c r="Q331" s="447"/>
      <c r="R331" s="447"/>
      <c r="S331" s="447"/>
      <c r="T331" s="447"/>
    </row>
    <row r="332" spans="1:20" x14ac:dyDescent="0.25">
      <c r="A332" s="681" t="str">
        <f>'[1]Report P1 '!A66</f>
        <v>(1) Each Loan is payable in Canada only and is denominated in Canadian Dollars.</v>
      </c>
      <c r="B332" s="681"/>
      <c r="C332" s="681"/>
      <c r="D332" s="681"/>
      <c r="E332" s="681"/>
      <c r="F332" s="681"/>
      <c r="G332" s="681"/>
      <c r="H332" s="681"/>
      <c r="I332" s="681"/>
      <c r="J332" s="447"/>
      <c r="K332" s="447"/>
      <c r="L332" s="447"/>
      <c r="M332" s="447"/>
      <c r="N332" s="447"/>
      <c r="O332" s="447"/>
      <c r="P332" s="447"/>
      <c r="Q332" s="447"/>
      <c r="R332" s="447"/>
      <c r="S332" s="447"/>
      <c r="T332" s="447"/>
    </row>
    <row r="333" spans="1:20" x14ac:dyDescent="0.25">
      <c r="A333" s="681" t="str">
        <f>'[1]Report P1 '!$A$67</f>
        <v>(2) With respect to STEP Loans, the Current indexed LTV and Original LTV do not include amounts drawn in respect of (i) Other STEP Products, or (ii) Additional STEP Loans which are not yet included in the cover pool, which in each case are secured by the same property.</v>
      </c>
      <c r="B333" s="681"/>
      <c r="C333" s="681"/>
      <c r="D333" s="681"/>
      <c r="E333" s="681"/>
      <c r="F333" s="681"/>
      <c r="G333" s="681"/>
      <c r="H333" s="681"/>
      <c r="I333" s="681"/>
      <c r="J333" s="603"/>
      <c r="K333" s="603"/>
      <c r="L333" s="603"/>
      <c r="M333" s="603"/>
      <c r="N333" s="603"/>
      <c r="O333" s="603"/>
      <c r="P333" s="603"/>
      <c r="Q333" s="603"/>
      <c r="R333" s="603"/>
      <c r="S333" s="603"/>
      <c r="T333" s="603"/>
    </row>
    <row r="334" spans="1:20" x14ac:dyDescent="0.25">
      <c r="A334" s="681" t="str">
        <f>'[1]Report P1 '!$A$68</f>
        <v>(3) With respect to STEP Loans, the Authorized LTV includes amounts drawn or available to be drawn in respect of Other STEP Products and subsequent STEP Loans, which in each case are or will be secured by the same property.</v>
      </c>
      <c r="B334" s="681"/>
      <c r="C334" s="681"/>
      <c r="D334" s="681"/>
      <c r="E334" s="681"/>
      <c r="F334" s="681"/>
      <c r="G334" s="681"/>
      <c r="H334" s="681"/>
      <c r="I334" s="681"/>
      <c r="J334" s="603"/>
      <c r="K334" s="603"/>
      <c r="L334" s="603"/>
      <c r="M334" s="603"/>
      <c r="N334" s="603"/>
      <c r="O334" s="603"/>
      <c r="P334" s="603"/>
      <c r="Q334" s="603"/>
      <c r="R334" s="603"/>
      <c r="S334" s="603"/>
      <c r="T334" s="603"/>
    </row>
    <row r="335" spans="1:20" x14ac:dyDescent="0.25">
      <c r="A335" s="681" t="str">
        <f>'[1]Report P1 '!A69</f>
        <v>(4) The indexation methodology as described in footnote (1) on page 3 of this Investor Report.</v>
      </c>
      <c r="B335" s="681"/>
      <c r="C335" s="681"/>
      <c r="D335" s="681"/>
      <c r="E335" s="681"/>
      <c r="F335" s="681"/>
      <c r="G335" s="681"/>
      <c r="H335" s="681"/>
      <c r="I335" s="681"/>
      <c r="J335" s="604"/>
      <c r="K335" s="604"/>
      <c r="L335" s="604"/>
      <c r="M335" s="604"/>
      <c r="N335" s="604"/>
      <c r="O335" s="604"/>
      <c r="P335" s="604"/>
      <c r="Q335" s="604"/>
      <c r="R335" s="604"/>
      <c r="S335" s="604"/>
      <c r="T335" s="604"/>
    </row>
    <row r="336" spans="1:20" x14ac:dyDescent="0.25">
      <c r="A336" s="681" t="str">
        <f>'[1]Report P1 '!A70</f>
        <v>(5) Appraisal Value, Original Loan Balance, and Authorized Amount are determined or assessed as of the most recent advance in accordance with the underwriting policies (whether upon origination or renewal of the Eligible Loan,  or subsequently thereto).</v>
      </c>
      <c r="B336" s="681"/>
      <c r="C336" s="681"/>
      <c r="D336" s="681"/>
      <c r="E336" s="681"/>
      <c r="F336" s="681"/>
      <c r="G336" s="681"/>
      <c r="H336" s="681"/>
      <c r="I336" s="681"/>
      <c r="J336" s="604"/>
      <c r="K336" s="604"/>
      <c r="L336" s="604"/>
      <c r="M336" s="604"/>
      <c r="N336" s="604"/>
      <c r="O336" s="604"/>
      <c r="P336" s="604"/>
      <c r="Q336" s="604"/>
      <c r="R336" s="604"/>
      <c r="S336" s="604"/>
      <c r="T336" s="604"/>
    </row>
    <row r="337" spans="1:20" x14ac:dyDescent="0.25">
      <c r="A337" s="681" t="str">
        <f>'[1]Report P1 '!$A$71</f>
        <v>(6) Refer to footnote (6) on page 3 of this Investor Report.</v>
      </c>
      <c r="B337" s="681"/>
      <c r="C337" s="681"/>
      <c r="D337" s="681"/>
      <c r="E337" s="681"/>
      <c r="F337" s="681"/>
      <c r="G337" s="681"/>
      <c r="H337" s="681"/>
      <c r="I337" s="681"/>
      <c r="J337" s="604"/>
      <c r="K337" s="604"/>
      <c r="L337" s="604"/>
      <c r="M337" s="604"/>
      <c r="N337" s="604"/>
      <c r="O337" s="604"/>
      <c r="P337" s="604"/>
      <c r="Q337" s="604"/>
      <c r="R337" s="604"/>
      <c r="S337" s="604"/>
      <c r="T337" s="604"/>
    </row>
    <row r="338" spans="1:20" x14ac:dyDescent="0.25">
      <c r="A338" s="681"/>
      <c r="B338" s="681"/>
      <c r="C338" s="681"/>
      <c r="D338" s="681"/>
      <c r="E338" s="681"/>
      <c r="F338" s="681"/>
      <c r="G338" s="681"/>
      <c r="H338" s="681"/>
      <c r="I338" s="681"/>
      <c r="J338" s="604"/>
      <c r="K338" s="604"/>
      <c r="L338" s="604"/>
      <c r="M338" s="604"/>
      <c r="N338" s="604"/>
      <c r="O338" s="604"/>
      <c r="P338" s="604"/>
      <c r="Q338" s="604"/>
      <c r="R338" s="604"/>
      <c r="S338" s="604"/>
      <c r="T338" s="604"/>
    </row>
    <row r="339" spans="1:20" x14ac:dyDescent="0.25">
      <c r="A339" s="447"/>
      <c r="B339" s="447"/>
      <c r="C339" s="447"/>
      <c r="D339" s="447"/>
      <c r="E339" s="447"/>
      <c r="F339" s="447"/>
      <c r="G339" s="447"/>
      <c r="H339" s="447"/>
      <c r="I339" s="447"/>
      <c r="J339" s="447"/>
      <c r="K339" s="447"/>
      <c r="L339" s="447"/>
      <c r="M339" s="447"/>
      <c r="N339" s="447"/>
      <c r="O339" s="447"/>
      <c r="P339" s="447"/>
      <c r="Q339" s="447"/>
      <c r="R339" s="447"/>
      <c r="S339" s="447"/>
      <c r="T339" s="447"/>
    </row>
    <row r="340" spans="1:20" ht="18.75" x14ac:dyDescent="0.3">
      <c r="A340" s="480" t="s">
        <v>3071</v>
      </c>
      <c r="B340" s="481"/>
      <c r="C340" s="481"/>
      <c r="D340" s="481"/>
      <c r="E340" s="481"/>
      <c r="F340" s="481"/>
      <c r="G340" s="481"/>
      <c r="H340" s="481"/>
      <c r="I340" s="481"/>
      <c r="J340" s="447"/>
      <c r="K340" s="447"/>
      <c r="L340" s="447"/>
      <c r="M340" s="447"/>
      <c r="N340" s="447"/>
      <c r="O340" s="447"/>
      <c r="P340" s="447"/>
      <c r="Q340" s="447"/>
      <c r="R340" s="447"/>
      <c r="S340" s="447"/>
      <c r="T340" s="447"/>
    </row>
    <row r="341" spans="1:20" ht="18.75" x14ac:dyDescent="0.3">
      <c r="A341" s="538"/>
      <c r="J341" s="447"/>
      <c r="K341" s="447"/>
      <c r="L341" s="447"/>
      <c r="M341" s="447"/>
      <c r="N341" s="447"/>
      <c r="O341" s="447"/>
      <c r="P341" s="447"/>
      <c r="Q341" s="447"/>
      <c r="R341" s="447"/>
      <c r="S341" s="447"/>
      <c r="T341" s="447"/>
    </row>
    <row r="342" spans="1:20" x14ac:dyDescent="0.25">
      <c r="A342" s="589" t="s">
        <v>2793</v>
      </c>
      <c r="B342" s="605"/>
      <c r="C342" s="590" t="s">
        <v>660</v>
      </c>
      <c r="D342" s="591"/>
      <c r="E342" s="590" t="s">
        <v>3040</v>
      </c>
      <c r="F342" s="591"/>
      <c r="G342" s="590" t="s">
        <v>3041</v>
      </c>
      <c r="H342" s="591"/>
      <c r="I342" s="590" t="s">
        <v>3040</v>
      </c>
      <c r="J342" s="447"/>
      <c r="K342" s="447"/>
      <c r="L342" s="447"/>
      <c r="M342" s="447"/>
      <c r="N342" s="447"/>
      <c r="O342" s="447"/>
      <c r="P342" s="447"/>
      <c r="Q342" s="447"/>
      <c r="R342" s="447"/>
      <c r="S342" s="447"/>
      <c r="T342" s="447"/>
    </row>
    <row r="343" spans="1:20" x14ac:dyDescent="0.25">
      <c r="A343" s="600" t="s">
        <v>2795</v>
      </c>
      <c r="C343" s="606">
        <f>'[1]Report P2 '!C8</f>
        <v>207878</v>
      </c>
      <c r="E343" s="607">
        <f>'[1]Report P2 '!E8</f>
        <v>0.86026195452006038</v>
      </c>
      <c r="G343" s="606">
        <f>'[1]Report P2 '!G8</f>
        <v>48966829388.990799</v>
      </c>
      <c r="I343" s="607">
        <f>'[1]Report P2 '!I8</f>
        <v>0.82603129413457643</v>
      </c>
      <c r="J343" s="447"/>
      <c r="K343" s="447"/>
      <c r="L343" s="447"/>
      <c r="M343" s="447"/>
      <c r="N343" s="447"/>
      <c r="O343" s="447"/>
      <c r="P343" s="447"/>
      <c r="Q343" s="447"/>
      <c r="R343" s="447"/>
      <c r="S343" s="447"/>
      <c r="T343" s="447"/>
    </row>
    <row r="344" spans="1:20" x14ac:dyDescent="0.25">
      <c r="A344" s="600" t="s">
        <v>3072</v>
      </c>
      <c r="C344" s="606">
        <f>'[1]Report P2 '!C9</f>
        <v>33767</v>
      </c>
      <c r="E344" s="607">
        <f>'[1]Report P2 '!E9</f>
        <v>0.13973804547993959</v>
      </c>
      <c r="G344" s="606">
        <f>'[1]Report P2 '!G9</f>
        <v>10312800495.120058</v>
      </c>
      <c r="I344" s="607">
        <f>'[1]Report P2 '!I9</f>
        <v>0.17396870586542362</v>
      </c>
      <c r="J344" s="447"/>
      <c r="K344" s="447"/>
      <c r="L344" s="447"/>
      <c r="M344" s="447"/>
      <c r="N344" s="447"/>
      <c r="O344" s="447"/>
      <c r="P344" s="447"/>
      <c r="Q344" s="447"/>
      <c r="R344" s="447"/>
      <c r="S344" s="447"/>
      <c r="T344" s="447"/>
    </row>
    <row r="345" spans="1:20" x14ac:dyDescent="0.25">
      <c r="A345" s="46" t="s">
        <v>148</v>
      </c>
      <c r="B345" s="46"/>
      <c r="C345" s="593">
        <f>'[1]Report P2 '!C10</f>
        <v>241645</v>
      </c>
      <c r="D345" s="593"/>
      <c r="E345" s="594">
        <f>'[1]Report P2 '!E10</f>
        <v>1</v>
      </c>
      <c r="F345" s="593"/>
      <c r="G345" s="593">
        <f>'[1]Report P2 '!G10</f>
        <v>59279629884.110855</v>
      </c>
      <c r="H345" s="593"/>
      <c r="I345" s="594">
        <f>'[1]Report P2 '!I10</f>
        <v>1</v>
      </c>
      <c r="J345" s="447"/>
      <c r="K345" s="447"/>
      <c r="L345" s="447"/>
      <c r="M345" s="447"/>
      <c r="N345" s="447"/>
      <c r="O345" s="447"/>
      <c r="P345" s="447"/>
      <c r="Q345" s="447"/>
      <c r="R345" s="447"/>
      <c r="S345" s="447"/>
      <c r="T345" s="447"/>
    </row>
    <row r="346" spans="1:20" x14ac:dyDescent="0.25">
      <c r="C346" s="608"/>
      <c r="D346" s="608"/>
      <c r="E346" s="609"/>
      <c r="F346" s="608"/>
      <c r="G346" s="608"/>
      <c r="H346" s="608"/>
      <c r="I346" s="609"/>
      <c r="J346" s="447"/>
      <c r="K346" s="447"/>
      <c r="L346" s="447"/>
      <c r="M346" s="447"/>
      <c r="N346" s="447"/>
      <c r="O346" s="447"/>
      <c r="P346" s="447"/>
      <c r="Q346" s="447"/>
      <c r="R346" s="447"/>
      <c r="S346" s="447"/>
      <c r="T346" s="447"/>
    </row>
    <row r="347" spans="1:20" ht="18.75" x14ac:dyDescent="0.3">
      <c r="A347" s="480" t="s">
        <v>3073</v>
      </c>
      <c r="B347" s="481"/>
      <c r="C347" s="599"/>
      <c r="D347" s="599"/>
      <c r="E347" s="610"/>
      <c r="F347" s="599"/>
      <c r="G347" s="599"/>
      <c r="H347" s="599"/>
      <c r="I347" s="610"/>
      <c r="J347" s="447"/>
      <c r="K347" s="447"/>
      <c r="L347" s="447"/>
      <c r="M347" s="447"/>
      <c r="N347" s="447"/>
      <c r="O347" s="447"/>
      <c r="P347" s="447"/>
      <c r="Q347" s="447"/>
      <c r="R347" s="447"/>
      <c r="S347" s="447"/>
      <c r="T347" s="447"/>
    </row>
    <row r="348" spans="1:20" ht="18.75" x14ac:dyDescent="0.3">
      <c r="A348" s="538"/>
      <c r="C348" s="216"/>
      <c r="D348" s="216"/>
      <c r="E348" s="611"/>
      <c r="F348" s="216"/>
      <c r="G348" s="216"/>
      <c r="H348" s="216"/>
      <c r="I348" s="611"/>
      <c r="J348" s="447"/>
      <c r="K348" s="447"/>
      <c r="L348" s="447"/>
      <c r="M348" s="447"/>
      <c r="N348" s="447"/>
      <c r="O348" s="447"/>
      <c r="P348" s="447"/>
      <c r="Q348" s="447"/>
      <c r="R348" s="447"/>
      <c r="S348" s="447"/>
      <c r="T348" s="447"/>
    </row>
    <row r="349" spans="1:20" x14ac:dyDescent="0.25">
      <c r="A349" s="589" t="s">
        <v>3074</v>
      </c>
      <c r="C349" s="590" t="s">
        <v>660</v>
      </c>
      <c r="D349" s="591"/>
      <c r="E349" s="612" t="s">
        <v>3040</v>
      </c>
      <c r="F349" s="591"/>
      <c r="G349" s="590" t="s">
        <v>3041</v>
      </c>
      <c r="H349" s="591"/>
      <c r="I349" s="612" t="s">
        <v>3040</v>
      </c>
      <c r="J349" s="447"/>
      <c r="K349" s="447"/>
      <c r="L349" s="447"/>
      <c r="M349" s="447"/>
      <c r="N349" s="447"/>
      <c r="O349" s="447"/>
      <c r="P349" s="447"/>
      <c r="Q349" s="447"/>
      <c r="R349" s="447"/>
      <c r="S349" s="447"/>
      <c r="T349" s="447"/>
    </row>
    <row r="350" spans="1:20" x14ac:dyDescent="0.25">
      <c r="A350" s="360" t="s">
        <v>3075</v>
      </c>
      <c r="C350" s="606">
        <f>'[1]Report P2 '!C15</f>
        <v>185077</v>
      </c>
      <c r="E350" s="607">
        <f>'[1]Report P2 '!E15</f>
        <v>0.76590452937159881</v>
      </c>
      <c r="G350" s="606">
        <f>'[1]Report P2 '!G15</f>
        <v>39861195999.349396</v>
      </c>
      <c r="I350" s="607">
        <f>'[1]Report P2 '!I15</f>
        <v>0.6724265329806749</v>
      </c>
      <c r="J350" s="447"/>
      <c r="K350" s="447"/>
      <c r="L350" s="447"/>
      <c r="M350" s="447"/>
      <c r="N350" s="447"/>
      <c r="O350" s="447"/>
      <c r="P350" s="447"/>
      <c r="Q350" s="447"/>
      <c r="R350" s="447"/>
      <c r="S350" s="447"/>
      <c r="T350" s="447"/>
    </row>
    <row r="351" spans="1:20" x14ac:dyDescent="0.25">
      <c r="A351" s="360" t="s">
        <v>3076</v>
      </c>
      <c r="C351" s="606">
        <f>'[1]Report P2 '!C16</f>
        <v>56568</v>
      </c>
      <c r="E351" s="607">
        <f>'[1]Report P2 '!E16</f>
        <v>0.23409547062840116</v>
      </c>
      <c r="G351" s="606">
        <f>'[1]Report P2 '!G16</f>
        <v>19418433884.760166</v>
      </c>
      <c r="I351" s="607">
        <f>'[1]Report P2 '!I16</f>
        <v>0.32757346701932522</v>
      </c>
      <c r="J351" s="447"/>
      <c r="K351" s="447"/>
      <c r="L351" s="447"/>
      <c r="M351" s="447"/>
      <c r="N351" s="447"/>
      <c r="O351" s="447"/>
      <c r="P351" s="447"/>
      <c r="Q351" s="447"/>
      <c r="R351" s="447"/>
      <c r="S351" s="447"/>
      <c r="T351" s="447"/>
    </row>
    <row r="352" spans="1:20" x14ac:dyDescent="0.25">
      <c r="A352" s="46" t="s">
        <v>148</v>
      </c>
      <c r="C352" s="593">
        <f>'[1]Report P2 '!C17</f>
        <v>241645</v>
      </c>
      <c r="D352" s="593"/>
      <c r="E352" s="594">
        <f>'[1]Report P2 '!E17</f>
        <v>1</v>
      </c>
      <c r="F352" s="593"/>
      <c r="G352" s="593">
        <f>'[1]Report P2 '!G17</f>
        <v>59279629884.109558</v>
      </c>
      <c r="H352" s="593"/>
      <c r="I352" s="594">
        <f>'[1]Report P2 '!I17</f>
        <v>1</v>
      </c>
      <c r="J352" s="447"/>
      <c r="K352" s="447"/>
      <c r="L352" s="447"/>
      <c r="M352" s="447"/>
      <c r="N352" s="447"/>
      <c r="O352" s="447"/>
      <c r="P352" s="447"/>
      <c r="Q352" s="447"/>
      <c r="R352" s="447"/>
      <c r="S352" s="447"/>
      <c r="T352" s="447"/>
    </row>
    <row r="353" spans="1:20" x14ac:dyDescent="0.25">
      <c r="C353" s="596"/>
      <c r="D353" s="596"/>
      <c r="E353" s="613"/>
      <c r="F353" s="596"/>
      <c r="G353" s="596"/>
      <c r="H353" s="596"/>
      <c r="I353" s="613"/>
      <c r="J353" s="447"/>
      <c r="K353" s="447"/>
      <c r="L353" s="447"/>
      <c r="M353" s="447"/>
      <c r="N353" s="447"/>
      <c r="O353" s="447"/>
      <c r="P353" s="447"/>
      <c r="Q353" s="447"/>
      <c r="R353" s="447"/>
      <c r="S353" s="447"/>
      <c r="T353" s="447"/>
    </row>
    <row r="354" spans="1:20" ht="18.75" x14ac:dyDescent="0.3">
      <c r="A354" s="480" t="s">
        <v>3077</v>
      </c>
      <c r="B354" s="481"/>
      <c r="C354" s="599"/>
      <c r="D354" s="599"/>
      <c r="E354" s="610"/>
      <c r="F354" s="599"/>
      <c r="G354" s="599"/>
      <c r="H354" s="599"/>
      <c r="I354" s="610"/>
      <c r="J354" s="447"/>
      <c r="K354" s="447"/>
      <c r="L354" s="447"/>
      <c r="M354" s="447"/>
      <c r="N354" s="447"/>
      <c r="O354" s="447"/>
      <c r="P354" s="447"/>
      <c r="Q354" s="447"/>
      <c r="R354" s="447"/>
      <c r="S354" s="447"/>
      <c r="T354" s="447"/>
    </row>
    <row r="355" spans="1:20" ht="18.75" x14ac:dyDescent="0.3">
      <c r="A355" s="538"/>
      <c r="C355" s="216"/>
      <c r="D355" s="216"/>
      <c r="E355" s="611"/>
      <c r="F355" s="216"/>
      <c r="G355" s="216"/>
      <c r="H355" s="216"/>
      <c r="I355" s="611"/>
      <c r="J355" s="447"/>
      <c r="K355" s="447"/>
      <c r="L355" s="447"/>
      <c r="M355" s="447"/>
      <c r="N355" s="447"/>
      <c r="O355" s="447"/>
      <c r="P355" s="447"/>
      <c r="Q355" s="447"/>
      <c r="R355" s="447"/>
      <c r="S355" s="447"/>
      <c r="T355" s="447"/>
    </row>
    <row r="356" spans="1:20" x14ac:dyDescent="0.25">
      <c r="A356" s="589" t="s">
        <v>3078</v>
      </c>
      <c r="B356" s="605"/>
      <c r="C356" s="590" t="s">
        <v>660</v>
      </c>
      <c r="D356" s="591"/>
      <c r="E356" s="612" t="s">
        <v>3040</v>
      </c>
      <c r="F356" s="591"/>
      <c r="G356" s="590" t="s">
        <v>3041</v>
      </c>
      <c r="H356" s="591"/>
      <c r="I356" s="612" t="s">
        <v>3040</v>
      </c>
      <c r="J356" s="447"/>
      <c r="K356" s="447"/>
      <c r="L356" s="447"/>
      <c r="M356" s="447"/>
      <c r="N356" s="447"/>
      <c r="O356" s="447"/>
      <c r="P356" s="447"/>
      <c r="Q356" s="447"/>
      <c r="R356" s="447"/>
      <c r="S356" s="447"/>
      <c r="T356" s="447"/>
    </row>
    <row r="357" spans="1:20" x14ac:dyDescent="0.25">
      <c r="A357" s="360" t="s">
        <v>3079</v>
      </c>
      <c r="C357" s="606">
        <f>'[1]Report P2 '!C22</f>
        <v>19680</v>
      </c>
      <c r="E357" s="607">
        <f>'[1]Report P2 '!E22</f>
        <v>8.1441784435845974E-2</v>
      </c>
      <c r="G357" s="606">
        <f>'[1]Report P2 '!G22</f>
        <v>4504452292.5300112</v>
      </c>
      <c r="I357" s="607">
        <f>'[1]Report P2 '!I22</f>
        <v>7.5986511746716529E-2</v>
      </c>
      <c r="J357" s="447"/>
      <c r="K357" s="447"/>
      <c r="L357" s="447"/>
      <c r="M357" s="447"/>
      <c r="N357" s="447"/>
      <c r="O357" s="447"/>
      <c r="P357" s="447"/>
      <c r="Q357" s="447"/>
      <c r="R357" s="447"/>
      <c r="S357" s="447"/>
      <c r="T357" s="447"/>
    </row>
    <row r="358" spans="1:20" x14ac:dyDescent="0.25">
      <c r="A358" s="600" t="s">
        <v>3080</v>
      </c>
      <c r="C358" s="606">
        <f>'[1]Report P2 '!C23</f>
        <v>221965</v>
      </c>
      <c r="E358" s="607">
        <f>'[1]Report P2 '!E23</f>
        <v>0.91855821556415407</v>
      </c>
      <c r="G358" s="606">
        <f>'[1]Report P2 '!G23</f>
        <v>54775177591.581024</v>
      </c>
      <c r="I358" s="607">
        <f>'[1]Report P2 '!I23</f>
        <v>0.92401348825328344</v>
      </c>
      <c r="J358" s="447"/>
      <c r="K358" s="447"/>
      <c r="L358" s="447"/>
      <c r="M358" s="447"/>
      <c r="N358" s="447"/>
      <c r="O358" s="447"/>
      <c r="P358" s="447"/>
      <c r="Q358" s="447"/>
      <c r="R358" s="447"/>
      <c r="S358" s="447"/>
      <c r="T358" s="447"/>
    </row>
    <row r="359" spans="1:20" x14ac:dyDescent="0.25">
      <c r="A359" s="46" t="s">
        <v>148</v>
      </c>
      <c r="C359" s="593">
        <f>'[1]Report P2 '!C24</f>
        <v>241645</v>
      </c>
      <c r="D359" s="593"/>
      <c r="E359" s="594">
        <f>'[1]Report P2 '!E24</f>
        <v>1</v>
      </c>
      <c r="F359" s="593"/>
      <c r="G359" s="593">
        <f>'[1]Report P2 '!G24</f>
        <v>59279629884.111038</v>
      </c>
      <c r="H359" s="593"/>
      <c r="I359" s="594">
        <f>'[1]Report P2 '!I24</f>
        <v>1</v>
      </c>
      <c r="J359" s="447"/>
      <c r="K359" s="447"/>
      <c r="L359" s="447"/>
      <c r="M359" s="447"/>
      <c r="N359" s="447"/>
      <c r="O359" s="447"/>
      <c r="P359" s="447"/>
      <c r="Q359" s="447"/>
      <c r="R359" s="447"/>
      <c r="S359" s="447"/>
      <c r="T359" s="447"/>
    </row>
    <row r="360" spans="1:20" x14ac:dyDescent="0.25">
      <c r="C360" s="608"/>
      <c r="D360" s="608"/>
      <c r="E360" s="608"/>
      <c r="F360" s="608"/>
      <c r="G360" s="608"/>
      <c r="H360" s="608"/>
      <c r="I360" s="608"/>
      <c r="J360" s="447"/>
      <c r="K360" s="447"/>
      <c r="L360" s="447"/>
      <c r="M360" s="447"/>
      <c r="N360" s="447"/>
      <c r="O360" s="447"/>
      <c r="P360" s="447"/>
      <c r="Q360" s="447"/>
      <c r="R360" s="447"/>
      <c r="S360" s="447"/>
      <c r="T360" s="447"/>
    </row>
    <row r="361" spans="1:20" ht="18.75" x14ac:dyDescent="0.3">
      <c r="A361" s="480" t="s">
        <v>3081</v>
      </c>
      <c r="B361" s="481"/>
      <c r="C361" s="599"/>
      <c r="D361" s="599"/>
      <c r="E361" s="599"/>
      <c r="F361" s="599"/>
      <c r="G361" s="599"/>
      <c r="H361" s="599"/>
      <c r="I361" s="599"/>
      <c r="J361" s="447"/>
      <c r="K361" s="447"/>
      <c r="L361" s="447"/>
      <c r="M361" s="447"/>
      <c r="N361" s="447"/>
      <c r="O361" s="447"/>
      <c r="P361" s="447"/>
      <c r="Q361" s="447"/>
      <c r="R361" s="447"/>
      <c r="S361" s="447"/>
      <c r="T361" s="447"/>
    </row>
    <row r="362" spans="1:20" x14ac:dyDescent="0.25">
      <c r="C362" s="216"/>
      <c r="D362" s="216"/>
      <c r="E362" s="216"/>
      <c r="F362" s="216"/>
      <c r="G362" s="216"/>
      <c r="H362" s="216"/>
      <c r="I362" s="216"/>
      <c r="J362" s="447"/>
      <c r="K362" s="447"/>
      <c r="L362" s="447"/>
      <c r="M362" s="447"/>
      <c r="N362" s="447"/>
      <c r="O362" s="447"/>
      <c r="P362" s="447"/>
      <c r="Q362" s="447"/>
      <c r="R362" s="447"/>
      <c r="S362" s="447"/>
      <c r="T362" s="447"/>
    </row>
    <row r="363" spans="1:20" x14ac:dyDescent="0.25">
      <c r="A363" s="589" t="s">
        <v>3082</v>
      </c>
      <c r="B363" s="605"/>
      <c r="C363" s="590" t="s">
        <v>660</v>
      </c>
      <c r="D363" s="591"/>
      <c r="E363" s="590" t="s">
        <v>3040</v>
      </c>
      <c r="F363" s="591"/>
      <c r="G363" s="590" t="s">
        <v>3041</v>
      </c>
      <c r="H363" s="591"/>
      <c r="I363" s="590" t="s">
        <v>3040</v>
      </c>
      <c r="J363" s="447"/>
      <c r="K363" s="447"/>
      <c r="L363" s="447"/>
      <c r="M363" s="447"/>
      <c r="N363" s="447"/>
      <c r="O363" s="447"/>
      <c r="P363" s="447"/>
      <c r="Q363" s="447"/>
      <c r="R363" s="447"/>
      <c r="S363" s="447"/>
      <c r="T363" s="447"/>
    </row>
    <row r="364" spans="1:20" x14ac:dyDescent="0.25">
      <c r="A364" s="360" t="s">
        <v>3083</v>
      </c>
      <c r="C364" s="606">
        <f>'[1]Report P2 '!C29</f>
        <v>78569</v>
      </c>
      <c r="D364" s="574"/>
      <c r="E364" s="581">
        <f>'[1]Report P2 '!E29</f>
        <v>0.32514225413312919</v>
      </c>
      <c r="F364" s="574"/>
      <c r="G364" s="606">
        <f>'[1]Report P2 '!G29</f>
        <v>16343690178.34997</v>
      </c>
      <c r="H364" s="574"/>
      <c r="I364" s="581">
        <f>'[1]Report P2 '!I29</f>
        <v>0.27570499698296774</v>
      </c>
      <c r="J364" s="447"/>
      <c r="K364" s="447"/>
      <c r="L364" s="447"/>
      <c r="M364" s="447"/>
      <c r="N364" s="447"/>
      <c r="O364" s="447"/>
      <c r="P364" s="447"/>
      <c r="Q364" s="447"/>
      <c r="R364" s="447"/>
      <c r="S364" s="447"/>
      <c r="T364" s="447"/>
    </row>
    <row r="365" spans="1:20" x14ac:dyDescent="0.25">
      <c r="A365" s="360" t="s">
        <v>3084</v>
      </c>
      <c r="C365" s="606">
        <f>'[1]Report P2 '!C30</f>
        <v>77291</v>
      </c>
      <c r="D365" s="574"/>
      <c r="E365" s="581">
        <f>'[1]Report P2 '!E30</f>
        <v>0.31985350410726476</v>
      </c>
      <c r="F365" s="574"/>
      <c r="G365" s="606">
        <f>'[1]Report P2 '!G30</f>
        <v>20895981584.439983</v>
      </c>
      <c r="H365" s="574"/>
      <c r="I365" s="581">
        <f>'[1]Report P2 '!I30</f>
        <v>0.35249851635867269</v>
      </c>
      <c r="J365" s="447"/>
      <c r="K365" s="447"/>
      <c r="L365" s="447"/>
      <c r="M365" s="447"/>
      <c r="N365" s="447"/>
      <c r="O365" s="447"/>
      <c r="P365" s="447"/>
      <c r="Q365" s="447"/>
      <c r="R365" s="447"/>
      <c r="S365" s="447"/>
      <c r="T365" s="447"/>
    </row>
    <row r="366" spans="1:20" x14ac:dyDescent="0.25">
      <c r="A366" s="360" t="s">
        <v>3085</v>
      </c>
      <c r="C366" s="606">
        <f>'[1]Report P2 '!C31</f>
        <v>25721</v>
      </c>
      <c r="D366" s="574"/>
      <c r="E366" s="581">
        <f>'[1]Report P2 '!E31</f>
        <v>0.10644126714808914</v>
      </c>
      <c r="F366" s="574"/>
      <c r="G366" s="606">
        <f>'[1]Report P2 '!G31</f>
        <v>6698790477.1999874</v>
      </c>
      <c r="H366" s="574"/>
      <c r="I366" s="581">
        <f>'[1]Report P2 '!I31</f>
        <v>0.11300324395236512</v>
      </c>
      <c r="J366" s="447"/>
      <c r="K366" s="447"/>
      <c r="L366" s="447"/>
      <c r="M366" s="447"/>
      <c r="N366" s="447"/>
      <c r="O366" s="447"/>
      <c r="P366" s="447"/>
      <c r="Q366" s="447"/>
      <c r="R366" s="447"/>
      <c r="S366" s="447"/>
      <c r="T366" s="447"/>
    </row>
    <row r="367" spans="1:20" x14ac:dyDescent="0.25">
      <c r="A367" s="360" t="s">
        <v>3086</v>
      </c>
      <c r="C367" s="606">
        <f>'[1]Report P2 '!C32</f>
        <v>37395</v>
      </c>
      <c r="D367" s="574"/>
      <c r="E367" s="581">
        <f>'[1]Report P2 '!E32</f>
        <v>0.15475180533427135</v>
      </c>
      <c r="F367" s="574"/>
      <c r="G367" s="606">
        <f>'[1]Report P2 '!G32</f>
        <v>9273695226.3899708</v>
      </c>
      <c r="H367" s="574"/>
      <c r="I367" s="581">
        <f>'[1]Report P2 '!I32</f>
        <v>0.15643983008193194</v>
      </c>
      <c r="J367" s="447"/>
      <c r="K367" s="447"/>
      <c r="L367" s="447"/>
      <c r="M367" s="447"/>
      <c r="N367" s="447"/>
      <c r="O367" s="447"/>
      <c r="P367" s="447"/>
      <c r="Q367" s="447"/>
      <c r="R367" s="447"/>
      <c r="S367" s="447"/>
      <c r="T367" s="447"/>
    </row>
    <row r="368" spans="1:20" x14ac:dyDescent="0.25">
      <c r="A368" s="360" t="s">
        <v>3087</v>
      </c>
      <c r="C368" s="606">
        <f>'[1]Report P2 '!C33</f>
        <v>15808</v>
      </c>
      <c r="D368" s="574"/>
      <c r="E368" s="581">
        <f>'[1]Report P2 '!E33</f>
        <v>6.5418278880175471E-2</v>
      </c>
      <c r="F368" s="574"/>
      <c r="G368" s="606">
        <f>'[1]Report P2 '!G33</f>
        <v>4689650128.0200119</v>
      </c>
      <c r="H368" s="574"/>
      <c r="I368" s="581">
        <f>'[1]Report P2 '!I33</f>
        <v>7.9110651284229533E-2</v>
      </c>
      <c r="J368" s="447"/>
      <c r="K368" s="447"/>
      <c r="L368" s="447"/>
      <c r="M368" s="447"/>
      <c r="N368" s="447"/>
      <c r="O368" s="447"/>
      <c r="P368" s="447"/>
      <c r="Q368" s="447"/>
      <c r="R368" s="447"/>
      <c r="S368" s="447"/>
      <c r="T368" s="447"/>
    </row>
    <row r="369" spans="1:20" x14ac:dyDescent="0.25">
      <c r="A369" s="360" t="s">
        <v>3088</v>
      </c>
      <c r="C369" s="606">
        <f>'[1]Report P2 '!C34</f>
        <v>3643</v>
      </c>
      <c r="D369" s="574"/>
      <c r="E369" s="581">
        <f>'[1]Report P2 '!E34</f>
        <v>1.5075834385151773E-2</v>
      </c>
      <c r="F369" s="574"/>
      <c r="G369" s="606">
        <f>'[1]Report P2 '!G34</f>
        <v>759310164.830001</v>
      </c>
      <c r="H369" s="574"/>
      <c r="I369" s="581">
        <f>'[1]Report P2 '!I34</f>
        <v>1.2808955897910156E-2</v>
      </c>
      <c r="J369" s="447"/>
      <c r="K369" s="447"/>
      <c r="L369" s="447"/>
      <c r="M369" s="447"/>
      <c r="N369" s="447"/>
      <c r="O369" s="447"/>
      <c r="P369" s="447"/>
      <c r="Q369" s="447"/>
      <c r="R369" s="447"/>
      <c r="S369" s="447"/>
      <c r="T369" s="447"/>
    </row>
    <row r="370" spans="1:20" x14ac:dyDescent="0.25">
      <c r="A370" s="360" t="s">
        <v>3089</v>
      </c>
      <c r="C370" s="606">
        <f>'[1]Report P2 '!C35</f>
        <v>2699</v>
      </c>
      <c r="D370" s="574"/>
      <c r="E370" s="581">
        <f>'[1]Report P2 '!E35</f>
        <v>1.1169277245546153E-2</v>
      </c>
      <c r="F370" s="574"/>
      <c r="G370" s="606">
        <f>'[1]Report P2 '!G35</f>
        <v>494493000.82000065</v>
      </c>
      <c r="H370" s="574"/>
      <c r="I370" s="581">
        <f>'[1]Report P2 '!I35</f>
        <v>8.341701892989566E-3</v>
      </c>
      <c r="J370" s="447"/>
      <c r="K370" s="447"/>
      <c r="L370" s="447"/>
      <c r="M370" s="447"/>
      <c r="N370" s="447"/>
      <c r="O370" s="447"/>
      <c r="P370" s="447"/>
      <c r="Q370" s="447"/>
      <c r="R370" s="447"/>
      <c r="S370" s="447"/>
      <c r="T370" s="447"/>
    </row>
    <row r="371" spans="1:20" x14ac:dyDescent="0.25">
      <c r="A371" s="360" t="s">
        <v>3090</v>
      </c>
      <c r="C371" s="606">
        <f>'[1]Report P2 '!C36</f>
        <v>519</v>
      </c>
      <c r="D371" s="574"/>
      <c r="E371" s="581">
        <f>'[1]Report P2 '!E36</f>
        <v>2.1477787663721575E-3</v>
      </c>
      <c r="F371" s="574"/>
      <c r="G371" s="606">
        <f>'[1]Report P2 '!G36</f>
        <v>124019124.05999997</v>
      </c>
      <c r="H371" s="574"/>
      <c r="I371" s="581">
        <f>'[1]Report P2 '!I36</f>
        <v>2.0921035489333186E-3</v>
      </c>
      <c r="J371" s="447"/>
      <c r="K371" s="447"/>
      <c r="L371" s="447"/>
      <c r="M371" s="447"/>
      <c r="N371" s="447"/>
      <c r="O371" s="447"/>
      <c r="P371" s="447"/>
      <c r="Q371" s="447"/>
      <c r="R371" s="447"/>
      <c r="S371" s="447"/>
      <c r="T371" s="447"/>
    </row>
    <row r="372" spans="1:20" x14ac:dyDescent="0.25">
      <c r="A372" s="46" t="s">
        <v>148</v>
      </c>
      <c r="B372" s="46"/>
      <c r="C372" s="593">
        <f>'[1]Report P2 '!C37</f>
        <v>241645</v>
      </c>
      <c r="D372" s="593"/>
      <c r="E372" s="594">
        <f>'[1]Report P2 '!E37</f>
        <v>1</v>
      </c>
      <c r="F372" s="593"/>
      <c r="G372" s="593">
        <f>'[1]Report P2 '!G37</f>
        <v>59279629884.109924</v>
      </c>
      <c r="H372" s="593"/>
      <c r="I372" s="594">
        <f>'[1]Report P2 '!I37</f>
        <v>1.0000000000000002</v>
      </c>
      <c r="J372" s="447"/>
      <c r="K372" s="447"/>
      <c r="L372" s="447"/>
      <c r="M372" s="447"/>
      <c r="N372" s="447"/>
      <c r="O372" s="447"/>
      <c r="P372" s="447"/>
      <c r="Q372" s="447"/>
      <c r="R372" s="447"/>
      <c r="S372" s="447"/>
      <c r="T372" s="447"/>
    </row>
    <row r="373" spans="1:20" x14ac:dyDescent="0.25">
      <c r="C373" s="574"/>
      <c r="D373" s="574"/>
      <c r="E373" s="574"/>
      <c r="F373" s="574"/>
      <c r="G373" s="574"/>
      <c r="H373" s="574"/>
      <c r="I373" s="574"/>
      <c r="J373" s="447"/>
      <c r="K373" s="447"/>
      <c r="L373" s="447"/>
      <c r="M373" s="447"/>
      <c r="N373" s="447"/>
      <c r="O373" s="447"/>
      <c r="P373" s="447"/>
      <c r="Q373" s="447"/>
      <c r="R373" s="447"/>
      <c r="S373" s="447"/>
      <c r="T373" s="447"/>
    </row>
    <row r="374" spans="1:20" ht="18.75" x14ac:dyDescent="0.3">
      <c r="A374" s="480" t="s">
        <v>3091</v>
      </c>
      <c r="B374" s="481"/>
      <c r="C374" s="481"/>
      <c r="D374" s="481"/>
      <c r="E374" s="481"/>
      <c r="F374" s="481"/>
      <c r="G374" s="481"/>
      <c r="H374" s="481"/>
      <c r="I374" s="481"/>
      <c r="J374" s="447"/>
      <c r="K374" s="447"/>
      <c r="L374" s="447"/>
      <c r="M374" s="447"/>
      <c r="N374" s="447"/>
      <c r="O374" s="447"/>
      <c r="P374" s="447"/>
      <c r="Q374" s="447"/>
      <c r="R374" s="447"/>
      <c r="S374" s="447"/>
      <c r="T374" s="447"/>
    </row>
    <row r="375" spans="1:20" x14ac:dyDescent="0.25">
      <c r="J375" s="447"/>
      <c r="K375" s="447"/>
      <c r="L375" s="447"/>
      <c r="M375" s="447"/>
      <c r="N375" s="447"/>
      <c r="O375" s="447"/>
      <c r="P375" s="447"/>
      <c r="Q375" s="447"/>
      <c r="R375" s="447"/>
      <c r="S375" s="447"/>
      <c r="T375" s="447"/>
    </row>
    <row r="376" spans="1:20" x14ac:dyDescent="0.25">
      <c r="A376" s="589" t="s">
        <v>3092</v>
      </c>
      <c r="B376" s="605"/>
      <c r="C376" s="590" t="s">
        <v>660</v>
      </c>
      <c r="D376" s="591"/>
      <c r="E376" s="590" t="s">
        <v>3040</v>
      </c>
      <c r="F376" s="591"/>
      <c r="G376" s="590" t="s">
        <v>3041</v>
      </c>
      <c r="H376" s="591"/>
      <c r="I376" s="590" t="s">
        <v>3040</v>
      </c>
      <c r="J376" s="447"/>
      <c r="K376" s="447"/>
      <c r="L376" s="447"/>
      <c r="M376" s="447"/>
      <c r="N376" s="447"/>
      <c r="O376" s="447"/>
      <c r="P376" s="447"/>
      <c r="Q376" s="447"/>
      <c r="R376" s="447"/>
      <c r="S376" s="447"/>
      <c r="T376" s="447"/>
    </row>
    <row r="377" spans="1:20" x14ac:dyDescent="0.25">
      <c r="A377" s="600" t="s">
        <v>3093</v>
      </c>
      <c r="C377" s="606">
        <f>'[1]Report P2 '!C42</f>
        <v>51665</v>
      </c>
      <c r="D377" s="574"/>
      <c r="E377" s="581">
        <f>'[1]Report P2 '!E42</f>
        <v>0.21380537565436902</v>
      </c>
      <c r="F377" s="574"/>
      <c r="G377" s="606">
        <f>'[1]Report P2 '!G42</f>
        <v>6099256754.3100033</v>
      </c>
      <c r="H377" s="574"/>
      <c r="I377" s="581">
        <f>'[1]Report P2 '!I42</f>
        <v>0.10288958899092118</v>
      </c>
      <c r="J377" s="447"/>
      <c r="K377" s="447"/>
      <c r="L377" s="447"/>
      <c r="M377" s="447"/>
      <c r="N377" s="447"/>
      <c r="O377" s="447"/>
      <c r="P377" s="447"/>
      <c r="Q377" s="447"/>
      <c r="R377" s="447"/>
      <c r="S377" s="447"/>
      <c r="T377" s="447"/>
    </row>
    <row r="378" spans="1:20" x14ac:dyDescent="0.25">
      <c r="A378" s="600" t="s">
        <v>3094</v>
      </c>
      <c r="C378" s="606">
        <f>'[1]Report P2 '!C43</f>
        <v>24454</v>
      </c>
      <c r="D378" s="574"/>
      <c r="E378" s="581">
        <f>'[1]Report P2 '!E43</f>
        <v>0.10119803844482608</v>
      </c>
      <c r="F378" s="574"/>
      <c r="G378" s="606">
        <f>'[1]Report P2 '!G43</f>
        <v>5117654340.5200338</v>
      </c>
      <c r="H378" s="574"/>
      <c r="I378" s="581">
        <f>'[1]Report P2 '!I43</f>
        <v>8.6330740433516642E-2</v>
      </c>
      <c r="J378" s="447"/>
      <c r="K378" s="447"/>
      <c r="L378" s="447"/>
      <c r="M378" s="447"/>
      <c r="N378" s="447"/>
      <c r="O378" s="447"/>
      <c r="P378" s="447"/>
      <c r="Q378" s="447"/>
      <c r="R378" s="447"/>
      <c r="S378" s="447"/>
      <c r="T378" s="447"/>
    </row>
    <row r="379" spans="1:20" x14ac:dyDescent="0.25">
      <c r="A379" s="600" t="s">
        <v>3095</v>
      </c>
      <c r="C379" s="606">
        <f>'[1]Report P2 '!C44</f>
        <v>28006</v>
      </c>
      <c r="D379" s="574"/>
      <c r="E379" s="581">
        <f>'[1]Report P2 '!E44</f>
        <v>0.11589728734300317</v>
      </c>
      <c r="F379" s="574"/>
      <c r="G379" s="606">
        <f>'[1]Report P2 '!G44</f>
        <v>6784374779.2399588</v>
      </c>
      <c r="H379" s="574"/>
      <c r="I379" s="581">
        <f>'[1]Report P2 '!I44</f>
        <v>0.11444698275787522</v>
      </c>
      <c r="J379" s="447"/>
      <c r="K379" s="447"/>
      <c r="L379" s="447"/>
      <c r="M379" s="447"/>
      <c r="N379" s="447"/>
      <c r="O379" s="447"/>
      <c r="P379" s="447"/>
      <c r="Q379" s="447"/>
      <c r="R379" s="447"/>
      <c r="S379" s="447"/>
      <c r="T379" s="447"/>
    </row>
    <row r="380" spans="1:20" x14ac:dyDescent="0.25">
      <c r="A380" s="600" t="s">
        <v>3096</v>
      </c>
      <c r="C380" s="606">
        <f>'[1]Report P2 '!C45</f>
        <v>30370</v>
      </c>
      <c r="D380" s="574"/>
      <c r="E380" s="581">
        <f>'[1]Report P2 '!E45</f>
        <v>0.12568023340023587</v>
      </c>
      <c r="F380" s="574"/>
      <c r="G380" s="606">
        <f>'[1]Report P2 '!G45</f>
        <v>8262287871.9500189</v>
      </c>
      <c r="H380" s="574"/>
      <c r="I380" s="581">
        <f>'[1]Report P2 '!I45</f>
        <v>0.13937819598574691</v>
      </c>
      <c r="J380" s="447"/>
      <c r="K380" s="447"/>
      <c r="L380" s="447"/>
      <c r="M380" s="447"/>
      <c r="N380" s="447"/>
      <c r="O380" s="447"/>
      <c r="P380" s="447"/>
      <c r="Q380" s="447"/>
      <c r="R380" s="447"/>
      <c r="S380" s="447"/>
      <c r="T380" s="447"/>
    </row>
    <row r="381" spans="1:20" x14ac:dyDescent="0.25">
      <c r="A381" s="600" t="s">
        <v>3097</v>
      </c>
      <c r="C381" s="606">
        <f>'[1]Report P2 '!C46</f>
        <v>29586</v>
      </c>
      <c r="D381" s="574"/>
      <c r="E381" s="581">
        <f>'[1]Report P2 '!E46</f>
        <v>0.12243580458937697</v>
      </c>
      <c r="F381" s="574"/>
      <c r="G381" s="606">
        <f>'[1]Report P2 '!G46</f>
        <v>9208201307.4000111</v>
      </c>
      <c r="H381" s="574"/>
      <c r="I381" s="581">
        <f>'[1]Report P2 '!I46</f>
        <v>0.15533499998906519</v>
      </c>
      <c r="J381" s="447"/>
      <c r="K381" s="447"/>
      <c r="L381" s="447"/>
      <c r="M381" s="447"/>
      <c r="N381" s="447"/>
      <c r="O381" s="447"/>
      <c r="P381" s="447"/>
      <c r="Q381" s="447"/>
      <c r="R381" s="447"/>
      <c r="S381" s="447"/>
      <c r="T381" s="447"/>
    </row>
    <row r="382" spans="1:20" x14ac:dyDescent="0.25">
      <c r="A382" s="600" t="s">
        <v>3098</v>
      </c>
      <c r="C382" s="606">
        <f>'[1]Report P2 '!C47</f>
        <v>23276</v>
      </c>
      <c r="D382" s="574"/>
      <c r="E382" s="581">
        <f>'[1]Report P2 '!E47</f>
        <v>9.6323118624428397E-2</v>
      </c>
      <c r="F382" s="574"/>
      <c r="G382" s="606">
        <f>'[1]Report P2 '!G47</f>
        <v>7899304473.0499554</v>
      </c>
      <c r="H382" s="574"/>
      <c r="I382" s="581">
        <f>'[1]Report P2 '!I47</f>
        <v>0.13325495601934217</v>
      </c>
      <c r="J382" s="447"/>
      <c r="K382" s="447"/>
      <c r="L382" s="447"/>
      <c r="M382" s="447"/>
      <c r="N382" s="447"/>
      <c r="O382" s="447"/>
      <c r="P382" s="447"/>
      <c r="Q382" s="447"/>
      <c r="R382" s="447"/>
      <c r="S382" s="447"/>
      <c r="T382" s="447"/>
    </row>
    <row r="383" spans="1:20" x14ac:dyDescent="0.25">
      <c r="A383" s="600" t="s">
        <v>3099</v>
      </c>
      <c r="C383" s="606">
        <f>'[1]Report P2 '!C48</f>
        <v>17038</v>
      </c>
      <c r="D383" s="574"/>
      <c r="E383" s="581">
        <f>'[1]Report P2 '!E48</f>
        <v>7.0508390407415841E-2</v>
      </c>
      <c r="F383" s="574"/>
      <c r="G383" s="606">
        <f>'[1]Report P2 '!G48</f>
        <v>5296741703.47999</v>
      </c>
      <c r="H383" s="574"/>
      <c r="I383" s="581">
        <f>'[1]Report P2 '!I48</f>
        <v>8.9351801180860488E-2</v>
      </c>
      <c r="J383" s="447"/>
      <c r="K383" s="447"/>
      <c r="L383" s="447"/>
      <c r="M383" s="447"/>
      <c r="N383" s="447"/>
      <c r="O383" s="447"/>
      <c r="P383" s="447"/>
      <c r="Q383" s="447"/>
      <c r="R383" s="447"/>
      <c r="S383" s="447"/>
      <c r="T383" s="447"/>
    </row>
    <row r="384" spans="1:20" x14ac:dyDescent="0.25">
      <c r="A384" s="600" t="s">
        <v>3100</v>
      </c>
      <c r="C384" s="606">
        <f>'[1]Report P2 '!C49</f>
        <v>12481</v>
      </c>
      <c r="D384" s="574"/>
      <c r="E384" s="581">
        <f>'[1]Report P2 '!E49</f>
        <v>5.1650147944298452E-2</v>
      </c>
      <c r="F384" s="574"/>
      <c r="G384" s="606">
        <f>'[1]Report P2 '!G49</f>
        <v>3773808509.5400119</v>
      </c>
      <c r="H384" s="574"/>
      <c r="I384" s="581">
        <f>'[1]Report P2 '!I49</f>
        <v>6.3661134810013204E-2</v>
      </c>
      <c r="J384" s="447"/>
      <c r="K384" s="447"/>
      <c r="L384" s="447"/>
      <c r="M384" s="447"/>
      <c r="N384" s="447"/>
      <c r="O384" s="447"/>
      <c r="P384" s="447"/>
      <c r="Q384" s="447"/>
      <c r="R384" s="447"/>
      <c r="S384" s="447"/>
      <c r="T384" s="447"/>
    </row>
    <row r="385" spans="1:20" x14ac:dyDescent="0.25">
      <c r="A385" s="600" t="s">
        <v>3101</v>
      </c>
      <c r="C385" s="606">
        <f>'[1]Report P2 '!C50</f>
        <v>9142</v>
      </c>
      <c r="D385" s="574"/>
      <c r="E385" s="581">
        <f>'[1]Report P2 '!E50</f>
        <v>3.783235738376544E-2</v>
      </c>
      <c r="F385" s="574"/>
      <c r="G385" s="606">
        <f>'[1]Report P2 '!G50</f>
        <v>2578743580.6199956</v>
      </c>
      <c r="H385" s="574"/>
      <c r="I385" s="581">
        <f>'[1]Report P2 '!I50</f>
        <v>4.3501344149100923E-2</v>
      </c>
      <c r="J385" s="447"/>
      <c r="K385" s="447"/>
      <c r="L385" s="447"/>
      <c r="M385" s="447"/>
      <c r="N385" s="447"/>
      <c r="O385" s="447"/>
      <c r="P385" s="447"/>
      <c r="Q385" s="447"/>
      <c r="R385" s="447"/>
      <c r="S385" s="447"/>
      <c r="T385" s="447"/>
    </row>
    <row r="386" spans="1:20" x14ac:dyDescent="0.25">
      <c r="A386" s="360" t="s">
        <v>3102</v>
      </c>
      <c r="C386" s="606">
        <f>'[1]Report P2 '!C51</f>
        <v>7270</v>
      </c>
      <c r="D386" s="574"/>
      <c r="E386" s="581">
        <f>'[1]Report P2 '!E51</f>
        <v>3.0085455937428875E-2</v>
      </c>
      <c r="F386" s="574"/>
      <c r="G386" s="606">
        <f>'[1]Report P2 '!G51</f>
        <v>2050718515.4499969</v>
      </c>
      <c r="H386" s="574"/>
      <c r="I386" s="581">
        <f>'[1]Report P2 '!I51</f>
        <v>3.459398311796303E-2</v>
      </c>
      <c r="J386" s="447"/>
      <c r="K386" s="447"/>
      <c r="L386" s="447"/>
      <c r="M386" s="447"/>
      <c r="N386" s="447"/>
      <c r="O386" s="447"/>
      <c r="P386" s="447"/>
      <c r="Q386" s="447"/>
      <c r="R386" s="447"/>
      <c r="S386" s="447"/>
      <c r="T386" s="447"/>
    </row>
    <row r="387" spans="1:20" x14ac:dyDescent="0.25">
      <c r="A387" s="360" t="s">
        <v>3103</v>
      </c>
      <c r="C387" s="606">
        <f>'[1]Report P2 '!C52</f>
        <v>4747</v>
      </c>
      <c r="D387" s="574"/>
      <c r="E387" s="581">
        <f>'[1]Report P2 '!E52</f>
        <v>1.9644519853504107E-2</v>
      </c>
      <c r="F387" s="574"/>
      <c r="G387" s="606">
        <f>'[1]Report P2 '!G52</f>
        <v>1338997546.3100002</v>
      </c>
      <c r="H387" s="574"/>
      <c r="I387" s="581">
        <f>'[1]Report P2 '!I52</f>
        <v>2.2587818934222483E-2</v>
      </c>
      <c r="J387" s="447"/>
      <c r="K387" s="447"/>
      <c r="L387" s="447"/>
      <c r="M387" s="447"/>
      <c r="N387" s="447"/>
      <c r="O387" s="447"/>
      <c r="P387" s="447"/>
      <c r="Q387" s="447"/>
      <c r="R387" s="447"/>
      <c r="S387" s="447"/>
      <c r="T387" s="447"/>
    </row>
    <row r="388" spans="1:20" x14ac:dyDescent="0.25">
      <c r="A388" s="360" t="s">
        <v>3104</v>
      </c>
      <c r="C388" s="606">
        <f>'[1]Report P2 '!C53</f>
        <v>2136</v>
      </c>
      <c r="D388" s="574"/>
      <c r="E388" s="581">
        <f>'[1]Report P2 '!E53</f>
        <v>8.8394131887686474E-3</v>
      </c>
      <c r="F388" s="574"/>
      <c r="G388" s="606">
        <f>'[1]Report P2 '!G53</f>
        <v>553720545.64999974</v>
      </c>
      <c r="H388" s="574"/>
      <c r="I388" s="581">
        <f>'[1]Report P2 '!I53</f>
        <v>9.3408232597353928E-3</v>
      </c>
      <c r="J388" s="447"/>
      <c r="K388" s="447"/>
      <c r="L388" s="447"/>
      <c r="M388" s="447"/>
      <c r="N388" s="447"/>
      <c r="O388" s="447"/>
      <c r="P388" s="447"/>
      <c r="Q388" s="447"/>
      <c r="R388" s="447"/>
      <c r="S388" s="447"/>
      <c r="T388" s="447"/>
    </row>
    <row r="389" spans="1:20" x14ac:dyDescent="0.25">
      <c r="A389" s="360" t="s">
        <v>3105</v>
      </c>
      <c r="C389" s="606">
        <f>'[1]Report P2 '!C54</f>
        <v>997</v>
      </c>
      <c r="D389" s="574"/>
      <c r="E389" s="581">
        <f>'[1]Report P2 '!E54</f>
        <v>4.1258871485029694E-3</v>
      </c>
      <c r="F389" s="574"/>
      <c r="G389" s="606">
        <f>'[1]Report P2 '!G54</f>
        <v>207588837.99000004</v>
      </c>
      <c r="H389" s="574"/>
      <c r="I389" s="581">
        <f>'[1]Report P2 '!I54</f>
        <v>3.5018578624028264E-3</v>
      </c>
      <c r="J389" s="447"/>
      <c r="K389" s="447"/>
      <c r="L389" s="447"/>
      <c r="M389" s="447"/>
      <c r="N389" s="447"/>
      <c r="O389" s="447"/>
      <c r="P389" s="447"/>
      <c r="Q389" s="447"/>
      <c r="R389" s="447"/>
      <c r="S389" s="447"/>
      <c r="T389" s="447"/>
    </row>
    <row r="390" spans="1:20" x14ac:dyDescent="0.25">
      <c r="A390" s="360" t="s">
        <v>3106</v>
      </c>
      <c r="C390" s="606">
        <f>'[1]Report P2 '!C55</f>
        <v>459</v>
      </c>
      <c r="D390" s="574"/>
      <c r="E390" s="581">
        <f>'[1]Report P2 '!E55</f>
        <v>1.8994806430921393E-3</v>
      </c>
      <c r="F390" s="574"/>
      <c r="G390" s="606">
        <f>'[1]Report P2 '!G55</f>
        <v>100620778.58999991</v>
      </c>
      <c r="H390" s="574"/>
      <c r="I390" s="581">
        <f>'[1]Report P2 '!I55</f>
        <v>1.6973921528644956E-3</v>
      </c>
      <c r="J390" s="447"/>
      <c r="K390" s="447"/>
      <c r="L390" s="447"/>
      <c r="M390" s="447"/>
      <c r="N390" s="447"/>
      <c r="O390" s="447"/>
      <c r="P390" s="447"/>
      <c r="Q390" s="447"/>
      <c r="R390" s="447"/>
      <c r="S390" s="447"/>
      <c r="T390" s="447"/>
    </row>
    <row r="391" spans="1:20" x14ac:dyDescent="0.25">
      <c r="A391" s="360" t="s">
        <v>3107</v>
      </c>
      <c r="C391" s="606">
        <f>'[1]Report P2 '!C56</f>
        <v>18</v>
      </c>
      <c r="D391" s="574"/>
      <c r="E391" s="581">
        <f>'[1]Report P2 '!E56</f>
        <v>7.4489436984005456E-5</v>
      </c>
      <c r="F391" s="574"/>
      <c r="G391" s="606">
        <f>'[1]Report P2 '!G56</f>
        <v>7610340.0100000007</v>
      </c>
      <c r="H391" s="574"/>
      <c r="I391" s="581">
        <f>'[1]Report P2 '!I56</f>
        <v>1.2838035636993694E-4</v>
      </c>
      <c r="J391" s="447"/>
      <c r="K391" s="447"/>
      <c r="L391" s="447"/>
      <c r="M391" s="447"/>
      <c r="N391" s="447"/>
      <c r="O391" s="447"/>
      <c r="P391" s="447"/>
      <c r="Q391" s="447"/>
      <c r="R391" s="447"/>
      <c r="S391" s="447"/>
      <c r="T391" s="447"/>
    </row>
    <row r="392" spans="1:20" x14ac:dyDescent="0.25">
      <c r="A392" s="360" t="s">
        <v>3108</v>
      </c>
      <c r="C392" s="606">
        <f>'[1]Report P2 '!C57</f>
        <v>0</v>
      </c>
      <c r="D392" s="574"/>
      <c r="E392" s="581">
        <f>'[1]Report P2 '!E57</f>
        <v>0</v>
      </c>
      <c r="F392" s="574"/>
      <c r="G392" s="606">
        <f>'[1]Report P2 '!G57</f>
        <v>0</v>
      </c>
      <c r="H392" s="574"/>
      <c r="I392" s="581">
        <f>'[1]Report P2 '!I57</f>
        <v>0</v>
      </c>
      <c r="J392" s="447"/>
      <c r="K392" s="447"/>
      <c r="L392" s="447"/>
      <c r="M392" s="447"/>
      <c r="N392" s="447"/>
      <c r="O392" s="447"/>
      <c r="P392" s="447"/>
      <c r="Q392" s="447"/>
      <c r="R392" s="447"/>
      <c r="S392" s="447"/>
      <c r="T392" s="447"/>
    </row>
    <row r="393" spans="1:20" x14ac:dyDescent="0.25">
      <c r="A393" s="46" t="s">
        <v>148</v>
      </c>
      <c r="B393" s="46"/>
      <c r="C393" s="593">
        <f>'[1]Report P2 '!C58</f>
        <v>241645</v>
      </c>
      <c r="D393" s="593"/>
      <c r="E393" s="594">
        <f>'[1]Report P2 '!E58</f>
        <v>1</v>
      </c>
      <c r="F393" s="593"/>
      <c r="G393" s="593">
        <f>'[1]Report P2 '!G58</f>
        <v>59279629884.10997</v>
      </c>
      <c r="H393" s="593"/>
      <c r="I393" s="594">
        <f>'[1]Report P2 '!I58</f>
        <v>1</v>
      </c>
      <c r="J393" s="447"/>
      <c r="K393" s="447"/>
      <c r="L393" s="447"/>
      <c r="M393" s="447"/>
      <c r="N393" s="447"/>
      <c r="O393" s="447"/>
      <c r="P393" s="447"/>
      <c r="Q393" s="447"/>
      <c r="R393" s="447"/>
      <c r="S393" s="447"/>
      <c r="T393" s="447"/>
    </row>
    <row r="394" spans="1:20" x14ac:dyDescent="0.25">
      <c r="A394" s="614"/>
      <c r="B394" s="614"/>
      <c r="C394" s="614"/>
      <c r="D394" s="614"/>
      <c r="E394" s="614"/>
      <c r="F394" s="614"/>
      <c r="G394" s="614"/>
      <c r="H394" s="614"/>
      <c r="I394" s="614"/>
      <c r="J394" s="447"/>
      <c r="K394" s="447"/>
      <c r="L394" s="447"/>
      <c r="M394" s="447"/>
      <c r="N394" s="447"/>
      <c r="O394" s="447"/>
      <c r="P394" s="447"/>
      <c r="Q394" s="447"/>
      <c r="R394" s="447"/>
      <c r="S394" s="447"/>
      <c r="T394" s="447"/>
    </row>
    <row r="395" spans="1:20" ht="15" customHeight="1" x14ac:dyDescent="0.25">
      <c r="A395" s="682" t="str">
        <f>'[1]Report P2 '!A60</f>
        <v>(1) All loans included in the STEP and Non-STEP programs are amortizing.</v>
      </c>
      <c r="B395" s="682"/>
      <c r="C395" s="682"/>
      <c r="D395" s="682"/>
      <c r="E395" s="682"/>
      <c r="F395" s="682"/>
      <c r="G395" s="682"/>
      <c r="H395" s="682"/>
      <c r="I395" s="682"/>
      <c r="J395" s="447"/>
      <c r="K395" s="447"/>
      <c r="L395" s="447"/>
      <c r="M395" s="447"/>
      <c r="N395" s="447"/>
      <c r="O395" s="447"/>
      <c r="P395" s="447"/>
      <c r="Q395" s="447"/>
      <c r="R395" s="447"/>
      <c r="S395" s="447"/>
      <c r="T395" s="447"/>
    </row>
    <row r="396" spans="1:20" ht="15" customHeight="1" x14ac:dyDescent="0.25">
      <c r="A396" s="682" t="str">
        <f>'[1]Report P2 '!A61</f>
        <v xml:space="preserve">(2) With respect to STEP Loans, the Current indexed LTV does not include amounts drawn in respect of (i) Other STEP Products, or (ii) Additional STEP Loans which are not yet included in the cover pool, which in each case are secured by the same property. </v>
      </c>
      <c r="B396" s="682"/>
      <c r="C396" s="682"/>
      <c r="D396" s="682"/>
      <c r="E396" s="682"/>
      <c r="F396" s="682"/>
      <c r="G396" s="682"/>
      <c r="H396" s="682"/>
      <c r="I396" s="682"/>
      <c r="J396" s="447"/>
      <c r="K396" s="447"/>
      <c r="L396" s="447"/>
      <c r="M396" s="447"/>
      <c r="N396" s="447"/>
      <c r="O396" s="447"/>
      <c r="P396" s="447"/>
      <c r="Q396" s="447"/>
      <c r="R396" s="447"/>
      <c r="S396" s="447"/>
      <c r="T396" s="447"/>
    </row>
    <row r="397" spans="1:20" x14ac:dyDescent="0.25">
      <c r="A397" s="682"/>
      <c r="B397" s="682"/>
      <c r="C397" s="682"/>
      <c r="D397" s="682"/>
      <c r="E397" s="682"/>
      <c r="F397" s="682"/>
      <c r="G397" s="682"/>
      <c r="H397" s="682"/>
      <c r="I397" s="682"/>
      <c r="J397" s="447"/>
      <c r="K397" s="447"/>
      <c r="L397" s="447"/>
      <c r="M397" s="447"/>
      <c r="N397" s="447"/>
      <c r="O397" s="447"/>
      <c r="P397" s="447"/>
      <c r="Q397" s="447"/>
      <c r="R397" s="447"/>
      <c r="S397" s="447"/>
      <c r="T397" s="447"/>
    </row>
    <row r="398" spans="1:20" x14ac:dyDescent="0.25">
      <c r="A398" s="682" t="str">
        <f>'[1]Report P2 '!A63</f>
        <v>(3) The indexation methodology as described in footnote (1) on page 3 of this Investor Report.</v>
      </c>
      <c r="B398" s="682"/>
      <c r="C398" s="682"/>
      <c r="D398" s="682"/>
      <c r="E398" s="682"/>
      <c r="F398" s="682"/>
      <c r="G398" s="682"/>
      <c r="H398" s="682"/>
      <c r="I398" s="682"/>
      <c r="J398" s="447"/>
      <c r="K398" s="447"/>
      <c r="L398" s="447"/>
      <c r="M398" s="447"/>
      <c r="N398" s="447"/>
      <c r="O398" s="447"/>
      <c r="P398" s="447"/>
      <c r="Q398" s="447"/>
      <c r="R398" s="447"/>
      <c r="S398" s="447"/>
      <c r="T398" s="447"/>
    </row>
    <row r="399" spans="1:20" x14ac:dyDescent="0.25">
      <c r="A399" s="682" t="str">
        <f>'[1]Report P2 '!$A$64</f>
        <v>(4) The methodology used in this table aggregates STEP Loans secured by the same property.</v>
      </c>
      <c r="B399" s="682"/>
      <c r="C399" s="682"/>
      <c r="D399" s="682"/>
      <c r="E399" s="682"/>
      <c r="F399" s="682"/>
      <c r="G399" s="682"/>
      <c r="H399" s="682"/>
      <c r="I399" s="682"/>
      <c r="J399" s="447"/>
      <c r="K399" s="447"/>
      <c r="L399" s="447"/>
      <c r="M399" s="447"/>
      <c r="N399" s="447"/>
      <c r="O399" s="447"/>
      <c r="P399" s="447"/>
      <c r="Q399" s="447"/>
      <c r="R399" s="447"/>
      <c r="S399" s="447"/>
      <c r="T399" s="447"/>
    </row>
    <row r="400" spans="1:20" x14ac:dyDescent="0.25">
      <c r="A400" s="447"/>
      <c r="B400" s="447"/>
      <c r="C400" s="447"/>
      <c r="D400" s="447"/>
      <c r="E400" s="447"/>
      <c r="F400" s="447"/>
      <c r="G400" s="447"/>
      <c r="H400" s="447"/>
      <c r="I400" s="447"/>
      <c r="J400" s="447"/>
      <c r="K400" s="447"/>
      <c r="L400" s="447"/>
      <c r="M400" s="447"/>
      <c r="N400" s="447"/>
      <c r="O400" s="447"/>
      <c r="P400" s="447"/>
      <c r="Q400" s="447"/>
      <c r="R400" s="447"/>
      <c r="S400" s="447"/>
      <c r="T400" s="447"/>
    </row>
    <row r="401" spans="1:20" ht="18.75" x14ac:dyDescent="0.3">
      <c r="A401" s="480" t="s">
        <v>3109</v>
      </c>
      <c r="B401" s="481"/>
      <c r="C401" s="481"/>
      <c r="D401" s="481"/>
      <c r="E401" s="481"/>
      <c r="F401" s="481"/>
      <c r="G401" s="481"/>
      <c r="H401" s="481"/>
      <c r="I401" s="481"/>
      <c r="J401" s="447"/>
      <c r="K401" s="447"/>
      <c r="L401" s="447"/>
      <c r="M401" s="447"/>
      <c r="N401" s="447"/>
      <c r="O401" s="447"/>
      <c r="P401" s="447"/>
      <c r="Q401" s="447"/>
      <c r="R401" s="447"/>
      <c r="S401" s="447"/>
      <c r="T401" s="447"/>
    </row>
    <row r="402" spans="1:20" x14ac:dyDescent="0.25">
      <c r="C402" s="216"/>
      <c r="D402" s="216"/>
      <c r="E402" s="216"/>
      <c r="F402" s="216"/>
      <c r="G402" s="216"/>
      <c r="H402" s="216"/>
      <c r="I402" s="216"/>
      <c r="J402" s="447"/>
      <c r="K402" s="447"/>
      <c r="L402" s="447"/>
      <c r="M402" s="447"/>
      <c r="N402" s="447"/>
      <c r="O402" s="447"/>
      <c r="P402" s="447"/>
      <c r="Q402" s="447"/>
      <c r="R402" s="447"/>
      <c r="S402" s="447"/>
      <c r="T402" s="447"/>
    </row>
    <row r="403" spans="1:20" x14ac:dyDescent="0.25">
      <c r="A403" s="589" t="s">
        <v>3110</v>
      </c>
      <c r="B403" s="605"/>
      <c r="C403" s="590" t="s">
        <v>660</v>
      </c>
      <c r="D403" s="591"/>
      <c r="E403" s="590" t="s">
        <v>3040</v>
      </c>
      <c r="F403" s="591"/>
      <c r="G403" s="590" t="s">
        <v>3041</v>
      </c>
      <c r="H403" s="591"/>
      <c r="I403" s="590" t="s">
        <v>3040</v>
      </c>
      <c r="J403" s="447"/>
      <c r="K403" s="447"/>
      <c r="L403" s="447"/>
      <c r="M403" s="447"/>
      <c r="N403" s="447"/>
      <c r="O403" s="447"/>
      <c r="P403" s="447"/>
      <c r="Q403" s="447"/>
      <c r="R403" s="447"/>
      <c r="S403" s="447"/>
      <c r="T403" s="447"/>
    </row>
    <row r="404" spans="1:20" x14ac:dyDescent="0.25">
      <c r="A404" s="600" t="s">
        <v>3111</v>
      </c>
      <c r="C404" s="572">
        <f>'[1]Report P3 '!C8</f>
        <v>40246</v>
      </c>
      <c r="D404" s="574"/>
      <c r="E404" s="581">
        <f>'[1]Report P3 '!E8</f>
        <v>0.16655010449212687</v>
      </c>
      <c r="F404" s="574"/>
      <c r="G404" s="572">
        <f>'[1]Report P3 '!G8</f>
        <v>9063045406.9699497</v>
      </c>
      <c r="H404" s="574"/>
      <c r="I404" s="581">
        <f>'[1]Report P3 '!I8</f>
        <v>0.15288633590810125</v>
      </c>
      <c r="J404" s="447"/>
      <c r="K404" s="447"/>
      <c r="L404" s="447"/>
      <c r="M404" s="447"/>
      <c r="N404" s="447"/>
      <c r="O404" s="447"/>
      <c r="P404" s="447"/>
      <c r="Q404" s="447"/>
      <c r="R404" s="447"/>
      <c r="S404" s="447"/>
      <c r="T404" s="447"/>
    </row>
    <row r="405" spans="1:20" x14ac:dyDescent="0.25">
      <c r="A405" s="600" t="s">
        <v>3112</v>
      </c>
      <c r="C405" s="572">
        <f>'[1]Report P3 '!C9</f>
        <v>44104</v>
      </c>
      <c r="D405" s="574"/>
      <c r="E405" s="581">
        <f>'[1]Report P3 '!E9</f>
        <v>0.18251567381903205</v>
      </c>
      <c r="F405" s="574"/>
      <c r="G405" s="572">
        <f>'[1]Report P3 '!G9</f>
        <v>10953314326.039907</v>
      </c>
      <c r="H405" s="574"/>
      <c r="I405" s="581">
        <f>'[1]Report P3 '!I9</f>
        <v>0.18477366251195118</v>
      </c>
      <c r="J405" s="447"/>
      <c r="K405" s="447"/>
      <c r="L405" s="447"/>
      <c r="M405" s="447"/>
      <c r="N405" s="447"/>
      <c r="O405" s="447"/>
      <c r="P405" s="447"/>
      <c r="Q405" s="447"/>
      <c r="R405" s="447"/>
      <c r="S405" s="447"/>
      <c r="T405" s="447"/>
    </row>
    <row r="406" spans="1:20" x14ac:dyDescent="0.25">
      <c r="A406" s="600" t="s">
        <v>3113</v>
      </c>
      <c r="C406" s="572">
        <f>'[1]Report P3 '!C10</f>
        <v>65870</v>
      </c>
      <c r="D406" s="574"/>
      <c r="E406" s="581">
        <f>'[1]Report P3 '!E10</f>
        <v>0.27258995634091332</v>
      </c>
      <c r="F406" s="574"/>
      <c r="G406" s="572">
        <f>'[1]Report P3 '!G10</f>
        <v>17008807007.700079</v>
      </c>
      <c r="H406" s="574"/>
      <c r="I406" s="581">
        <f>'[1]Report P3 '!I10</f>
        <v>0.28692498655865145</v>
      </c>
      <c r="J406" s="447"/>
      <c r="K406" s="447"/>
      <c r="L406" s="447"/>
      <c r="M406" s="447"/>
      <c r="N406" s="447"/>
      <c r="O406" s="447"/>
      <c r="P406" s="447"/>
      <c r="Q406" s="447"/>
      <c r="R406" s="447"/>
      <c r="S406" s="447"/>
      <c r="T406" s="447"/>
    </row>
    <row r="407" spans="1:20" x14ac:dyDescent="0.25">
      <c r="A407" s="600" t="s">
        <v>3114</v>
      </c>
      <c r="C407" s="572">
        <f>'[1]Report P3 '!C11</f>
        <v>30032</v>
      </c>
      <c r="D407" s="574"/>
      <c r="E407" s="581">
        <f>'[1]Report P3 '!E11</f>
        <v>0.12428148730575844</v>
      </c>
      <c r="F407" s="574"/>
      <c r="G407" s="572">
        <f>'[1]Report P3 '!G11</f>
        <v>7168856522.5500708</v>
      </c>
      <c r="H407" s="574"/>
      <c r="I407" s="581">
        <f>'[1]Report P3 '!I11</f>
        <v>0.12093288262030294</v>
      </c>
      <c r="J407" s="447"/>
      <c r="K407" s="447"/>
      <c r="L407" s="447"/>
      <c r="M407" s="447"/>
      <c r="N407" s="447"/>
      <c r="O407" s="447"/>
      <c r="P407" s="447"/>
      <c r="Q407" s="447"/>
      <c r="R407" s="447"/>
      <c r="S407" s="447"/>
      <c r="T407" s="447"/>
    </row>
    <row r="408" spans="1:20" x14ac:dyDescent="0.25">
      <c r="A408" s="600" t="s">
        <v>3115</v>
      </c>
      <c r="C408" s="572">
        <f>'[1]Report P3 '!C12</f>
        <v>30598</v>
      </c>
      <c r="D408" s="574"/>
      <c r="E408" s="581">
        <f>'[1]Report P3 '!E12</f>
        <v>0.12662376626869995</v>
      </c>
      <c r="F408" s="574"/>
      <c r="G408" s="572">
        <f>'[1]Report P3 '!G12</f>
        <v>7346724351.5299606</v>
      </c>
      <c r="H408" s="574"/>
      <c r="I408" s="581">
        <f>'[1]Report P3 '!I12</f>
        <v>0.12393337080364041</v>
      </c>
      <c r="J408" s="447"/>
      <c r="K408" s="447"/>
      <c r="L408" s="447"/>
      <c r="M408" s="447"/>
      <c r="N408" s="447"/>
      <c r="O408" s="447"/>
      <c r="P408" s="447"/>
      <c r="Q408" s="447"/>
      <c r="R408" s="447"/>
      <c r="S408" s="447"/>
      <c r="T408" s="447"/>
    </row>
    <row r="409" spans="1:20" x14ac:dyDescent="0.25">
      <c r="A409" s="600" t="s">
        <v>3116</v>
      </c>
      <c r="C409" s="572">
        <f>'[1]Report P3 '!C13</f>
        <v>16033</v>
      </c>
      <c r="D409" s="574"/>
      <c r="E409" s="581">
        <f>'[1]Report P3 '!E13</f>
        <v>6.6349396842475539E-2</v>
      </c>
      <c r="F409" s="574"/>
      <c r="G409" s="572">
        <f>'[1]Report P3 '!G13</f>
        <v>3929859386.6399875</v>
      </c>
      <c r="H409" s="574"/>
      <c r="I409" s="581">
        <f>'[1]Report P3 '!I13</f>
        <v>6.6293588443833998E-2</v>
      </c>
      <c r="J409" s="447"/>
      <c r="K409" s="447"/>
      <c r="L409" s="447"/>
      <c r="M409" s="447"/>
      <c r="N409" s="447"/>
      <c r="O409" s="447"/>
      <c r="P409" s="447"/>
      <c r="Q409" s="447"/>
      <c r="R409" s="447"/>
      <c r="S409" s="447"/>
      <c r="T409" s="447"/>
    </row>
    <row r="410" spans="1:20" x14ac:dyDescent="0.25">
      <c r="A410" s="600" t="s">
        <v>3117</v>
      </c>
      <c r="C410" s="572">
        <f>'[1]Report P3 '!C14</f>
        <v>12898</v>
      </c>
      <c r="D410" s="574"/>
      <c r="E410" s="581">
        <f>'[1]Report P3 '!E14</f>
        <v>5.3375819901094579E-2</v>
      </c>
      <c r="F410" s="574"/>
      <c r="G410" s="572">
        <f>'[1]Report P3 '!G14</f>
        <v>3367993537.1199889</v>
      </c>
      <c r="H410" s="574"/>
      <c r="I410" s="581">
        <f>'[1]Report P3 '!I14</f>
        <v>5.6815360414771886E-2</v>
      </c>
      <c r="J410" s="447"/>
      <c r="K410" s="447"/>
      <c r="L410" s="447"/>
      <c r="M410" s="447"/>
      <c r="N410" s="447"/>
      <c r="O410" s="447"/>
      <c r="P410" s="447"/>
      <c r="Q410" s="447"/>
      <c r="R410" s="447"/>
      <c r="S410" s="447"/>
      <c r="T410" s="447"/>
    </row>
    <row r="411" spans="1:20" x14ac:dyDescent="0.25">
      <c r="A411" s="600" t="s">
        <v>3118</v>
      </c>
      <c r="C411" s="572">
        <f>'[1]Report P3 '!C15</f>
        <v>1192</v>
      </c>
      <c r="D411" s="574"/>
      <c r="E411" s="581">
        <f>'[1]Report P3 '!E15</f>
        <v>4.932856049163028E-3</v>
      </c>
      <c r="F411" s="574"/>
      <c r="G411" s="572">
        <f>'[1]Report P3 '!G15</f>
        <v>291175579.50999999</v>
      </c>
      <c r="H411" s="574"/>
      <c r="I411" s="581">
        <f>'[1]Report P3 '!I15</f>
        <v>4.9118994177129692E-3</v>
      </c>
      <c r="J411" s="447"/>
      <c r="K411" s="447"/>
      <c r="L411" s="447"/>
      <c r="M411" s="447"/>
      <c r="N411" s="447"/>
      <c r="O411" s="447"/>
      <c r="P411" s="447"/>
      <c r="Q411" s="447"/>
      <c r="R411" s="447"/>
      <c r="S411" s="447"/>
      <c r="T411" s="447"/>
    </row>
    <row r="412" spans="1:20" x14ac:dyDescent="0.25">
      <c r="A412" s="600" t="s">
        <v>3119</v>
      </c>
      <c r="C412" s="572">
        <f>'[1]Report P3 '!C16</f>
        <v>220</v>
      </c>
      <c r="D412" s="574"/>
      <c r="E412" s="581">
        <f>'[1]Report P3 '!E16</f>
        <v>9.1042645202673341E-4</v>
      </c>
      <c r="F412" s="574"/>
      <c r="G412" s="572">
        <f>'[1]Report P3 '!G16</f>
        <v>49669454.690000035</v>
      </c>
      <c r="H412" s="574"/>
      <c r="I412" s="581">
        <f>'[1]Report P3 '!I16</f>
        <v>8.3788402166313212E-4</v>
      </c>
      <c r="J412" s="447"/>
      <c r="K412" s="447"/>
      <c r="L412" s="447"/>
      <c r="M412" s="447"/>
      <c r="N412" s="447"/>
      <c r="O412" s="447"/>
      <c r="P412" s="447"/>
      <c r="Q412" s="447"/>
      <c r="R412" s="447"/>
      <c r="S412" s="447"/>
      <c r="T412" s="447"/>
    </row>
    <row r="413" spans="1:20" x14ac:dyDescent="0.25">
      <c r="A413" s="600" t="s">
        <v>3120</v>
      </c>
      <c r="C413" s="572">
        <f>'[1]Report P3 '!C17</f>
        <v>452</v>
      </c>
      <c r="D413" s="574"/>
      <c r="E413" s="581">
        <f>'[1]Report P3 '!E17</f>
        <v>1.8705125287094705E-3</v>
      </c>
      <c r="F413" s="574"/>
      <c r="G413" s="572">
        <f>'[1]Report P3 '!G17</f>
        <v>100184311.35999998</v>
      </c>
      <c r="H413" s="574"/>
      <c r="I413" s="581">
        <f>'[1]Report P3 '!I17</f>
        <v>1.6900292993707548E-3</v>
      </c>
      <c r="J413" s="447"/>
      <c r="K413" s="447"/>
      <c r="L413" s="447"/>
      <c r="M413" s="447"/>
      <c r="N413" s="447"/>
      <c r="O413" s="447"/>
      <c r="P413" s="447"/>
      <c r="Q413" s="447"/>
      <c r="R413" s="447"/>
      <c r="S413" s="447"/>
      <c r="T413" s="447"/>
    </row>
    <row r="414" spans="1:20" x14ac:dyDescent="0.25">
      <c r="A414" s="602" t="s">
        <v>148</v>
      </c>
      <c r="B414" s="46"/>
      <c r="C414" s="593">
        <f>'[1]Report P3 '!C18</f>
        <v>241645</v>
      </c>
      <c r="D414" s="593"/>
      <c r="E414" s="594">
        <f>'[1]Report P3 '!E18</f>
        <v>1</v>
      </c>
      <c r="F414" s="593"/>
      <c r="G414" s="593">
        <f>'[1]Report P3 '!G18</f>
        <v>59279629884.109947</v>
      </c>
      <c r="H414" s="593"/>
      <c r="I414" s="594">
        <f>'[1]Report P3 '!I18</f>
        <v>1</v>
      </c>
      <c r="J414" s="447"/>
      <c r="K414" s="447"/>
      <c r="L414" s="447"/>
      <c r="M414" s="447"/>
      <c r="N414" s="447"/>
      <c r="O414" s="447"/>
      <c r="P414" s="447"/>
      <c r="Q414" s="447"/>
      <c r="R414" s="447"/>
      <c r="S414" s="447"/>
      <c r="T414" s="447"/>
    </row>
    <row r="415" spans="1:20" x14ac:dyDescent="0.25">
      <c r="C415" s="596"/>
      <c r="D415" s="596"/>
      <c r="E415" s="596"/>
      <c r="F415" s="596"/>
      <c r="G415" s="596"/>
      <c r="H415" s="596"/>
      <c r="I415" s="596"/>
      <c r="J415" s="447"/>
      <c r="K415" s="447"/>
      <c r="L415" s="447"/>
      <c r="M415" s="447"/>
      <c r="N415" s="447"/>
      <c r="O415" s="447"/>
      <c r="P415" s="447"/>
      <c r="Q415" s="447"/>
      <c r="R415" s="447"/>
      <c r="S415" s="447"/>
      <c r="T415" s="447"/>
    </row>
    <row r="416" spans="1:20" ht="18.75" x14ac:dyDescent="0.3">
      <c r="A416" s="480" t="s">
        <v>3121</v>
      </c>
      <c r="B416" s="481"/>
      <c r="C416" s="599"/>
      <c r="D416" s="599"/>
      <c r="E416" s="599"/>
      <c r="F416" s="599"/>
      <c r="G416" s="599"/>
      <c r="H416" s="599"/>
      <c r="I416" s="599"/>
      <c r="J416" s="447"/>
      <c r="K416" s="447"/>
      <c r="L416" s="447"/>
      <c r="M416" s="447"/>
      <c r="N416" s="447"/>
      <c r="O416" s="447"/>
      <c r="P416" s="447"/>
      <c r="Q416" s="447"/>
      <c r="R416" s="447"/>
      <c r="S416" s="447"/>
      <c r="T416" s="447"/>
    </row>
    <row r="417" spans="1:20" ht="17.25" x14ac:dyDescent="0.25">
      <c r="A417" s="615"/>
      <c r="C417" s="216"/>
      <c r="D417" s="216"/>
      <c r="E417" s="216"/>
      <c r="F417" s="216"/>
      <c r="G417" s="216"/>
      <c r="H417" s="216"/>
      <c r="I417" s="216"/>
      <c r="J417" s="447"/>
      <c r="K417" s="447"/>
      <c r="L417" s="447"/>
      <c r="M417" s="447"/>
      <c r="N417" s="447"/>
      <c r="O417" s="447"/>
      <c r="P417" s="447"/>
      <c r="Q417" s="447"/>
      <c r="R417" s="447"/>
      <c r="S417" s="447"/>
      <c r="T417" s="447"/>
    </row>
    <row r="418" spans="1:20" x14ac:dyDescent="0.25">
      <c r="A418" s="589" t="s">
        <v>3122</v>
      </c>
      <c r="C418" s="590" t="s">
        <v>660</v>
      </c>
      <c r="D418" s="591"/>
      <c r="E418" s="590" t="s">
        <v>3040</v>
      </c>
      <c r="F418" s="591"/>
      <c r="G418" s="590" t="s">
        <v>3041</v>
      </c>
      <c r="H418" s="591"/>
      <c r="I418" s="590" t="s">
        <v>3040</v>
      </c>
      <c r="J418" s="447"/>
      <c r="K418" s="447"/>
      <c r="L418" s="447"/>
      <c r="M418" s="447"/>
      <c r="N418" s="447"/>
      <c r="O418" s="447"/>
      <c r="P418" s="447"/>
      <c r="Q418" s="447"/>
      <c r="R418" s="447"/>
      <c r="S418" s="447"/>
      <c r="T418" s="447"/>
    </row>
    <row r="419" spans="1:20" x14ac:dyDescent="0.25">
      <c r="A419" s="360" t="s">
        <v>3123</v>
      </c>
      <c r="C419" s="572">
        <f>'[1]Report P3 '!C23</f>
        <v>62146</v>
      </c>
      <c r="D419" s="574"/>
      <c r="E419" s="581">
        <f>'[1]Report P3 '!E23</f>
        <v>0.25717891948933352</v>
      </c>
      <c r="F419" s="574"/>
      <c r="G419" s="572">
        <f>'[1]Report P3 '!G23</f>
        <v>3430898804.1600037</v>
      </c>
      <c r="H419" s="574"/>
      <c r="I419" s="581">
        <f>'[1]Report P3 '!I23</f>
        <v>5.7876522017214334E-2</v>
      </c>
      <c r="J419" s="447"/>
      <c r="K419" s="447"/>
      <c r="L419" s="447"/>
      <c r="M419" s="447"/>
      <c r="N419" s="447"/>
      <c r="O419" s="447"/>
      <c r="P419" s="447"/>
      <c r="Q419" s="447"/>
      <c r="R419" s="447"/>
      <c r="S419" s="447"/>
      <c r="T419" s="447"/>
    </row>
    <row r="420" spans="1:20" x14ac:dyDescent="0.25">
      <c r="A420" s="360" t="s">
        <v>3124</v>
      </c>
      <c r="C420" s="572">
        <f>'[1]Report P3 '!C24</f>
        <v>32989</v>
      </c>
      <c r="D420" s="574"/>
      <c r="E420" s="581">
        <f>'[1]Report P3 '!E24</f>
        <v>0.13651844648140868</v>
      </c>
      <c r="F420" s="574"/>
      <c r="G420" s="572">
        <f>'[1]Report P3 '!G24</f>
        <v>4117243736.6599846</v>
      </c>
      <c r="H420" s="574"/>
      <c r="I420" s="581">
        <f>'[1]Report P3 '!I24</f>
        <v>6.9454612734746943E-2</v>
      </c>
      <c r="J420" s="447"/>
      <c r="K420" s="447"/>
      <c r="L420" s="447"/>
      <c r="M420" s="447"/>
      <c r="N420" s="447"/>
      <c r="O420" s="447"/>
      <c r="P420" s="447"/>
      <c r="Q420" s="447"/>
      <c r="R420" s="447"/>
      <c r="S420" s="447"/>
      <c r="T420" s="447"/>
    </row>
    <row r="421" spans="1:20" x14ac:dyDescent="0.25">
      <c r="A421" s="360" t="s">
        <v>3125</v>
      </c>
      <c r="C421" s="572">
        <f>'[1]Report P3 '!C25</f>
        <v>29993</v>
      </c>
      <c r="D421" s="574"/>
      <c r="E421" s="581">
        <f>'[1]Report P3 '!E25</f>
        <v>0.12412009352562643</v>
      </c>
      <c r="F421" s="574"/>
      <c r="G421" s="572">
        <f>'[1]Report P3 '!G25</f>
        <v>5233919177.1000137</v>
      </c>
      <c r="H421" s="574"/>
      <c r="I421" s="581">
        <f>'[1]Report P3 '!I25</f>
        <v>8.8292035347254799E-2</v>
      </c>
      <c r="J421" s="447"/>
      <c r="K421" s="447"/>
      <c r="L421" s="447"/>
      <c r="M421" s="447"/>
      <c r="N421" s="447"/>
      <c r="O421" s="447"/>
      <c r="P421" s="447"/>
      <c r="Q421" s="447"/>
      <c r="R421" s="447"/>
      <c r="S421" s="447"/>
      <c r="T421" s="447"/>
    </row>
    <row r="422" spans="1:20" x14ac:dyDescent="0.25">
      <c r="A422" s="360" t="s">
        <v>3126</v>
      </c>
      <c r="C422" s="572">
        <f>'[1]Report P3 '!C26</f>
        <v>25529</v>
      </c>
      <c r="D422" s="574"/>
      <c r="E422" s="581">
        <f>'[1]Report P3 '!E26</f>
        <v>0.10564671315359309</v>
      </c>
      <c r="F422" s="574"/>
      <c r="G422" s="572">
        <f>'[1]Report P3 '!G26</f>
        <v>5729134525.7999353</v>
      </c>
      <c r="H422" s="574"/>
      <c r="I422" s="581">
        <f>'[1]Report P3 '!I26</f>
        <v>9.6645922671923568E-2</v>
      </c>
      <c r="J422" s="447"/>
      <c r="K422" s="447"/>
      <c r="L422" s="447"/>
      <c r="M422" s="447"/>
      <c r="N422" s="447"/>
      <c r="O422" s="447"/>
      <c r="P422" s="447"/>
      <c r="Q422" s="447"/>
      <c r="R422" s="447"/>
      <c r="S422" s="447"/>
      <c r="T422" s="447"/>
    </row>
    <row r="423" spans="1:20" x14ac:dyDescent="0.25">
      <c r="A423" s="360" t="s">
        <v>3127</v>
      </c>
      <c r="C423" s="572">
        <f>'[1]Report P3 '!C27</f>
        <v>21246</v>
      </c>
      <c r="D423" s="574"/>
      <c r="E423" s="581">
        <f>'[1]Report P3 '!E27</f>
        <v>8.7922365453454443E-2</v>
      </c>
      <c r="F423" s="574"/>
      <c r="G423" s="572">
        <f>'[1]Report P3 '!G27</f>
        <v>5823502853.72999</v>
      </c>
      <c r="H423" s="574"/>
      <c r="I423" s="581">
        <f>'[1]Report P3 '!I27</f>
        <v>9.8237840976989621E-2</v>
      </c>
      <c r="J423" s="447"/>
      <c r="K423" s="447"/>
      <c r="L423" s="447"/>
      <c r="M423" s="447"/>
      <c r="N423" s="447"/>
      <c r="O423" s="447"/>
      <c r="P423" s="447"/>
      <c r="Q423" s="447"/>
      <c r="R423" s="447"/>
      <c r="S423" s="447"/>
      <c r="T423" s="447"/>
    </row>
    <row r="424" spans="1:20" x14ac:dyDescent="0.25">
      <c r="A424" s="360" t="s">
        <v>3128</v>
      </c>
      <c r="C424" s="572">
        <f>'[1]Report P3 '!C28</f>
        <v>16053</v>
      </c>
      <c r="D424" s="574"/>
      <c r="E424" s="581">
        <f>'[1]Report P3 '!E28</f>
        <v>6.6432162883568874E-2</v>
      </c>
      <c r="F424" s="574"/>
      <c r="G424" s="572">
        <f>'[1]Report P3 '!G28</f>
        <v>5199511985.1999969</v>
      </c>
      <c r="H424" s="574"/>
      <c r="I424" s="581">
        <f>'[1]Report P3 '!I28</f>
        <v>8.771161350644234E-2</v>
      </c>
      <c r="J424" s="447"/>
      <c r="K424" s="447"/>
      <c r="L424" s="447"/>
      <c r="M424" s="447"/>
      <c r="N424" s="447"/>
      <c r="O424" s="447"/>
      <c r="P424" s="447"/>
      <c r="Q424" s="447"/>
      <c r="R424" s="447"/>
      <c r="S424" s="447"/>
      <c r="T424" s="447"/>
    </row>
    <row r="425" spans="1:20" x14ac:dyDescent="0.25">
      <c r="A425" s="360" t="s">
        <v>3129</v>
      </c>
      <c r="C425" s="572">
        <f>'[1]Report P3 '!C29</f>
        <v>12351</v>
      </c>
      <c r="D425" s="574"/>
      <c r="E425" s="581">
        <f>'[1]Report P3 '!E29</f>
        <v>5.1112168677191747E-2</v>
      </c>
      <c r="F425" s="574"/>
      <c r="G425" s="572">
        <f>'[1]Report P3 '!G29</f>
        <v>4613958229.3099766</v>
      </c>
      <c r="H425" s="574"/>
      <c r="I425" s="581">
        <f>'[1]Report P3 '!I29</f>
        <v>7.7833789420246755E-2</v>
      </c>
      <c r="J425" s="447"/>
      <c r="K425" s="447"/>
      <c r="L425" s="447"/>
      <c r="M425" s="447"/>
      <c r="N425" s="447"/>
      <c r="O425" s="447"/>
      <c r="P425" s="447"/>
      <c r="Q425" s="447"/>
      <c r="R425" s="447"/>
      <c r="S425" s="447"/>
      <c r="T425" s="447"/>
    </row>
    <row r="426" spans="1:20" x14ac:dyDescent="0.25">
      <c r="A426" s="360" t="s">
        <v>3130</v>
      </c>
      <c r="C426" s="572">
        <f>'[1]Report P3 '!C30</f>
        <v>9214</v>
      </c>
      <c r="D426" s="574"/>
      <c r="E426" s="581">
        <f>'[1]Report P3 '!E30</f>
        <v>3.813031513170146E-2</v>
      </c>
      <c r="F426" s="574"/>
      <c r="G426" s="572">
        <f>'[1]Report P3 '!G30</f>
        <v>3906655323.0099945</v>
      </c>
      <c r="H426" s="574"/>
      <c r="I426" s="581">
        <f>'[1]Report P3 '!I30</f>
        <v>6.5902154427202084E-2</v>
      </c>
      <c r="J426" s="447"/>
      <c r="K426" s="447"/>
      <c r="L426" s="447"/>
      <c r="M426" s="447"/>
      <c r="N426" s="447"/>
      <c r="O426" s="447"/>
      <c r="P426" s="447"/>
      <c r="Q426" s="447"/>
      <c r="R426" s="447"/>
      <c r="S426" s="447"/>
      <c r="T426" s="447"/>
    </row>
    <row r="427" spans="1:20" x14ac:dyDescent="0.25">
      <c r="A427" s="360" t="s">
        <v>3131</v>
      </c>
      <c r="C427" s="572">
        <f>'[1]Report P3 '!C31</f>
        <v>7352</v>
      </c>
      <c r="D427" s="574"/>
      <c r="E427" s="581">
        <f>'[1]Report P3 '!E31</f>
        <v>3.0424796705911566E-2</v>
      </c>
      <c r="F427" s="574"/>
      <c r="G427" s="572">
        <f>'[1]Report P3 '!G31</f>
        <v>3482170039.1599951</v>
      </c>
      <c r="H427" s="574"/>
      <c r="I427" s="581">
        <f>'[1]Report P3 '!I31</f>
        <v>5.8741426793108273E-2</v>
      </c>
      <c r="J427" s="447"/>
      <c r="K427" s="447"/>
      <c r="L427" s="447"/>
      <c r="M427" s="447"/>
      <c r="N427" s="447"/>
      <c r="O427" s="447"/>
      <c r="P427" s="447"/>
      <c r="Q427" s="447"/>
      <c r="R427" s="447"/>
      <c r="S427" s="447"/>
      <c r="T427" s="447"/>
    </row>
    <row r="428" spans="1:20" x14ac:dyDescent="0.25">
      <c r="A428" s="360" t="s">
        <v>3132</v>
      </c>
      <c r="C428" s="572">
        <f>'[1]Report P3 '!C32</f>
        <v>5650</v>
      </c>
      <c r="D428" s="574"/>
      <c r="E428" s="581">
        <f>'[1]Report P3 '!E32</f>
        <v>2.338140660886838E-2</v>
      </c>
      <c r="F428" s="574"/>
      <c r="G428" s="572">
        <f>'[1]Report P3 '!G32</f>
        <v>2960101855.6899972</v>
      </c>
      <c r="H428" s="574"/>
      <c r="I428" s="581">
        <f>'[1]Report P3 '!I32</f>
        <v>4.993455359753287E-2</v>
      </c>
      <c r="J428" s="447"/>
      <c r="K428" s="447"/>
      <c r="L428" s="447"/>
      <c r="M428" s="447"/>
      <c r="N428" s="447"/>
      <c r="O428" s="447"/>
      <c r="P428" s="447"/>
      <c r="Q428" s="447"/>
      <c r="R428" s="447"/>
      <c r="S428" s="447"/>
      <c r="T428" s="447"/>
    </row>
    <row r="429" spans="1:20" x14ac:dyDescent="0.25">
      <c r="A429" s="360" t="s">
        <v>3133</v>
      </c>
      <c r="C429" s="572">
        <f>'[1]Report P3 '!C33</f>
        <v>4342</v>
      </c>
      <c r="D429" s="574"/>
      <c r="E429" s="581">
        <f>'[1]Report P3 '!E33</f>
        <v>1.7968507521363985E-2</v>
      </c>
      <c r="F429" s="574"/>
      <c r="G429" s="572">
        <f>'[1]Report P3 '!G33</f>
        <v>2490194326.0000014</v>
      </c>
      <c r="H429" s="574"/>
      <c r="I429" s="581">
        <f>'[1]Report P3 '!I33</f>
        <v>4.2007588962148804E-2</v>
      </c>
      <c r="J429" s="447"/>
      <c r="K429" s="447"/>
      <c r="L429" s="447"/>
      <c r="M429" s="447"/>
      <c r="N429" s="447"/>
      <c r="O429" s="447"/>
      <c r="P429" s="447"/>
      <c r="Q429" s="447"/>
      <c r="R429" s="447"/>
      <c r="S429" s="447"/>
      <c r="T429" s="447"/>
    </row>
    <row r="430" spans="1:20" x14ac:dyDescent="0.25">
      <c r="A430" s="360" t="s">
        <v>3134</v>
      </c>
      <c r="C430" s="572">
        <f>'[1]Report P3 '!C34</f>
        <v>3175</v>
      </c>
      <c r="D430" s="574"/>
      <c r="E430" s="581">
        <f>'[1]Report P3 '!E34</f>
        <v>1.313910902356763E-2</v>
      </c>
      <c r="F430" s="574"/>
      <c r="G430" s="572">
        <f>'[1]Report P3 '!G34</f>
        <v>1981159364.950002</v>
      </c>
      <c r="H430" s="574"/>
      <c r="I430" s="581">
        <f>'[1]Report P3 '!I34</f>
        <v>3.3420575817074361E-2</v>
      </c>
      <c r="J430" s="447"/>
      <c r="K430" s="447"/>
      <c r="L430" s="447"/>
      <c r="M430" s="447"/>
      <c r="N430" s="447"/>
      <c r="O430" s="447"/>
      <c r="P430" s="447"/>
      <c r="Q430" s="447"/>
      <c r="R430" s="447"/>
      <c r="S430" s="447"/>
      <c r="T430" s="447"/>
    </row>
    <row r="431" spans="1:20" x14ac:dyDescent="0.25">
      <c r="A431" s="360" t="s">
        <v>3135</v>
      </c>
      <c r="C431" s="572">
        <f>'[1]Report P3 '!C35</f>
        <v>2394</v>
      </c>
      <c r="D431" s="574"/>
      <c r="E431" s="581">
        <f>'[1]Report P3 '!E35</f>
        <v>9.9070951188727271E-3</v>
      </c>
      <c r="F431" s="574"/>
      <c r="G431" s="572">
        <f>'[1]Report P3 '!G35</f>
        <v>1612921639.2200053</v>
      </c>
      <c r="H431" s="574"/>
      <c r="I431" s="581">
        <f>'[1]Report P3 '!I35</f>
        <v>2.7208699554521917E-2</v>
      </c>
      <c r="J431" s="447"/>
      <c r="K431" s="447"/>
      <c r="L431" s="447"/>
      <c r="M431" s="447"/>
      <c r="N431" s="447"/>
      <c r="O431" s="447"/>
      <c r="P431" s="447"/>
      <c r="Q431" s="447"/>
      <c r="R431" s="447"/>
      <c r="S431" s="447"/>
      <c r="T431" s="447"/>
    </row>
    <row r="432" spans="1:20" x14ac:dyDescent="0.25">
      <c r="A432" s="360" t="s">
        <v>3136</v>
      </c>
      <c r="C432" s="572">
        <f>'[1]Report P3 '!C36</f>
        <v>1869</v>
      </c>
      <c r="D432" s="574"/>
      <c r="E432" s="581">
        <f>'[1]Report P3 '!E36</f>
        <v>7.7344865401725669E-3</v>
      </c>
      <c r="F432" s="574"/>
      <c r="G432" s="572">
        <f>'[1]Report P3 '!G36</f>
        <v>1353059412.1800003</v>
      </c>
      <c r="H432" s="574"/>
      <c r="I432" s="581">
        <f>'[1]Report P3 '!I36</f>
        <v>2.2825031377982547E-2</v>
      </c>
      <c r="J432" s="447"/>
      <c r="K432" s="447"/>
      <c r="L432" s="447"/>
      <c r="M432" s="447"/>
      <c r="N432" s="447"/>
      <c r="O432" s="447"/>
      <c r="P432" s="447"/>
      <c r="Q432" s="447"/>
      <c r="R432" s="447"/>
      <c r="S432" s="447"/>
      <c r="T432" s="447"/>
    </row>
    <row r="433" spans="1:20" x14ac:dyDescent="0.25">
      <c r="A433" s="360" t="s">
        <v>3137</v>
      </c>
      <c r="C433" s="572">
        <f>'[1]Report P3 '!C37</f>
        <v>1425</v>
      </c>
      <c r="D433" s="574"/>
      <c r="E433" s="581">
        <f>'[1]Report P3 '!E37</f>
        <v>5.8970804279004328E-3</v>
      </c>
      <c r="F433" s="574"/>
      <c r="G433" s="572">
        <f>'[1]Report P3 '!G37</f>
        <v>1102928652.120002</v>
      </c>
      <c r="H433" s="574"/>
      <c r="I433" s="581">
        <f>'[1]Report P3 '!I37</f>
        <v>1.8605525275312923E-2</v>
      </c>
      <c r="J433" s="447"/>
      <c r="K433" s="447"/>
      <c r="L433" s="447"/>
      <c r="M433" s="447"/>
      <c r="N433" s="447"/>
      <c r="O433" s="447"/>
      <c r="P433" s="447"/>
      <c r="Q433" s="447"/>
      <c r="R433" s="447"/>
      <c r="S433" s="447"/>
      <c r="T433" s="447"/>
    </row>
    <row r="434" spans="1:20" x14ac:dyDescent="0.25">
      <c r="A434" s="360" t="s">
        <v>3138</v>
      </c>
      <c r="C434" s="572">
        <f>'[1]Report P3 '!C38</f>
        <v>1181</v>
      </c>
      <c r="D434" s="574"/>
      <c r="E434" s="581">
        <f>'[1]Report P3 '!E38</f>
        <v>4.887334726561692E-3</v>
      </c>
      <c r="F434" s="574"/>
      <c r="G434" s="572">
        <f>'[1]Report P3 '!G38</f>
        <v>972630138.17999995</v>
      </c>
      <c r="H434" s="574"/>
      <c r="I434" s="581">
        <f>'[1]Report P3 '!I38</f>
        <v>1.6407493435459466E-2</v>
      </c>
      <c r="J434" s="447"/>
      <c r="K434" s="447"/>
      <c r="L434" s="447"/>
      <c r="M434" s="447"/>
      <c r="N434" s="447"/>
      <c r="O434" s="447"/>
      <c r="P434" s="447"/>
      <c r="Q434" s="447"/>
      <c r="R434" s="447"/>
      <c r="S434" s="447"/>
      <c r="T434" s="447"/>
    </row>
    <row r="435" spans="1:20" x14ac:dyDescent="0.25">
      <c r="A435" s="360" t="s">
        <v>3139</v>
      </c>
      <c r="C435" s="572">
        <f>'[1]Report P3 '!C39</f>
        <v>904</v>
      </c>
      <c r="D435" s="574"/>
      <c r="E435" s="581">
        <f>'[1]Report P3 '!E39</f>
        <v>3.7410250574189409E-3</v>
      </c>
      <c r="F435" s="574"/>
      <c r="G435" s="572">
        <f>'[1]Report P3 '!G39</f>
        <v>790509283.6099999</v>
      </c>
      <c r="H435" s="574"/>
      <c r="I435" s="581">
        <f>'[1]Report P3 '!I39</f>
        <v>1.3335260107990292E-2</v>
      </c>
      <c r="J435" s="447"/>
      <c r="K435" s="447"/>
      <c r="L435" s="447"/>
      <c r="M435" s="447"/>
      <c r="N435" s="447"/>
      <c r="O435" s="447"/>
      <c r="P435" s="447"/>
      <c r="Q435" s="447"/>
      <c r="R435" s="447"/>
      <c r="S435" s="447"/>
      <c r="T435" s="447"/>
    </row>
    <row r="436" spans="1:20" x14ac:dyDescent="0.25">
      <c r="A436" s="360" t="s">
        <v>3140</v>
      </c>
      <c r="C436" s="572">
        <f>'[1]Report P3 '!C40</f>
        <v>763</v>
      </c>
      <c r="D436" s="574"/>
      <c r="E436" s="581">
        <f>'[1]Report P3 '!E40</f>
        <v>3.1575244677108983E-3</v>
      </c>
      <c r="F436" s="574"/>
      <c r="G436" s="572">
        <f>'[1]Report P3 '!G40</f>
        <v>705244484.48000062</v>
      </c>
      <c r="H436" s="574"/>
      <c r="I436" s="581">
        <f>'[1]Report P3 '!I40</f>
        <v>1.1896911061333122E-2</v>
      </c>
      <c r="J436" s="447"/>
      <c r="K436" s="447"/>
      <c r="L436" s="447"/>
      <c r="M436" s="447"/>
      <c r="N436" s="447"/>
      <c r="O436" s="447"/>
      <c r="P436" s="447"/>
      <c r="Q436" s="447"/>
      <c r="R436" s="447"/>
      <c r="S436" s="447"/>
      <c r="T436" s="447"/>
    </row>
    <row r="437" spans="1:20" x14ac:dyDescent="0.25">
      <c r="A437" s="360" t="s">
        <v>3141</v>
      </c>
      <c r="C437" s="572">
        <f>'[1]Report P3 '!C41</f>
        <v>523</v>
      </c>
      <c r="D437" s="574"/>
      <c r="E437" s="581">
        <f>'[1]Report P3 '!E41</f>
        <v>2.1643319745908254E-3</v>
      </c>
      <c r="F437" s="574"/>
      <c r="G437" s="572">
        <f>'[1]Report P3 '!G41</f>
        <v>508906930.61000007</v>
      </c>
      <c r="H437" s="574"/>
      <c r="I437" s="581">
        <f>'[1]Report P3 '!I41</f>
        <v>8.5848533738300935E-3</v>
      </c>
      <c r="J437" s="447"/>
      <c r="K437" s="447"/>
      <c r="L437" s="447"/>
      <c r="M437" s="447"/>
      <c r="N437" s="447"/>
      <c r="O437" s="447"/>
      <c r="P437" s="447"/>
      <c r="Q437" s="447"/>
      <c r="R437" s="447"/>
      <c r="S437" s="447"/>
      <c r="T437" s="447"/>
    </row>
    <row r="438" spans="1:20" x14ac:dyDescent="0.25">
      <c r="A438" s="360" t="s">
        <v>3142</v>
      </c>
      <c r="C438" s="572">
        <f>'[1]Report P3 '!C42</f>
        <v>2546</v>
      </c>
      <c r="D438" s="574"/>
      <c r="E438" s="581">
        <f>'[1]Report P3 '!E42</f>
        <v>1.0536117031182107E-2</v>
      </c>
      <c r="F438" s="574"/>
      <c r="G438" s="572">
        <f>'[1]Report P3 '!G42</f>
        <v>3264979122.9399948</v>
      </c>
      <c r="H438" s="574"/>
      <c r="I438" s="581">
        <f>'[1]Report P3 '!I42</f>
        <v>5.5077589541684756E-2</v>
      </c>
      <c r="J438" s="447"/>
      <c r="K438" s="447"/>
      <c r="L438" s="447"/>
      <c r="M438" s="447"/>
      <c r="N438" s="447"/>
      <c r="O438" s="447"/>
      <c r="P438" s="447"/>
      <c r="Q438" s="447"/>
      <c r="R438" s="447"/>
      <c r="S438" s="447"/>
      <c r="T438" s="447"/>
    </row>
    <row r="439" spans="1:20" x14ac:dyDescent="0.25">
      <c r="A439" s="46" t="s">
        <v>148</v>
      </c>
      <c r="B439" s="46"/>
      <c r="C439" s="593">
        <f>'[1]Report P3 '!C43</f>
        <v>241645</v>
      </c>
      <c r="D439" s="593"/>
      <c r="E439" s="594">
        <f>'[1]Report P3 '!E43</f>
        <v>1.0000000000000002</v>
      </c>
      <c r="F439" s="593"/>
      <c r="G439" s="593">
        <f>'[1]Report P3 '!G43</f>
        <v>59279629884.109901</v>
      </c>
      <c r="H439" s="593"/>
      <c r="I439" s="594">
        <f>'[1]Report P3 '!I43</f>
        <v>0.99999999999999967</v>
      </c>
      <c r="J439" s="447"/>
      <c r="K439" s="447"/>
      <c r="L439" s="447"/>
      <c r="M439" s="447"/>
      <c r="N439" s="447"/>
      <c r="O439" s="447"/>
      <c r="P439" s="447"/>
      <c r="Q439" s="447"/>
      <c r="R439" s="447"/>
      <c r="S439" s="447"/>
      <c r="T439" s="447"/>
    </row>
    <row r="440" spans="1:20" x14ac:dyDescent="0.25">
      <c r="A440" s="46"/>
      <c r="B440" s="46"/>
      <c r="C440" s="616"/>
      <c r="D440" s="617"/>
      <c r="E440" s="618"/>
      <c r="F440" s="617"/>
      <c r="G440" s="619"/>
      <c r="H440" s="617"/>
      <c r="I440" s="618"/>
      <c r="J440" s="447"/>
      <c r="K440" s="447"/>
      <c r="L440" s="447"/>
      <c r="M440" s="447"/>
      <c r="N440" s="447"/>
      <c r="O440" s="447"/>
      <c r="P440" s="447"/>
      <c r="Q440" s="447"/>
      <c r="R440" s="447"/>
      <c r="S440" s="447"/>
      <c r="T440" s="447"/>
    </row>
    <row r="441" spans="1:20" ht="18.75" x14ac:dyDescent="0.3">
      <c r="A441" s="480" t="s">
        <v>3143</v>
      </c>
      <c r="B441" s="481"/>
      <c r="C441" s="599"/>
      <c r="D441" s="599"/>
      <c r="E441" s="599"/>
      <c r="F441" s="599"/>
      <c r="G441" s="599"/>
      <c r="H441" s="599"/>
      <c r="I441" s="599"/>
      <c r="J441" s="447"/>
      <c r="K441" s="447"/>
      <c r="L441" s="447"/>
      <c r="M441" s="447"/>
      <c r="N441" s="447"/>
      <c r="O441" s="447"/>
      <c r="P441" s="447"/>
      <c r="Q441" s="447"/>
      <c r="R441" s="447"/>
      <c r="S441" s="447"/>
      <c r="T441" s="447"/>
    </row>
    <row r="442" spans="1:20" x14ac:dyDescent="0.25">
      <c r="C442" s="216"/>
      <c r="D442" s="216"/>
      <c r="E442" s="216"/>
      <c r="F442" s="216"/>
      <c r="G442" s="216"/>
      <c r="H442" s="216"/>
      <c r="I442" s="216"/>
      <c r="J442" s="447"/>
      <c r="K442" s="447"/>
      <c r="L442" s="447"/>
      <c r="M442" s="447"/>
      <c r="N442" s="447"/>
      <c r="O442" s="447"/>
      <c r="P442" s="447"/>
      <c r="Q442" s="447"/>
      <c r="R442" s="447"/>
      <c r="S442" s="447"/>
      <c r="T442" s="447"/>
    </row>
    <row r="443" spans="1:20" x14ac:dyDescent="0.25">
      <c r="A443" s="589" t="s">
        <v>3144</v>
      </c>
      <c r="B443" s="605"/>
      <c r="C443" s="590" t="s">
        <v>660</v>
      </c>
      <c r="D443" s="591"/>
      <c r="E443" s="590" t="s">
        <v>3040</v>
      </c>
      <c r="F443" s="591"/>
      <c r="G443" s="590" t="s">
        <v>3041</v>
      </c>
      <c r="H443" s="591"/>
      <c r="I443" s="590" t="s">
        <v>3040</v>
      </c>
      <c r="J443" s="447"/>
      <c r="K443" s="447"/>
      <c r="L443" s="447"/>
      <c r="M443" s="447"/>
      <c r="N443" s="447"/>
      <c r="O443" s="447"/>
      <c r="P443" s="447"/>
      <c r="Q443" s="447"/>
      <c r="R443" s="447"/>
      <c r="S443" s="447"/>
      <c r="T443" s="447"/>
    </row>
    <row r="444" spans="1:20" x14ac:dyDescent="0.25">
      <c r="A444" s="600" t="s">
        <v>3145</v>
      </c>
      <c r="C444" s="572">
        <f>'[1]Report P3 '!C48</f>
        <v>39390</v>
      </c>
      <c r="D444" s="572"/>
      <c r="E444" s="581">
        <f>'[1]Report P3 '!E48</f>
        <v>0.16300771793333196</v>
      </c>
      <c r="F444" s="572"/>
      <c r="G444" s="572">
        <f>'[1]Report P3 '!G48</f>
        <v>9175540231.9800148</v>
      </c>
      <c r="H444" s="572"/>
      <c r="I444" s="581">
        <f>'[1]Report P3 '!I48</f>
        <v>0.15478403373836444</v>
      </c>
      <c r="J444" s="447"/>
      <c r="K444" s="447"/>
      <c r="L444" s="447"/>
      <c r="M444" s="447"/>
      <c r="N444" s="447"/>
      <c r="O444" s="447"/>
      <c r="P444" s="447"/>
      <c r="Q444" s="447"/>
      <c r="R444" s="447"/>
      <c r="S444" s="447"/>
      <c r="T444" s="447"/>
    </row>
    <row r="445" spans="1:20" x14ac:dyDescent="0.25">
      <c r="A445" s="600" t="s">
        <v>3146</v>
      </c>
      <c r="C445" s="572">
        <f>'[1]Report P3 '!C49</f>
        <v>196991</v>
      </c>
      <c r="D445" s="572"/>
      <c r="E445" s="581">
        <f>'[1]Report P3 '!E49</f>
        <v>0.81520826005090108</v>
      </c>
      <c r="F445" s="572"/>
      <c r="G445" s="572">
        <f>'[1]Report P3 '!G49</f>
        <v>48767371287.301109</v>
      </c>
      <c r="H445" s="572"/>
      <c r="I445" s="581">
        <f>'[1]Report P3 '!I49</f>
        <v>0.82266659529823338</v>
      </c>
      <c r="J445" s="447"/>
      <c r="K445" s="447"/>
      <c r="L445" s="447"/>
      <c r="M445" s="447"/>
      <c r="N445" s="447"/>
      <c r="O445" s="447"/>
      <c r="P445" s="447"/>
      <c r="Q445" s="447"/>
      <c r="R445" s="447"/>
      <c r="S445" s="447"/>
      <c r="T445" s="447"/>
    </row>
    <row r="446" spans="1:20" x14ac:dyDescent="0.25">
      <c r="A446" s="600" t="s">
        <v>3147</v>
      </c>
      <c r="C446" s="572">
        <f>'[1]Report P3 '!C50</f>
        <v>4733</v>
      </c>
      <c r="D446" s="572"/>
      <c r="E446" s="581">
        <f>'[1]Report P3 '!E50</f>
        <v>1.9586583624738769E-2</v>
      </c>
      <c r="F446" s="572"/>
      <c r="G446" s="572">
        <f>'[1]Report P3 '!G50</f>
        <v>1233719509.6399987</v>
      </c>
      <c r="H446" s="572"/>
      <c r="I446" s="581">
        <f>'[1]Report P3 '!I50</f>
        <v>2.08118625580467E-2</v>
      </c>
      <c r="J446" s="447"/>
      <c r="K446" s="447"/>
      <c r="L446" s="447"/>
      <c r="M446" s="447"/>
      <c r="N446" s="447"/>
      <c r="O446" s="447"/>
      <c r="P446" s="447"/>
      <c r="Q446" s="447"/>
      <c r="R446" s="447"/>
      <c r="S446" s="447"/>
      <c r="T446" s="447"/>
    </row>
    <row r="447" spans="1:20" x14ac:dyDescent="0.25">
      <c r="A447" s="600" t="s">
        <v>146</v>
      </c>
      <c r="C447" s="572">
        <f>'[1]Report P3 '!C51</f>
        <v>531</v>
      </c>
      <c r="D447" s="572"/>
      <c r="E447" s="581">
        <f>'[1]Report P3 '!E51</f>
        <v>2.1974383910281611E-3</v>
      </c>
      <c r="F447" s="572"/>
      <c r="G447" s="572">
        <f>'[1]Report P3 '!G51</f>
        <v>102998855.18999998</v>
      </c>
      <c r="H447" s="572"/>
      <c r="I447" s="581">
        <f>'[1]Report P3 '!I51</f>
        <v>1.7375084053553955E-3</v>
      </c>
      <c r="J447" s="447"/>
      <c r="K447" s="447"/>
      <c r="L447" s="447"/>
      <c r="M447" s="447"/>
      <c r="N447" s="447"/>
      <c r="O447" s="447"/>
      <c r="P447" s="447"/>
      <c r="Q447" s="447"/>
      <c r="R447" s="447"/>
      <c r="S447" s="447"/>
      <c r="T447" s="447"/>
    </row>
    <row r="448" spans="1:20" x14ac:dyDescent="0.25">
      <c r="A448" s="602" t="s">
        <v>148</v>
      </c>
      <c r="B448" s="46"/>
      <c r="C448" s="593">
        <f>'[1]Report P3 '!C52</f>
        <v>241645</v>
      </c>
      <c r="D448" s="593"/>
      <c r="E448" s="594">
        <f>'[1]Report P3 '!E52</f>
        <v>0.99999999999999989</v>
      </c>
      <c r="F448" s="593"/>
      <c r="G448" s="593">
        <f>'[1]Report P3 '!G52</f>
        <v>59279629884.11113</v>
      </c>
      <c r="H448" s="593"/>
      <c r="I448" s="594">
        <f>'[1]Report P3 '!I52</f>
        <v>0.99999999999999989</v>
      </c>
      <c r="J448" s="447"/>
      <c r="K448" s="447"/>
      <c r="L448" s="447"/>
      <c r="M448" s="447"/>
      <c r="N448" s="447"/>
      <c r="O448" s="447"/>
      <c r="P448" s="447"/>
      <c r="Q448" s="447"/>
      <c r="R448" s="447"/>
      <c r="S448" s="447"/>
      <c r="T448" s="447"/>
    </row>
    <row r="449" spans="1:20" x14ac:dyDescent="0.25">
      <c r="A449" s="447"/>
      <c r="B449" s="447"/>
      <c r="C449" s="447"/>
      <c r="D449" s="447"/>
      <c r="E449" s="447"/>
      <c r="F449" s="447"/>
      <c r="G449" s="447"/>
      <c r="H449" s="447"/>
      <c r="I449" s="447"/>
      <c r="J449" s="447"/>
      <c r="K449" s="447"/>
      <c r="L449" s="447"/>
      <c r="M449" s="447"/>
      <c r="N449" s="447"/>
      <c r="O449" s="447"/>
      <c r="P449" s="447"/>
      <c r="Q449" s="447"/>
      <c r="R449" s="447"/>
      <c r="S449" s="447"/>
      <c r="T449" s="447"/>
    </row>
    <row r="450" spans="1:20" ht="18.75" x14ac:dyDescent="0.3">
      <c r="A450" s="679" t="s">
        <v>3148</v>
      </c>
      <c r="B450" s="679"/>
      <c r="C450" s="679"/>
      <c r="D450" s="481"/>
      <c r="E450" s="481"/>
      <c r="F450" s="481"/>
      <c r="G450" s="481"/>
      <c r="H450" s="481"/>
      <c r="I450" s="481"/>
      <c r="J450" s="481"/>
      <c r="K450" s="481"/>
      <c r="L450" s="481"/>
      <c r="M450" s="481"/>
      <c r="N450" s="481"/>
      <c r="O450" s="481"/>
      <c r="P450" s="481"/>
      <c r="Q450" s="481"/>
      <c r="R450" s="481"/>
      <c r="S450" s="481"/>
      <c r="T450" s="481"/>
    </row>
    <row r="451" spans="1:20" ht="15.75" thickBot="1" x14ac:dyDescent="0.3">
      <c r="A451" s="683" t="s">
        <v>3149</v>
      </c>
      <c r="B451" s="683"/>
      <c r="C451" s="683"/>
      <c r="D451" s="683"/>
      <c r="E451" s="683"/>
      <c r="F451" s="683"/>
      <c r="G451" s="683"/>
      <c r="H451" s="683"/>
      <c r="I451" s="683"/>
      <c r="J451" s="683"/>
      <c r="K451" s="683"/>
      <c r="L451" s="683"/>
      <c r="M451" s="683"/>
      <c r="N451" s="683"/>
      <c r="O451" s="683"/>
      <c r="P451" s="683"/>
      <c r="Q451" s="683"/>
      <c r="R451" s="683"/>
      <c r="S451" s="683"/>
      <c r="T451" s="683"/>
    </row>
    <row r="452" spans="1:20" ht="15.75" thickBot="1" x14ac:dyDescent="0.3">
      <c r="A452" s="620" t="s">
        <v>3048</v>
      </c>
      <c r="B452" s="621" t="s">
        <v>3150</v>
      </c>
      <c r="C452" s="620" t="s">
        <v>3093</v>
      </c>
      <c r="D452" s="620" t="s">
        <v>3094</v>
      </c>
      <c r="E452" s="620" t="s">
        <v>3095</v>
      </c>
      <c r="F452" s="620" t="s">
        <v>3096</v>
      </c>
      <c r="G452" s="620" t="s">
        <v>3097</v>
      </c>
      <c r="H452" s="620" t="s">
        <v>3098</v>
      </c>
      <c r="I452" s="620" t="s">
        <v>3099</v>
      </c>
      <c r="J452" s="620" t="s">
        <v>3100</v>
      </c>
      <c r="K452" s="620" t="s">
        <v>3101</v>
      </c>
      <c r="L452" s="620" t="s">
        <v>3102</v>
      </c>
      <c r="M452" s="620" t="s">
        <v>3103</v>
      </c>
      <c r="N452" s="620" t="s">
        <v>3104</v>
      </c>
      <c r="O452" s="620" t="s">
        <v>3105</v>
      </c>
      <c r="P452" s="620" t="s">
        <v>3106</v>
      </c>
      <c r="Q452" s="620" t="s">
        <v>3107</v>
      </c>
      <c r="R452" s="620" t="s">
        <v>3151</v>
      </c>
      <c r="S452" s="620" t="s">
        <v>148</v>
      </c>
      <c r="T452" s="622" t="s">
        <v>3152</v>
      </c>
    </row>
    <row r="453" spans="1:20" x14ac:dyDescent="0.25">
      <c r="A453" s="623" t="s">
        <v>3049</v>
      </c>
      <c r="B453" s="624" t="s">
        <v>3153</v>
      </c>
      <c r="C453" s="625">
        <f>'[1]Report P4 '!C8</f>
        <v>122104243.83999994</v>
      </c>
      <c r="D453" s="625">
        <f>'[1]Report P4 '!D8</f>
        <v>84171184.130000055</v>
      </c>
      <c r="E453" s="625">
        <f>'[1]Report P4 '!E8</f>
        <v>114925870.26000006</v>
      </c>
      <c r="F453" s="625">
        <f>'[1]Report P4 '!F8</f>
        <v>139689000.29999998</v>
      </c>
      <c r="G453" s="625">
        <f>'[1]Report P4 '!G8</f>
        <v>184840364.86000001</v>
      </c>
      <c r="H453" s="625">
        <f>'[1]Report P4 '!H8</f>
        <v>248532566.99000004</v>
      </c>
      <c r="I453" s="625">
        <f>'[1]Report P4 '!I8</f>
        <v>355264629.75000024</v>
      </c>
      <c r="J453" s="625">
        <f>'[1]Report P4 '!J8</f>
        <v>473625594.30000019</v>
      </c>
      <c r="K453" s="625">
        <f>'[1]Report P4 '!K8</f>
        <v>705858346.55999815</v>
      </c>
      <c r="L453" s="625">
        <f>'[1]Report P4 '!L8</f>
        <v>1155924623.8499987</v>
      </c>
      <c r="M453" s="625">
        <f>'[1]Report P4 '!M8</f>
        <v>1101524534.7099984</v>
      </c>
      <c r="N453" s="625">
        <f>'[1]Report P4 '!N8</f>
        <v>524345405.39999926</v>
      </c>
      <c r="O453" s="625">
        <f>'[1]Report P4 '!O8</f>
        <v>206839402.48000008</v>
      </c>
      <c r="P453" s="625">
        <f>'[1]Report P4 '!P8</f>
        <v>100251872.82999994</v>
      </c>
      <c r="Q453" s="625">
        <f>'[1]Report P4 '!Q8</f>
        <v>6600614.46</v>
      </c>
      <c r="R453" s="625">
        <f>'[1]Report P4 '!R8</f>
        <v>0</v>
      </c>
      <c r="S453" s="626">
        <f>'[1]Report P4 '!S8</f>
        <v>5524498254.7199955</v>
      </c>
      <c r="T453" s="627">
        <f>'[1]Report P4 '!T8</f>
        <v>9.3193872254604723E-2</v>
      </c>
    </row>
    <row r="454" spans="1:20" x14ac:dyDescent="0.25">
      <c r="A454" s="608" t="s">
        <v>3049</v>
      </c>
      <c r="B454" s="628" t="s">
        <v>3042</v>
      </c>
      <c r="C454" s="629">
        <f>'[1]Report P4 '!C9</f>
        <v>122068303.34999995</v>
      </c>
      <c r="D454" s="629">
        <f>'[1]Report P4 '!D9</f>
        <v>84171184.130000055</v>
      </c>
      <c r="E454" s="629">
        <f>'[1]Report P4 '!E9</f>
        <v>114925870.26000006</v>
      </c>
      <c r="F454" s="629">
        <f>'[1]Report P4 '!F9</f>
        <v>139689000.29999998</v>
      </c>
      <c r="G454" s="629">
        <f>'[1]Report P4 '!G9</f>
        <v>184840364.86000001</v>
      </c>
      <c r="H454" s="629">
        <f>'[1]Report P4 '!H9</f>
        <v>248532566.99000004</v>
      </c>
      <c r="I454" s="629">
        <f>'[1]Report P4 '!I9</f>
        <v>355264629.75000024</v>
      </c>
      <c r="J454" s="629">
        <f>'[1]Report P4 '!J9</f>
        <v>472518193.69000018</v>
      </c>
      <c r="K454" s="629">
        <f>'[1]Report P4 '!K9</f>
        <v>705092361.43999815</v>
      </c>
      <c r="L454" s="629">
        <f>'[1]Report P4 '!L9</f>
        <v>1155287252.9399986</v>
      </c>
      <c r="M454" s="629">
        <f>'[1]Report P4 '!M9</f>
        <v>1099493315.7199984</v>
      </c>
      <c r="N454" s="629">
        <f>'[1]Report P4 '!N9</f>
        <v>523310918.63999927</v>
      </c>
      <c r="O454" s="629">
        <f>'[1]Report P4 '!O9</f>
        <v>206613909.27000007</v>
      </c>
      <c r="P454" s="629">
        <f>'[1]Report P4 '!P9</f>
        <v>99582344.639999941</v>
      </c>
      <c r="Q454" s="629">
        <f>'[1]Report P4 '!Q9</f>
        <v>6600614.46</v>
      </c>
      <c r="R454" s="629">
        <f>'[1]Report P4 '!R9</f>
        <v>0</v>
      </c>
      <c r="S454" s="630">
        <f>'[1]Report P4 '!S9</f>
        <v>5517990830.4399958</v>
      </c>
      <c r="T454" s="631">
        <f>'[1]Report P4 '!T9</f>
        <v>0.99882207867937334</v>
      </c>
    </row>
    <row r="455" spans="1:20" x14ac:dyDescent="0.25">
      <c r="A455" s="608" t="s">
        <v>3049</v>
      </c>
      <c r="B455" s="628" t="s">
        <v>3043</v>
      </c>
      <c r="C455" s="629">
        <f>'[1]Report P4 '!C10</f>
        <v>0</v>
      </c>
      <c r="D455" s="629">
        <f>'[1]Report P4 '!D10</f>
        <v>0</v>
      </c>
      <c r="E455" s="629">
        <f>'[1]Report P4 '!E10</f>
        <v>0</v>
      </c>
      <c r="F455" s="629">
        <f>'[1]Report P4 '!F10</f>
        <v>0</v>
      </c>
      <c r="G455" s="629">
        <f>'[1]Report P4 '!G10</f>
        <v>0</v>
      </c>
      <c r="H455" s="629">
        <f>'[1]Report P4 '!H10</f>
        <v>0</v>
      </c>
      <c r="I455" s="629">
        <f>'[1]Report P4 '!I10</f>
        <v>0</v>
      </c>
      <c r="J455" s="629">
        <f>'[1]Report P4 '!J10</f>
        <v>901290.98</v>
      </c>
      <c r="K455" s="629">
        <f>'[1]Report P4 '!K10</f>
        <v>509678.42</v>
      </c>
      <c r="L455" s="629">
        <f>'[1]Report P4 '!L10</f>
        <v>351924.66</v>
      </c>
      <c r="M455" s="629">
        <f>'[1]Report P4 '!M10</f>
        <v>1046991.4600000001</v>
      </c>
      <c r="N455" s="629">
        <f>'[1]Report P4 '!N10</f>
        <v>833216.71</v>
      </c>
      <c r="O455" s="629">
        <f>'[1]Report P4 '!O10</f>
        <v>225493.21</v>
      </c>
      <c r="P455" s="629">
        <f>'[1]Report P4 '!P10</f>
        <v>488209.63</v>
      </c>
      <c r="Q455" s="629">
        <f>'[1]Report P4 '!Q10</f>
        <v>0</v>
      </c>
      <c r="R455" s="629">
        <f>'[1]Report P4 '!R10</f>
        <v>0</v>
      </c>
      <c r="S455" s="630">
        <f>'[1]Report P4 '!S10</f>
        <v>4356805.07</v>
      </c>
      <c r="T455" s="631">
        <f>'[1]Report P4 '!T10</f>
        <v>7.8863362229821563E-4</v>
      </c>
    </row>
    <row r="456" spans="1:20" x14ac:dyDescent="0.25">
      <c r="A456" s="608" t="s">
        <v>3049</v>
      </c>
      <c r="B456" s="628" t="s">
        <v>3044</v>
      </c>
      <c r="C456" s="629">
        <f>'[1]Report P4 '!C11</f>
        <v>35940.49</v>
      </c>
      <c r="D456" s="629">
        <f>'[1]Report P4 '!D11</f>
        <v>0</v>
      </c>
      <c r="E456" s="629">
        <f>'[1]Report P4 '!E11</f>
        <v>0</v>
      </c>
      <c r="F456" s="629">
        <f>'[1]Report P4 '!F11</f>
        <v>0</v>
      </c>
      <c r="G456" s="629">
        <f>'[1]Report P4 '!G11</f>
        <v>0</v>
      </c>
      <c r="H456" s="629">
        <f>'[1]Report P4 '!H11</f>
        <v>0</v>
      </c>
      <c r="I456" s="629">
        <f>'[1]Report P4 '!I11</f>
        <v>0</v>
      </c>
      <c r="J456" s="629">
        <f>'[1]Report P4 '!J11</f>
        <v>206109.63</v>
      </c>
      <c r="K456" s="629">
        <f>'[1]Report P4 '!K11</f>
        <v>256306.7</v>
      </c>
      <c r="L456" s="629">
        <f>'[1]Report P4 '!L11</f>
        <v>285446.25</v>
      </c>
      <c r="M456" s="629">
        <f>'[1]Report P4 '!M11</f>
        <v>984227.53</v>
      </c>
      <c r="N456" s="629">
        <f>'[1]Report P4 '!N11</f>
        <v>201270.05</v>
      </c>
      <c r="O456" s="629">
        <f>'[1]Report P4 '!O11</f>
        <v>0</v>
      </c>
      <c r="P456" s="629">
        <f>'[1]Report P4 '!P11</f>
        <v>181318.56</v>
      </c>
      <c r="Q456" s="629">
        <f>'[1]Report P4 '!Q11</f>
        <v>0</v>
      </c>
      <c r="R456" s="629">
        <f>'[1]Report P4 '!R11</f>
        <v>0</v>
      </c>
      <c r="S456" s="630">
        <f>'[1]Report P4 '!S11</f>
        <v>2150619.21</v>
      </c>
      <c r="T456" s="631">
        <f>'[1]Report P4 '!T11</f>
        <v>3.8928769832854298E-4</v>
      </c>
    </row>
    <row r="457" spans="1:20" x14ac:dyDescent="0.25">
      <c r="A457" s="608" t="s">
        <v>3049</v>
      </c>
      <c r="B457" s="628" t="s">
        <v>3045</v>
      </c>
      <c r="C457" s="629">
        <f>'[1]Report P4 '!C12</f>
        <v>0</v>
      </c>
      <c r="D457" s="629">
        <f>'[1]Report P4 '!D12</f>
        <v>0</v>
      </c>
      <c r="E457" s="629">
        <f>'[1]Report P4 '!E12</f>
        <v>0</v>
      </c>
      <c r="F457" s="629">
        <f>'[1]Report P4 '!F12</f>
        <v>0</v>
      </c>
      <c r="G457" s="629">
        <f>'[1]Report P4 '!G12</f>
        <v>0</v>
      </c>
      <c r="H457" s="629">
        <f>'[1]Report P4 '!H12</f>
        <v>0</v>
      </c>
      <c r="I457" s="629">
        <f>'[1]Report P4 '!I12</f>
        <v>0</v>
      </c>
      <c r="J457" s="629">
        <f>'[1]Report P4 '!J12</f>
        <v>0</v>
      </c>
      <c r="K457" s="629">
        <f>'[1]Report P4 '!K12</f>
        <v>0</v>
      </c>
      <c r="L457" s="629">
        <f>'[1]Report P4 '!L12</f>
        <v>0</v>
      </c>
      <c r="M457" s="629">
        <f>'[1]Report P4 '!M12</f>
        <v>0</v>
      </c>
      <c r="N457" s="629">
        <f>'[1]Report P4 '!N12</f>
        <v>0</v>
      </c>
      <c r="O457" s="629">
        <f>'[1]Report P4 '!O12</f>
        <v>0</v>
      </c>
      <c r="P457" s="629">
        <f>'[1]Report P4 '!P12</f>
        <v>0</v>
      </c>
      <c r="Q457" s="629">
        <f>'[1]Report P4 '!Q12</f>
        <v>0</v>
      </c>
      <c r="R457" s="629">
        <f>'[1]Report P4 '!R12</f>
        <v>0</v>
      </c>
      <c r="S457" s="630">
        <f>'[1]Report P4 '!S12</f>
        <v>0</v>
      </c>
      <c r="T457" s="631">
        <f>'[1]Report P4 '!T12</f>
        <v>0</v>
      </c>
    </row>
    <row r="458" spans="1:20" ht="15.75" thickBot="1" x14ac:dyDescent="0.3">
      <c r="A458" s="608"/>
      <c r="B458" s="632" t="s">
        <v>3046</v>
      </c>
      <c r="C458" s="633">
        <f>'[1]Report P4 '!C13</f>
        <v>0</v>
      </c>
      <c r="D458" s="633">
        <f>'[1]Report P4 '!D13</f>
        <v>0</v>
      </c>
      <c r="E458" s="633">
        <f>'[1]Report P4 '!E13</f>
        <v>0</v>
      </c>
      <c r="F458" s="633">
        <f>'[1]Report P4 '!F13</f>
        <v>0</v>
      </c>
      <c r="G458" s="633">
        <f>'[1]Report P4 '!G13</f>
        <v>0</v>
      </c>
      <c r="H458" s="633">
        <f>'[1]Report P4 '!H13</f>
        <v>0</v>
      </c>
      <c r="I458" s="633">
        <f>'[1]Report P4 '!I13</f>
        <v>0</v>
      </c>
      <c r="J458" s="633">
        <f>'[1]Report P4 '!J13</f>
        <v>0</v>
      </c>
      <c r="K458" s="633">
        <f>'[1]Report P4 '!K13</f>
        <v>0</v>
      </c>
      <c r="L458" s="633">
        <f>'[1]Report P4 '!L13</f>
        <v>0</v>
      </c>
      <c r="M458" s="633">
        <f>'[1]Report P4 '!M13</f>
        <v>0</v>
      </c>
      <c r="N458" s="633">
        <f>'[1]Report P4 '!N13</f>
        <v>0</v>
      </c>
      <c r="O458" s="633">
        <f>'[1]Report P4 '!O13</f>
        <v>0</v>
      </c>
      <c r="P458" s="633">
        <f>'[1]Report P4 '!P13</f>
        <v>0</v>
      </c>
      <c r="Q458" s="633">
        <f>'[1]Report P4 '!Q13</f>
        <v>0</v>
      </c>
      <c r="R458" s="633">
        <f>'[1]Report P4 '!R13</f>
        <v>0</v>
      </c>
      <c r="S458" s="634">
        <f>'[1]Report P4 '!S13</f>
        <v>0</v>
      </c>
      <c r="T458" s="635">
        <f>'[1]Report P4 '!T13</f>
        <v>0</v>
      </c>
    </row>
    <row r="459" spans="1:20" x14ac:dyDescent="0.25">
      <c r="A459" s="623" t="s">
        <v>3050</v>
      </c>
      <c r="B459" s="624" t="s">
        <v>3153</v>
      </c>
      <c r="C459" s="629">
        <f>'[1]Report P4 '!C14</f>
        <v>1198394919.8400006</v>
      </c>
      <c r="D459" s="629">
        <f>'[1]Report P4 '!D14</f>
        <v>1002232823.5800018</v>
      </c>
      <c r="E459" s="629">
        <f>'[1]Report P4 '!E14</f>
        <v>1409211293.6300018</v>
      </c>
      <c r="F459" s="629">
        <f>'[1]Report P4 '!F14</f>
        <v>1711953354.6599984</v>
      </c>
      <c r="G459" s="629">
        <f>'[1]Report P4 '!G14</f>
        <v>1947941313.8999999</v>
      </c>
      <c r="H459" s="629">
        <f>'[1]Report P4 '!H14</f>
        <v>2137571964.5299942</v>
      </c>
      <c r="I459" s="629">
        <f>'[1]Report P4 '!I14</f>
        <v>1597148004.5300016</v>
      </c>
      <c r="J459" s="629">
        <f>'[1]Report P4 '!J14</f>
        <v>982931248.18999863</v>
      </c>
      <c r="K459" s="629">
        <f>'[1]Report P4 '!K14</f>
        <v>660260957.33999979</v>
      </c>
      <c r="L459" s="629">
        <f>'[1]Report P4 '!L14</f>
        <v>312315990.48999971</v>
      </c>
      <c r="M459" s="629">
        <f>'[1]Report P4 '!M14</f>
        <v>113795814.71000004</v>
      </c>
      <c r="N459" s="629">
        <f>'[1]Report P4 '!N14</f>
        <v>21253936.57</v>
      </c>
      <c r="O459" s="629">
        <f>'[1]Report P4 '!O14</f>
        <v>0</v>
      </c>
      <c r="P459" s="629">
        <f>'[1]Report P4 '!P14</f>
        <v>368905.76</v>
      </c>
      <c r="Q459" s="629">
        <f>'[1]Report P4 '!Q14</f>
        <v>1009725.55</v>
      </c>
      <c r="R459" s="629">
        <f>'[1]Report P4 '!R14</f>
        <v>0</v>
      </c>
      <c r="S459" s="630">
        <f>'[1]Report P4 '!S14</f>
        <v>13096390253.279995</v>
      </c>
      <c r="T459" s="631">
        <f>'[1]Report P4 '!T14</f>
        <v>0.22092564138614004</v>
      </c>
    </row>
    <row r="460" spans="1:20" x14ac:dyDescent="0.25">
      <c r="A460" s="448"/>
      <c r="B460" s="628" t="s">
        <v>3042</v>
      </c>
      <c r="C460" s="629">
        <f>'[1]Report P4 '!C15</f>
        <v>1198359939.4200006</v>
      </c>
      <c r="D460" s="629">
        <f>'[1]Report P4 '!D15</f>
        <v>1001426688.3900018</v>
      </c>
      <c r="E460" s="629">
        <f>'[1]Report P4 '!E15</f>
        <v>1407904493.8600018</v>
      </c>
      <c r="F460" s="629">
        <f>'[1]Report P4 '!F15</f>
        <v>1710895409.0499985</v>
      </c>
      <c r="G460" s="629">
        <f>'[1]Report P4 '!G15</f>
        <v>1944108975.1999998</v>
      </c>
      <c r="H460" s="629">
        <f>'[1]Report P4 '!H15</f>
        <v>2136009740.8199942</v>
      </c>
      <c r="I460" s="629">
        <f>'[1]Report P4 '!I15</f>
        <v>1596827253.2100017</v>
      </c>
      <c r="J460" s="629">
        <f>'[1]Report P4 '!J15</f>
        <v>981195150.13999867</v>
      </c>
      <c r="K460" s="629">
        <f>'[1]Report P4 '!K15</f>
        <v>660260957.33999979</v>
      </c>
      <c r="L460" s="629">
        <f>'[1]Report P4 '!L15</f>
        <v>311412411.92999971</v>
      </c>
      <c r="M460" s="629">
        <f>'[1]Report P4 '!M15</f>
        <v>113795814.71000004</v>
      </c>
      <c r="N460" s="629">
        <f>'[1]Report P4 '!N15</f>
        <v>21253936.57</v>
      </c>
      <c r="O460" s="629">
        <f>'[1]Report P4 '!O15</f>
        <v>0</v>
      </c>
      <c r="P460" s="629">
        <f>'[1]Report P4 '!P15</f>
        <v>368905.76</v>
      </c>
      <c r="Q460" s="629">
        <f>'[1]Report P4 '!Q15</f>
        <v>1009725.55</v>
      </c>
      <c r="R460" s="629">
        <f>'[1]Report P4 '!R15</f>
        <v>0</v>
      </c>
      <c r="S460" s="630">
        <f>'[1]Report P4 '!S15</f>
        <v>13084829401.949995</v>
      </c>
      <c r="T460" s="631">
        <f>'[1]Report P4 '!T15</f>
        <v>0.99911724902004162</v>
      </c>
    </row>
    <row r="461" spans="1:20" x14ac:dyDescent="0.25">
      <c r="A461" s="608" t="s">
        <v>3050</v>
      </c>
      <c r="B461" s="628" t="s">
        <v>3043</v>
      </c>
      <c r="C461" s="629">
        <f>'[1]Report P4 '!C16</f>
        <v>34980.42</v>
      </c>
      <c r="D461" s="629">
        <f>'[1]Report P4 '!D16</f>
        <v>670233.5</v>
      </c>
      <c r="E461" s="629">
        <f>'[1]Report P4 '!E16</f>
        <v>725757.66</v>
      </c>
      <c r="F461" s="629">
        <f>'[1]Report P4 '!F16</f>
        <v>942362.26</v>
      </c>
      <c r="G461" s="629">
        <f>'[1]Report P4 '!G16</f>
        <v>3832338.7</v>
      </c>
      <c r="H461" s="629">
        <f>'[1]Report P4 '!H16</f>
        <v>1562223.71</v>
      </c>
      <c r="I461" s="629">
        <f>'[1]Report P4 '!I16</f>
        <v>320751.32</v>
      </c>
      <c r="J461" s="629">
        <f>'[1]Report P4 '!J16</f>
        <v>1736098.05</v>
      </c>
      <c r="K461" s="629">
        <f>'[1]Report P4 '!K16</f>
        <v>0</v>
      </c>
      <c r="L461" s="629">
        <f>'[1]Report P4 '!L16</f>
        <v>903578.55999999994</v>
      </c>
      <c r="M461" s="629">
        <f>'[1]Report P4 '!M16</f>
        <v>0</v>
      </c>
      <c r="N461" s="629">
        <f>'[1]Report P4 '!N16</f>
        <v>0</v>
      </c>
      <c r="O461" s="629">
        <f>'[1]Report P4 '!O16</f>
        <v>0</v>
      </c>
      <c r="P461" s="629">
        <f>'[1]Report P4 '!P16</f>
        <v>0</v>
      </c>
      <c r="Q461" s="629">
        <f>'[1]Report P4 '!Q16</f>
        <v>0</v>
      </c>
      <c r="R461" s="629">
        <f>'[1]Report P4 '!R16</f>
        <v>0</v>
      </c>
      <c r="S461" s="630">
        <f>'[1]Report P4 '!S16</f>
        <v>10728324.180000002</v>
      </c>
      <c r="T461" s="631">
        <f>'[1]Report P4 '!T16</f>
        <v>8.1918177242107533E-4</v>
      </c>
    </row>
    <row r="462" spans="1:20" x14ac:dyDescent="0.25">
      <c r="A462" s="608" t="s">
        <v>3050</v>
      </c>
      <c r="B462" s="628" t="s">
        <v>3044</v>
      </c>
      <c r="C462" s="629">
        <f>'[1]Report P4 '!C17</f>
        <v>0</v>
      </c>
      <c r="D462" s="629">
        <f>'[1]Report P4 '!D17</f>
        <v>135901.69</v>
      </c>
      <c r="E462" s="629">
        <f>'[1]Report P4 '!E17</f>
        <v>581042.11</v>
      </c>
      <c r="F462" s="629">
        <f>'[1]Report P4 '!F17</f>
        <v>115583.35</v>
      </c>
      <c r="G462" s="629">
        <f>'[1]Report P4 '!G17</f>
        <v>0</v>
      </c>
      <c r="H462" s="629">
        <f>'[1]Report P4 '!H17</f>
        <v>0</v>
      </c>
      <c r="I462" s="629">
        <f>'[1]Report P4 '!I17</f>
        <v>0</v>
      </c>
      <c r="J462" s="629">
        <f>'[1]Report P4 '!J17</f>
        <v>0</v>
      </c>
      <c r="K462" s="629">
        <f>'[1]Report P4 '!K17</f>
        <v>0</v>
      </c>
      <c r="L462" s="629">
        <f>'[1]Report P4 '!L17</f>
        <v>0</v>
      </c>
      <c r="M462" s="629">
        <f>'[1]Report P4 '!M17</f>
        <v>0</v>
      </c>
      <c r="N462" s="629">
        <f>'[1]Report P4 '!N17</f>
        <v>0</v>
      </c>
      <c r="O462" s="629">
        <f>'[1]Report P4 '!O17</f>
        <v>0</v>
      </c>
      <c r="P462" s="629">
        <f>'[1]Report P4 '!P17</f>
        <v>0</v>
      </c>
      <c r="Q462" s="629">
        <f>'[1]Report P4 '!Q17</f>
        <v>0</v>
      </c>
      <c r="R462" s="629">
        <f>'[1]Report P4 '!R17</f>
        <v>0</v>
      </c>
      <c r="S462" s="630">
        <f>'[1]Report P4 '!S17</f>
        <v>832527.15</v>
      </c>
      <c r="T462" s="631">
        <f>'[1]Report P4 '!T17</f>
        <v>6.3569207537282526E-5</v>
      </c>
    </row>
    <row r="463" spans="1:20" x14ac:dyDescent="0.25">
      <c r="A463" s="608" t="s">
        <v>3049</v>
      </c>
      <c r="B463" s="628" t="s">
        <v>3045</v>
      </c>
      <c r="C463" s="629">
        <f>'[1]Report P4 '!C18</f>
        <v>0</v>
      </c>
      <c r="D463" s="629">
        <f>'[1]Report P4 '!D18</f>
        <v>0</v>
      </c>
      <c r="E463" s="629">
        <f>'[1]Report P4 '!E18</f>
        <v>0</v>
      </c>
      <c r="F463" s="629">
        <f>'[1]Report P4 '!F18</f>
        <v>0</v>
      </c>
      <c r="G463" s="629">
        <f>'[1]Report P4 '!G18</f>
        <v>0</v>
      </c>
      <c r="H463" s="629">
        <f>'[1]Report P4 '!H18</f>
        <v>0</v>
      </c>
      <c r="I463" s="629">
        <f>'[1]Report P4 '!I18</f>
        <v>0</v>
      </c>
      <c r="J463" s="629">
        <f>'[1]Report P4 '!J18</f>
        <v>0</v>
      </c>
      <c r="K463" s="629">
        <f>'[1]Report P4 '!K18</f>
        <v>0</v>
      </c>
      <c r="L463" s="629">
        <f>'[1]Report P4 '!L18</f>
        <v>0</v>
      </c>
      <c r="M463" s="629">
        <f>'[1]Report P4 '!M18</f>
        <v>0</v>
      </c>
      <c r="N463" s="629">
        <f>'[1]Report P4 '!N18</f>
        <v>0</v>
      </c>
      <c r="O463" s="629">
        <f>'[1]Report P4 '!O18</f>
        <v>0</v>
      </c>
      <c r="P463" s="629">
        <f>'[1]Report P4 '!P18</f>
        <v>0</v>
      </c>
      <c r="Q463" s="629">
        <f>'[1]Report P4 '!Q18</f>
        <v>0</v>
      </c>
      <c r="R463" s="629">
        <f>'[1]Report P4 '!R18</f>
        <v>0</v>
      </c>
      <c r="S463" s="630">
        <f>'[1]Report P4 '!S18</f>
        <v>0</v>
      </c>
      <c r="T463" s="631">
        <f>'[1]Report P4 '!T18</f>
        <v>0</v>
      </c>
    </row>
    <row r="464" spans="1:20" ht="15.75" thickBot="1" x14ac:dyDescent="0.3">
      <c r="A464" s="608"/>
      <c r="B464" s="632" t="s">
        <v>3046</v>
      </c>
      <c r="C464" s="633">
        <f>'[1]Report P4 '!C19</f>
        <v>0</v>
      </c>
      <c r="D464" s="633">
        <f>'[1]Report P4 '!D19</f>
        <v>0</v>
      </c>
      <c r="E464" s="633">
        <f>'[1]Report P4 '!E19</f>
        <v>0</v>
      </c>
      <c r="F464" s="633">
        <f>'[1]Report P4 '!F19</f>
        <v>0</v>
      </c>
      <c r="G464" s="633">
        <f>'[1]Report P4 '!G19</f>
        <v>0</v>
      </c>
      <c r="H464" s="633">
        <f>'[1]Report P4 '!H19</f>
        <v>0</v>
      </c>
      <c r="I464" s="633">
        <f>'[1]Report P4 '!I19</f>
        <v>0</v>
      </c>
      <c r="J464" s="633">
        <f>'[1]Report P4 '!J19</f>
        <v>0</v>
      </c>
      <c r="K464" s="633">
        <f>'[1]Report P4 '!K19</f>
        <v>0</v>
      </c>
      <c r="L464" s="633">
        <f>'[1]Report P4 '!L19</f>
        <v>0</v>
      </c>
      <c r="M464" s="633">
        <f>'[1]Report P4 '!M19</f>
        <v>0</v>
      </c>
      <c r="N464" s="633">
        <f>'[1]Report P4 '!N19</f>
        <v>0</v>
      </c>
      <c r="O464" s="633">
        <f>'[1]Report P4 '!O19</f>
        <v>0</v>
      </c>
      <c r="P464" s="633">
        <f>'[1]Report P4 '!P19</f>
        <v>0</v>
      </c>
      <c r="Q464" s="633">
        <f>'[1]Report P4 '!Q19</f>
        <v>0</v>
      </c>
      <c r="R464" s="633">
        <f>'[1]Report P4 '!R19</f>
        <v>0</v>
      </c>
      <c r="S464" s="634">
        <f>'[1]Report P4 '!S19</f>
        <v>0</v>
      </c>
      <c r="T464" s="635">
        <f>'[1]Report P4 '!T19</f>
        <v>0</v>
      </c>
    </row>
    <row r="465" spans="1:20" x14ac:dyDescent="0.25">
      <c r="A465" s="623" t="s">
        <v>3051</v>
      </c>
      <c r="B465" s="624" t="s">
        <v>3153</v>
      </c>
      <c r="C465" s="629">
        <f>'[1]Report P4 '!C20</f>
        <v>29117555.080000006</v>
      </c>
      <c r="D465" s="629">
        <f>'[1]Report P4 '!D20</f>
        <v>21422374.29999999</v>
      </c>
      <c r="E465" s="629">
        <f>'[1]Report P4 '!E20</f>
        <v>32558983.719999995</v>
      </c>
      <c r="F465" s="629">
        <f>'[1]Report P4 '!F20</f>
        <v>49736677.239999987</v>
      </c>
      <c r="G465" s="629">
        <f>'[1]Report P4 '!G20</f>
        <v>70105813.520000026</v>
      </c>
      <c r="H465" s="629">
        <f>'[1]Report P4 '!H20</f>
        <v>94322785.3800001</v>
      </c>
      <c r="I465" s="629">
        <f>'[1]Report P4 '!I20</f>
        <v>126539987.97999996</v>
      </c>
      <c r="J465" s="629">
        <f>'[1]Report P4 '!J20</f>
        <v>135078396.02999988</v>
      </c>
      <c r="K465" s="629">
        <f>'[1]Report P4 '!K20</f>
        <v>81606247.74000001</v>
      </c>
      <c r="L465" s="629">
        <f>'[1]Report P4 '!L20</f>
        <v>30194334.680000007</v>
      </c>
      <c r="M465" s="629">
        <f>'[1]Report P4 '!M20</f>
        <v>12773425.889999999</v>
      </c>
      <c r="N465" s="629">
        <f>'[1]Report P4 '!N20</f>
        <v>560687.4</v>
      </c>
      <c r="O465" s="629">
        <f>'[1]Report P4 '!O20</f>
        <v>0</v>
      </c>
      <c r="P465" s="629">
        <f>'[1]Report P4 '!P20</f>
        <v>0</v>
      </c>
      <c r="Q465" s="629">
        <f>'[1]Report P4 '!Q20</f>
        <v>0</v>
      </c>
      <c r="R465" s="629">
        <f>'[1]Report P4 '!R20</f>
        <v>0</v>
      </c>
      <c r="S465" s="630">
        <f>'[1]Report P4 '!S20</f>
        <v>684017268.96000016</v>
      </c>
      <c r="T465" s="631">
        <f>'[1]Report P4 '!T20</f>
        <v>1.1538824893091179E-2</v>
      </c>
    </row>
    <row r="466" spans="1:20" x14ac:dyDescent="0.25">
      <c r="A466" s="608" t="s">
        <v>3051</v>
      </c>
      <c r="B466" s="628" t="s">
        <v>3042</v>
      </c>
      <c r="C466" s="629">
        <f>'[1]Report P4 '!C21</f>
        <v>29117555.080000006</v>
      </c>
      <c r="D466" s="629">
        <f>'[1]Report P4 '!D21</f>
        <v>21422374.29999999</v>
      </c>
      <c r="E466" s="629">
        <f>'[1]Report P4 '!E21</f>
        <v>32558983.719999995</v>
      </c>
      <c r="F466" s="629">
        <f>'[1]Report P4 '!F21</f>
        <v>49736677.239999987</v>
      </c>
      <c r="G466" s="629">
        <f>'[1]Report P4 '!G21</f>
        <v>69979583.39000003</v>
      </c>
      <c r="H466" s="629">
        <f>'[1]Report P4 '!H21</f>
        <v>94268447.510000095</v>
      </c>
      <c r="I466" s="629">
        <f>'[1]Report P4 '!I21</f>
        <v>126131024.12999997</v>
      </c>
      <c r="J466" s="629">
        <f>'[1]Report P4 '!J21</f>
        <v>134835033.54999989</v>
      </c>
      <c r="K466" s="629">
        <f>'[1]Report P4 '!K21</f>
        <v>81606247.74000001</v>
      </c>
      <c r="L466" s="629">
        <f>'[1]Report P4 '!L21</f>
        <v>30194334.680000007</v>
      </c>
      <c r="M466" s="629">
        <f>'[1]Report P4 '!M21</f>
        <v>12773425.889999999</v>
      </c>
      <c r="N466" s="629">
        <f>'[1]Report P4 '!N21</f>
        <v>560687.4</v>
      </c>
      <c r="O466" s="629">
        <f>'[1]Report P4 '!O21</f>
        <v>0</v>
      </c>
      <c r="P466" s="629">
        <f>'[1]Report P4 '!P21</f>
        <v>0</v>
      </c>
      <c r="Q466" s="629">
        <f>'[1]Report P4 '!Q21</f>
        <v>0</v>
      </c>
      <c r="R466" s="629">
        <f>'[1]Report P4 '!R21</f>
        <v>0</v>
      </c>
      <c r="S466" s="630">
        <f>'[1]Report P4 '!S21</f>
        <v>683184374.63000011</v>
      </c>
      <c r="T466" s="631">
        <f>'[1]Report P4 '!T21</f>
        <v>0.99878234897305096</v>
      </c>
    </row>
    <row r="467" spans="1:20" x14ac:dyDescent="0.25">
      <c r="A467" s="608" t="s">
        <v>3051</v>
      </c>
      <c r="B467" s="628" t="s">
        <v>3043</v>
      </c>
      <c r="C467" s="629">
        <f>'[1]Report P4 '!C22</f>
        <v>0</v>
      </c>
      <c r="D467" s="629">
        <f>'[1]Report P4 '!D22</f>
        <v>0</v>
      </c>
      <c r="E467" s="629">
        <f>'[1]Report P4 '!E22</f>
        <v>0</v>
      </c>
      <c r="F467" s="629">
        <f>'[1]Report P4 '!F22</f>
        <v>0</v>
      </c>
      <c r="G467" s="629">
        <f>'[1]Report P4 '!G22</f>
        <v>126230.13</v>
      </c>
      <c r="H467" s="629">
        <f>'[1]Report P4 '!H22</f>
        <v>0</v>
      </c>
      <c r="I467" s="629">
        <f>'[1]Report P4 '!I22</f>
        <v>408963.85</v>
      </c>
      <c r="J467" s="629">
        <f>'[1]Report P4 '!J22</f>
        <v>243362.48</v>
      </c>
      <c r="K467" s="629">
        <f>'[1]Report P4 '!K22</f>
        <v>0</v>
      </c>
      <c r="L467" s="629">
        <f>'[1]Report P4 '!L22</f>
        <v>0</v>
      </c>
      <c r="M467" s="629">
        <f>'[1]Report P4 '!M22</f>
        <v>0</v>
      </c>
      <c r="N467" s="629">
        <f>'[1]Report P4 '!N22</f>
        <v>0</v>
      </c>
      <c r="O467" s="629">
        <f>'[1]Report P4 '!O22</f>
        <v>0</v>
      </c>
      <c r="P467" s="629">
        <f>'[1]Report P4 '!P22</f>
        <v>0</v>
      </c>
      <c r="Q467" s="629">
        <f>'[1]Report P4 '!Q22</f>
        <v>0</v>
      </c>
      <c r="R467" s="629">
        <f>'[1]Report P4 '!R22</f>
        <v>0</v>
      </c>
      <c r="S467" s="630">
        <f>'[1]Report P4 '!S22</f>
        <v>778556.46</v>
      </c>
      <c r="T467" s="631">
        <f>'[1]Report P4 '!T22</f>
        <v>1.1382117021456783E-3</v>
      </c>
    </row>
    <row r="468" spans="1:20" x14ac:dyDescent="0.25">
      <c r="A468" s="608" t="s">
        <v>3051</v>
      </c>
      <c r="B468" s="628" t="s">
        <v>3044</v>
      </c>
      <c r="C468" s="629">
        <f>'[1]Report P4 '!C23</f>
        <v>0</v>
      </c>
      <c r="D468" s="629">
        <f>'[1]Report P4 '!D23</f>
        <v>0</v>
      </c>
      <c r="E468" s="629">
        <f>'[1]Report P4 '!E23</f>
        <v>0</v>
      </c>
      <c r="F468" s="629">
        <f>'[1]Report P4 '!F23</f>
        <v>0</v>
      </c>
      <c r="G468" s="629">
        <f>'[1]Report P4 '!G23</f>
        <v>0</v>
      </c>
      <c r="H468" s="629">
        <f>'[1]Report P4 '!H23</f>
        <v>54337.87</v>
      </c>
      <c r="I468" s="629">
        <f>'[1]Report P4 '!I23</f>
        <v>0</v>
      </c>
      <c r="J468" s="629">
        <f>'[1]Report P4 '!J23</f>
        <v>0</v>
      </c>
      <c r="K468" s="629">
        <f>'[1]Report P4 '!K23</f>
        <v>0</v>
      </c>
      <c r="L468" s="629">
        <f>'[1]Report P4 '!L23</f>
        <v>0</v>
      </c>
      <c r="M468" s="629">
        <f>'[1]Report P4 '!M23</f>
        <v>0</v>
      </c>
      <c r="N468" s="629">
        <f>'[1]Report P4 '!N23</f>
        <v>0</v>
      </c>
      <c r="O468" s="629">
        <f>'[1]Report P4 '!O23</f>
        <v>0</v>
      </c>
      <c r="P468" s="629">
        <f>'[1]Report P4 '!P23</f>
        <v>0</v>
      </c>
      <c r="Q468" s="629">
        <f>'[1]Report P4 '!Q23</f>
        <v>0</v>
      </c>
      <c r="R468" s="629">
        <f>'[1]Report P4 '!R23</f>
        <v>0</v>
      </c>
      <c r="S468" s="630">
        <f>'[1]Report P4 '!S23</f>
        <v>54337.87</v>
      </c>
      <c r="T468" s="631">
        <f>'[1]Report P4 '!T23</f>
        <v>7.9439324803329722E-5</v>
      </c>
    </row>
    <row r="469" spans="1:20" x14ac:dyDescent="0.25">
      <c r="A469" s="608" t="s">
        <v>3049</v>
      </c>
      <c r="B469" s="628" t="s">
        <v>3045</v>
      </c>
      <c r="C469" s="629">
        <f>'[1]Report P4 '!C24</f>
        <v>0</v>
      </c>
      <c r="D469" s="629">
        <f>'[1]Report P4 '!D24</f>
        <v>0</v>
      </c>
      <c r="E469" s="629">
        <f>'[1]Report P4 '!E24</f>
        <v>0</v>
      </c>
      <c r="F469" s="629">
        <f>'[1]Report P4 '!F24</f>
        <v>0</v>
      </c>
      <c r="G469" s="629">
        <f>'[1]Report P4 '!G24</f>
        <v>0</v>
      </c>
      <c r="H469" s="629">
        <f>'[1]Report P4 '!H24</f>
        <v>0</v>
      </c>
      <c r="I469" s="629">
        <f>'[1]Report P4 '!I24</f>
        <v>0</v>
      </c>
      <c r="J469" s="629">
        <f>'[1]Report P4 '!J24</f>
        <v>0</v>
      </c>
      <c r="K469" s="629">
        <f>'[1]Report P4 '!K24</f>
        <v>0</v>
      </c>
      <c r="L469" s="629">
        <f>'[1]Report P4 '!L24</f>
        <v>0</v>
      </c>
      <c r="M469" s="629">
        <f>'[1]Report P4 '!M24</f>
        <v>0</v>
      </c>
      <c r="N469" s="629">
        <f>'[1]Report P4 '!N24</f>
        <v>0</v>
      </c>
      <c r="O469" s="629">
        <f>'[1]Report P4 '!O24</f>
        <v>0</v>
      </c>
      <c r="P469" s="629">
        <f>'[1]Report P4 '!P24</f>
        <v>0</v>
      </c>
      <c r="Q469" s="629">
        <f>'[1]Report P4 '!Q24</f>
        <v>0</v>
      </c>
      <c r="R469" s="629">
        <f>'[1]Report P4 '!R24</f>
        <v>0</v>
      </c>
      <c r="S469" s="630">
        <f>'[1]Report P4 '!S24</f>
        <v>0</v>
      </c>
      <c r="T469" s="631">
        <f>'[1]Report P4 '!T24</f>
        <v>0</v>
      </c>
    </row>
    <row r="470" spans="1:20" ht="15.75" thickBot="1" x14ac:dyDescent="0.3">
      <c r="A470" s="608"/>
      <c r="B470" s="632" t="s">
        <v>3046</v>
      </c>
      <c r="C470" s="633">
        <f>'[1]Report P4 '!C25</f>
        <v>0</v>
      </c>
      <c r="D470" s="633">
        <f>'[1]Report P4 '!D25</f>
        <v>0</v>
      </c>
      <c r="E470" s="633">
        <f>'[1]Report P4 '!E25</f>
        <v>0</v>
      </c>
      <c r="F470" s="633">
        <f>'[1]Report P4 '!F25</f>
        <v>0</v>
      </c>
      <c r="G470" s="633">
        <f>'[1]Report P4 '!G25</f>
        <v>0</v>
      </c>
      <c r="H470" s="633">
        <f>'[1]Report P4 '!H25</f>
        <v>0</v>
      </c>
      <c r="I470" s="633">
        <f>'[1]Report P4 '!I25</f>
        <v>0</v>
      </c>
      <c r="J470" s="633">
        <f>'[1]Report P4 '!J25</f>
        <v>0</v>
      </c>
      <c r="K470" s="633">
        <f>'[1]Report P4 '!K25</f>
        <v>0</v>
      </c>
      <c r="L470" s="633">
        <f>'[1]Report P4 '!L25</f>
        <v>0</v>
      </c>
      <c r="M470" s="633">
        <f>'[1]Report P4 '!M25</f>
        <v>0</v>
      </c>
      <c r="N470" s="633">
        <f>'[1]Report P4 '!N25</f>
        <v>0</v>
      </c>
      <c r="O470" s="633">
        <f>'[1]Report P4 '!O25</f>
        <v>0</v>
      </c>
      <c r="P470" s="633">
        <f>'[1]Report P4 '!P25</f>
        <v>0</v>
      </c>
      <c r="Q470" s="633">
        <f>'[1]Report P4 '!Q25</f>
        <v>0</v>
      </c>
      <c r="R470" s="633">
        <f>'[1]Report P4 '!R25</f>
        <v>0</v>
      </c>
      <c r="S470" s="634">
        <f>'[1]Report P4 '!S25</f>
        <v>0</v>
      </c>
      <c r="T470" s="635">
        <f>'[1]Report P4 '!T25</f>
        <v>0</v>
      </c>
    </row>
    <row r="471" spans="1:20" x14ac:dyDescent="0.25">
      <c r="A471" s="623" t="s">
        <v>3052</v>
      </c>
      <c r="B471" s="624" t="s">
        <v>3153</v>
      </c>
      <c r="C471" s="629">
        <f>'[1]Report P4 '!C26</f>
        <v>31593545.230000015</v>
      </c>
      <c r="D471" s="629">
        <f>'[1]Report P4 '!D26</f>
        <v>30279931.949999992</v>
      </c>
      <c r="E471" s="629">
        <f>'[1]Report P4 '!E26</f>
        <v>44781784.710000001</v>
      </c>
      <c r="F471" s="629">
        <f>'[1]Report P4 '!F26</f>
        <v>62865087.080000028</v>
      </c>
      <c r="G471" s="629">
        <f>'[1]Report P4 '!G26</f>
        <v>62130950.240000084</v>
      </c>
      <c r="H471" s="629">
        <f>'[1]Report P4 '!H26</f>
        <v>65647178.010000028</v>
      </c>
      <c r="I471" s="629">
        <f>'[1]Report P4 '!I26</f>
        <v>92665228.200000003</v>
      </c>
      <c r="J471" s="629">
        <f>'[1]Report P4 '!J26</f>
        <v>64311823.87000002</v>
      </c>
      <c r="K471" s="629">
        <f>'[1]Report P4 '!K26</f>
        <v>18268255.70000001</v>
      </c>
      <c r="L471" s="629">
        <f>'[1]Report P4 '!L26</f>
        <v>4756038.5000000009</v>
      </c>
      <c r="M471" s="629">
        <f>'[1]Report P4 '!M26</f>
        <v>3347378.1300000004</v>
      </c>
      <c r="N471" s="629">
        <f>'[1]Report P4 '!N26</f>
        <v>0</v>
      </c>
      <c r="O471" s="629">
        <f>'[1]Report P4 '!O26</f>
        <v>0</v>
      </c>
      <c r="P471" s="629">
        <f>'[1]Report P4 '!P26</f>
        <v>0</v>
      </c>
      <c r="Q471" s="629">
        <f>'[1]Report P4 '!Q26</f>
        <v>0</v>
      </c>
      <c r="R471" s="629">
        <f>'[1]Report P4 '!R26</f>
        <v>0</v>
      </c>
      <c r="S471" s="630">
        <f>'[1]Report P4 '!S26</f>
        <v>480647201.62000012</v>
      </c>
      <c r="T471" s="631">
        <f>'[1]Report P4 '!T26</f>
        <v>8.1081343213453231E-3</v>
      </c>
    </row>
    <row r="472" spans="1:20" x14ac:dyDescent="0.25">
      <c r="A472" s="608" t="s">
        <v>3052</v>
      </c>
      <c r="B472" s="628" t="s">
        <v>3042</v>
      </c>
      <c r="C472" s="629">
        <f>'[1]Report P4 '!C27</f>
        <v>31553016.770000014</v>
      </c>
      <c r="D472" s="629">
        <f>'[1]Report P4 '!D27</f>
        <v>30279931.949999992</v>
      </c>
      <c r="E472" s="629">
        <f>'[1]Report P4 '!E27</f>
        <v>44667553.07</v>
      </c>
      <c r="F472" s="629">
        <f>'[1]Report P4 '!F27</f>
        <v>62825385.980000027</v>
      </c>
      <c r="G472" s="629">
        <f>'[1]Report P4 '!G27</f>
        <v>61987351.280000083</v>
      </c>
      <c r="H472" s="629">
        <f>'[1]Report P4 '!H27</f>
        <v>65378689.330000028</v>
      </c>
      <c r="I472" s="629">
        <f>'[1]Report P4 '!I27</f>
        <v>92524532.219999999</v>
      </c>
      <c r="J472" s="629">
        <f>'[1]Report P4 '!J27</f>
        <v>64311823.87000002</v>
      </c>
      <c r="K472" s="629">
        <f>'[1]Report P4 '!K27</f>
        <v>18167045.260000009</v>
      </c>
      <c r="L472" s="629">
        <f>'[1]Report P4 '!L27</f>
        <v>4756038.5000000009</v>
      </c>
      <c r="M472" s="629">
        <f>'[1]Report P4 '!M27</f>
        <v>3347378.1300000004</v>
      </c>
      <c r="N472" s="629">
        <f>'[1]Report P4 '!N27</f>
        <v>0</v>
      </c>
      <c r="O472" s="629">
        <f>'[1]Report P4 '!O27</f>
        <v>0</v>
      </c>
      <c r="P472" s="629">
        <f>'[1]Report P4 '!P27</f>
        <v>0</v>
      </c>
      <c r="Q472" s="629">
        <f>'[1]Report P4 '!Q27</f>
        <v>0</v>
      </c>
      <c r="R472" s="629">
        <f>'[1]Report P4 '!R27</f>
        <v>0</v>
      </c>
      <c r="S472" s="630">
        <f>'[1]Report P4 '!S27</f>
        <v>479798746.36000013</v>
      </c>
      <c r="T472" s="631">
        <f>'[1]Report P4 '!T27</f>
        <v>0.99823476500614106</v>
      </c>
    </row>
    <row r="473" spans="1:20" x14ac:dyDescent="0.25">
      <c r="A473" s="608" t="s">
        <v>3052</v>
      </c>
      <c r="B473" s="628" t="s">
        <v>3043</v>
      </c>
      <c r="C473" s="629">
        <f>'[1]Report P4 '!C28</f>
        <v>0</v>
      </c>
      <c r="D473" s="629">
        <f>'[1]Report P4 '!D28</f>
        <v>0</v>
      </c>
      <c r="E473" s="629">
        <f>'[1]Report P4 '!E28</f>
        <v>114231.64</v>
      </c>
      <c r="F473" s="629">
        <f>'[1]Report P4 '!F28</f>
        <v>39701.1</v>
      </c>
      <c r="G473" s="629">
        <f>'[1]Report P4 '!G28</f>
        <v>143598.96</v>
      </c>
      <c r="H473" s="629">
        <f>'[1]Report P4 '!H28</f>
        <v>268488.68</v>
      </c>
      <c r="I473" s="629">
        <f>'[1]Report P4 '!I28</f>
        <v>140695.98000000001</v>
      </c>
      <c r="J473" s="629">
        <f>'[1]Report P4 '!J28</f>
        <v>0</v>
      </c>
      <c r="K473" s="629">
        <f>'[1]Report P4 '!K28</f>
        <v>101210.44</v>
      </c>
      <c r="L473" s="629">
        <f>'[1]Report P4 '!L28</f>
        <v>0</v>
      </c>
      <c r="M473" s="629">
        <f>'[1]Report P4 '!M28</f>
        <v>0</v>
      </c>
      <c r="N473" s="629">
        <f>'[1]Report P4 '!N28</f>
        <v>0</v>
      </c>
      <c r="O473" s="629">
        <f>'[1]Report P4 '!O28</f>
        <v>0</v>
      </c>
      <c r="P473" s="629">
        <f>'[1]Report P4 '!P28</f>
        <v>0</v>
      </c>
      <c r="Q473" s="629">
        <f>'[1]Report P4 '!Q28</f>
        <v>0</v>
      </c>
      <c r="R473" s="629">
        <f>'[1]Report P4 '!R28</f>
        <v>0</v>
      </c>
      <c r="S473" s="630">
        <f>'[1]Report P4 '!S28</f>
        <v>807926.79999999981</v>
      </c>
      <c r="T473" s="631">
        <f>'[1]Report P4 '!T28</f>
        <v>1.6809143947513234E-3</v>
      </c>
    </row>
    <row r="474" spans="1:20" x14ac:dyDescent="0.25">
      <c r="A474" s="608" t="s">
        <v>3052</v>
      </c>
      <c r="B474" s="628" t="s">
        <v>3044</v>
      </c>
      <c r="C474" s="629">
        <f>'[1]Report P4 '!C29</f>
        <v>40528.46</v>
      </c>
      <c r="D474" s="629">
        <f>'[1]Report P4 '!D29</f>
        <v>0</v>
      </c>
      <c r="E474" s="629">
        <f>'[1]Report P4 '!E29</f>
        <v>0</v>
      </c>
      <c r="F474" s="629">
        <f>'[1]Report P4 '!F29</f>
        <v>0</v>
      </c>
      <c r="G474" s="629">
        <f>'[1]Report P4 '!G29</f>
        <v>0</v>
      </c>
      <c r="H474" s="629">
        <f>'[1]Report P4 '!H29</f>
        <v>0</v>
      </c>
      <c r="I474" s="629">
        <f>'[1]Report P4 '!I29</f>
        <v>0</v>
      </c>
      <c r="J474" s="629">
        <f>'[1]Report P4 '!J29</f>
        <v>0</v>
      </c>
      <c r="K474" s="629">
        <f>'[1]Report P4 '!K29</f>
        <v>0</v>
      </c>
      <c r="L474" s="629">
        <f>'[1]Report P4 '!L29</f>
        <v>0</v>
      </c>
      <c r="M474" s="629">
        <f>'[1]Report P4 '!M29</f>
        <v>0</v>
      </c>
      <c r="N474" s="629">
        <f>'[1]Report P4 '!N29</f>
        <v>0</v>
      </c>
      <c r="O474" s="629">
        <f>'[1]Report P4 '!O29</f>
        <v>0</v>
      </c>
      <c r="P474" s="629">
        <f>'[1]Report P4 '!P29</f>
        <v>0</v>
      </c>
      <c r="Q474" s="629">
        <f>'[1]Report P4 '!Q29</f>
        <v>0</v>
      </c>
      <c r="R474" s="629">
        <f>'[1]Report P4 '!R29</f>
        <v>0</v>
      </c>
      <c r="S474" s="630">
        <f>'[1]Report P4 '!S29</f>
        <v>40528.46</v>
      </c>
      <c r="T474" s="631">
        <f>'[1]Report P4 '!T29</f>
        <v>8.4320599107621185E-5</v>
      </c>
    </row>
    <row r="475" spans="1:20" x14ac:dyDescent="0.25">
      <c r="A475" s="608" t="s">
        <v>3049</v>
      </c>
      <c r="B475" s="628" t="s">
        <v>3045</v>
      </c>
      <c r="C475" s="629">
        <f>'[1]Report P4 '!C30</f>
        <v>0</v>
      </c>
      <c r="D475" s="629">
        <f>'[1]Report P4 '!D30</f>
        <v>0</v>
      </c>
      <c r="E475" s="629">
        <f>'[1]Report P4 '!E30</f>
        <v>0</v>
      </c>
      <c r="F475" s="629">
        <f>'[1]Report P4 '!F30</f>
        <v>0</v>
      </c>
      <c r="G475" s="629">
        <f>'[1]Report P4 '!G30</f>
        <v>0</v>
      </c>
      <c r="H475" s="629">
        <f>'[1]Report P4 '!H30</f>
        <v>0</v>
      </c>
      <c r="I475" s="629">
        <f>'[1]Report P4 '!I30</f>
        <v>0</v>
      </c>
      <c r="J475" s="629">
        <f>'[1]Report P4 '!J30</f>
        <v>0</v>
      </c>
      <c r="K475" s="629">
        <f>'[1]Report P4 '!K30</f>
        <v>0</v>
      </c>
      <c r="L475" s="629">
        <f>'[1]Report P4 '!L30</f>
        <v>0</v>
      </c>
      <c r="M475" s="629">
        <f>'[1]Report P4 '!M30</f>
        <v>0</v>
      </c>
      <c r="N475" s="629">
        <f>'[1]Report P4 '!N30</f>
        <v>0</v>
      </c>
      <c r="O475" s="629">
        <f>'[1]Report P4 '!O30</f>
        <v>0</v>
      </c>
      <c r="P475" s="629">
        <f>'[1]Report P4 '!P30</f>
        <v>0</v>
      </c>
      <c r="Q475" s="629">
        <f>'[1]Report P4 '!Q30</f>
        <v>0</v>
      </c>
      <c r="R475" s="629">
        <f>'[1]Report P4 '!R30</f>
        <v>0</v>
      </c>
      <c r="S475" s="630">
        <f>'[1]Report P4 '!S30</f>
        <v>0</v>
      </c>
      <c r="T475" s="631">
        <f>'[1]Report P4 '!T30</f>
        <v>0</v>
      </c>
    </row>
    <row r="476" spans="1:20" ht="15.75" thickBot="1" x14ac:dyDescent="0.3">
      <c r="A476" s="608"/>
      <c r="B476" s="632" t="s">
        <v>3046</v>
      </c>
      <c r="C476" s="633">
        <f>'[1]Report P4 '!C31</f>
        <v>0</v>
      </c>
      <c r="D476" s="633">
        <f>'[1]Report P4 '!D31</f>
        <v>0</v>
      </c>
      <c r="E476" s="633">
        <f>'[1]Report P4 '!E31</f>
        <v>0</v>
      </c>
      <c r="F476" s="633">
        <f>'[1]Report P4 '!F31</f>
        <v>0</v>
      </c>
      <c r="G476" s="633">
        <f>'[1]Report P4 '!G31</f>
        <v>0</v>
      </c>
      <c r="H476" s="633">
        <f>'[1]Report P4 '!H31</f>
        <v>0</v>
      </c>
      <c r="I476" s="633">
        <f>'[1]Report P4 '!I31</f>
        <v>0</v>
      </c>
      <c r="J476" s="633">
        <f>'[1]Report P4 '!J31</f>
        <v>0</v>
      </c>
      <c r="K476" s="633">
        <f>'[1]Report P4 '!K31</f>
        <v>0</v>
      </c>
      <c r="L476" s="633">
        <f>'[1]Report P4 '!L31</f>
        <v>0</v>
      </c>
      <c r="M476" s="633">
        <f>'[1]Report P4 '!M31</f>
        <v>0</v>
      </c>
      <c r="N476" s="633">
        <f>'[1]Report P4 '!N31</f>
        <v>0</v>
      </c>
      <c r="O476" s="633">
        <f>'[1]Report P4 '!O31</f>
        <v>0</v>
      </c>
      <c r="P476" s="633">
        <f>'[1]Report P4 '!P31</f>
        <v>0</v>
      </c>
      <c r="Q476" s="633">
        <f>'[1]Report P4 '!Q31</f>
        <v>0</v>
      </c>
      <c r="R476" s="633">
        <f>'[1]Report P4 '!R31</f>
        <v>0</v>
      </c>
      <c r="S476" s="634">
        <f>'[1]Report P4 '!S31</f>
        <v>0</v>
      </c>
      <c r="T476" s="635">
        <f>'[1]Report P4 '!T31</f>
        <v>0</v>
      </c>
    </row>
    <row r="477" spans="1:20" x14ac:dyDescent="0.25">
      <c r="A477" s="623" t="s">
        <v>3154</v>
      </c>
      <c r="B477" s="624" t="s">
        <v>3153</v>
      </c>
      <c r="C477" s="629">
        <f>'[1]Report P4 '!C32</f>
        <v>17600762.629999988</v>
      </c>
      <c r="D477" s="629">
        <f>'[1]Report P4 '!D32</f>
        <v>14691344.329999993</v>
      </c>
      <c r="E477" s="629">
        <f>'[1]Report P4 '!E32</f>
        <v>18107465.899999991</v>
      </c>
      <c r="F477" s="629">
        <f>'[1]Report P4 '!F32</f>
        <v>25211561.199999988</v>
      </c>
      <c r="G477" s="629">
        <f>'[1]Report P4 '!G32</f>
        <v>34087112.389999993</v>
      </c>
      <c r="H477" s="629">
        <f>'[1]Report P4 '!H32</f>
        <v>49422901.920000002</v>
      </c>
      <c r="I477" s="629">
        <f>'[1]Report P4 '!I32</f>
        <v>74485089.780000076</v>
      </c>
      <c r="J477" s="629">
        <f>'[1]Report P4 '!J32</f>
        <v>120731691.56999981</v>
      </c>
      <c r="K477" s="629">
        <f>'[1]Report P4 '!K32</f>
        <v>214662701.4300001</v>
      </c>
      <c r="L477" s="629">
        <f>'[1]Report P4 '!L32</f>
        <v>172177484.63999981</v>
      </c>
      <c r="M477" s="629">
        <f>'[1]Report P4 '!M32</f>
        <v>33132329.010000005</v>
      </c>
      <c r="N477" s="629">
        <f>'[1]Report P4 '!N32</f>
        <v>2478568.0700000003</v>
      </c>
      <c r="O477" s="629">
        <f>'[1]Report P4 '!O32</f>
        <v>0</v>
      </c>
      <c r="P477" s="629">
        <f>'[1]Report P4 '!P32</f>
        <v>0</v>
      </c>
      <c r="Q477" s="629">
        <f>'[1]Report P4 '!Q32</f>
        <v>0</v>
      </c>
      <c r="R477" s="629">
        <f>'[1]Report P4 '!R32</f>
        <v>0</v>
      </c>
      <c r="S477" s="630">
        <f>'[1]Report P4 '!S32</f>
        <v>776789012.86999989</v>
      </c>
      <c r="T477" s="631">
        <f>'[1]Report P4 '!T32</f>
        <v>1.3103810101186539E-2</v>
      </c>
    </row>
    <row r="478" spans="1:20" x14ac:dyDescent="0.25">
      <c r="A478" s="608" t="s">
        <v>3154</v>
      </c>
      <c r="B478" s="628" t="s">
        <v>3042</v>
      </c>
      <c r="C478" s="629">
        <f>'[1]Report P4 '!C33</f>
        <v>17600762.629999988</v>
      </c>
      <c r="D478" s="629">
        <f>'[1]Report P4 '!D33</f>
        <v>14691344.329999993</v>
      </c>
      <c r="E478" s="629">
        <f>'[1]Report P4 '!E33</f>
        <v>18107465.899999991</v>
      </c>
      <c r="F478" s="629">
        <f>'[1]Report P4 '!F33</f>
        <v>25211561.199999988</v>
      </c>
      <c r="G478" s="629">
        <f>'[1]Report P4 '!G33</f>
        <v>34087112.389999993</v>
      </c>
      <c r="H478" s="629">
        <f>'[1]Report P4 '!H33</f>
        <v>49384159.890000001</v>
      </c>
      <c r="I478" s="629">
        <f>'[1]Report P4 '!I33</f>
        <v>74485089.780000076</v>
      </c>
      <c r="J478" s="629">
        <f>'[1]Report P4 '!J33</f>
        <v>120731691.56999981</v>
      </c>
      <c r="K478" s="629">
        <f>'[1]Report P4 '!K33</f>
        <v>214602983.78000009</v>
      </c>
      <c r="L478" s="629">
        <f>'[1]Report P4 '!L33</f>
        <v>172101796.4299998</v>
      </c>
      <c r="M478" s="629">
        <f>'[1]Report P4 '!M33</f>
        <v>33132329.010000005</v>
      </c>
      <c r="N478" s="629">
        <f>'[1]Report P4 '!N33</f>
        <v>2478568.0700000003</v>
      </c>
      <c r="O478" s="629">
        <f>'[1]Report P4 '!O33</f>
        <v>0</v>
      </c>
      <c r="P478" s="629">
        <f>'[1]Report P4 '!P33</f>
        <v>0</v>
      </c>
      <c r="Q478" s="629">
        <f>'[1]Report P4 '!Q33</f>
        <v>0</v>
      </c>
      <c r="R478" s="629">
        <f>'[1]Report P4 '!R33</f>
        <v>0</v>
      </c>
      <c r="S478" s="630">
        <f>'[1]Report P4 '!S33</f>
        <v>776614864.9799999</v>
      </c>
      <c r="T478" s="631">
        <f>'[1]Report P4 '!T33</f>
        <v>0.99977581056488352</v>
      </c>
    </row>
    <row r="479" spans="1:20" x14ac:dyDescent="0.25">
      <c r="A479" s="608" t="s">
        <v>3154</v>
      </c>
      <c r="B479" s="628" t="s">
        <v>3043</v>
      </c>
      <c r="C479" s="629">
        <f>'[1]Report P4 '!C34</f>
        <v>0</v>
      </c>
      <c r="D479" s="629">
        <f>'[1]Report P4 '!D34</f>
        <v>0</v>
      </c>
      <c r="E479" s="629">
        <f>'[1]Report P4 '!E34</f>
        <v>0</v>
      </c>
      <c r="F479" s="629">
        <f>'[1]Report P4 '!F34</f>
        <v>0</v>
      </c>
      <c r="G479" s="629">
        <f>'[1]Report P4 '!G34</f>
        <v>0</v>
      </c>
      <c r="H479" s="629">
        <f>'[1]Report P4 '!H34</f>
        <v>38742.03</v>
      </c>
      <c r="I479" s="629">
        <f>'[1]Report P4 '!I34</f>
        <v>0</v>
      </c>
      <c r="J479" s="629">
        <f>'[1]Report P4 '!J34</f>
        <v>0</v>
      </c>
      <c r="K479" s="629">
        <f>'[1]Report P4 '!K34</f>
        <v>59717.65</v>
      </c>
      <c r="L479" s="629">
        <f>'[1]Report P4 '!L34</f>
        <v>75688.210000000006</v>
      </c>
      <c r="M479" s="629">
        <f>'[1]Report P4 '!M34</f>
        <v>0</v>
      </c>
      <c r="N479" s="629">
        <f>'[1]Report P4 '!N34</f>
        <v>0</v>
      </c>
      <c r="O479" s="629">
        <f>'[1]Report P4 '!O34</f>
        <v>0</v>
      </c>
      <c r="P479" s="629">
        <f>'[1]Report P4 '!P34</f>
        <v>0</v>
      </c>
      <c r="Q479" s="629">
        <f>'[1]Report P4 '!Q34</f>
        <v>0</v>
      </c>
      <c r="R479" s="629">
        <f>'[1]Report P4 '!R34</f>
        <v>0</v>
      </c>
      <c r="S479" s="630">
        <f>'[1]Report P4 '!S34</f>
        <v>174147.89</v>
      </c>
      <c r="T479" s="631">
        <f>'[1]Report P4 '!T34</f>
        <v>2.2418943511646279E-4</v>
      </c>
    </row>
    <row r="480" spans="1:20" x14ac:dyDescent="0.25">
      <c r="A480" s="608" t="s">
        <v>3154</v>
      </c>
      <c r="B480" s="628" t="s">
        <v>3044</v>
      </c>
      <c r="C480" s="629">
        <f>'[1]Report P4 '!C35</f>
        <v>0</v>
      </c>
      <c r="D480" s="629">
        <f>'[1]Report P4 '!D35</f>
        <v>0</v>
      </c>
      <c r="E480" s="629">
        <f>'[1]Report P4 '!E35</f>
        <v>0</v>
      </c>
      <c r="F480" s="629">
        <f>'[1]Report P4 '!F35</f>
        <v>0</v>
      </c>
      <c r="G480" s="629">
        <f>'[1]Report P4 '!G35</f>
        <v>0</v>
      </c>
      <c r="H480" s="629">
        <f>'[1]Report P4 '!H35</f>
        <v>0</v>
      </c>
      <c r="I480" s="629">
        <f>'[1]Report P4 '!I35</f>
        <v>0</v>
      </c>
      <c r="J480" s="629">
        <f>'[1]Report P4 '!J35</f>
        <v>0</v>
      </c>
      <c r="K480" s="629">
        <f>'[1]Report P4 '!K35</f>
        <v>0</v>
      </c>
      <c r="L480" s="629">
        <f>'[1]Report P4 '!L35</f>
        <v>0</v>
      </c>
      <c r="M480" s="629">
        <f>'[1]Report P4 '!M35</f>
        <v>0</v>
      </c>
      <c r="N480" s="629">
        <f>'[1]Report P4 '!N35</f>
        <v>0</v>
      </c>
      <c r="O480" s="629">
        <f>'[1]Report P4 '!O35</f>
        <v>0</v>
      </c>
      <c r="P480" s="629">
        <f>'[1]Report P4 '!P35</f>
        <v>0</v>
      </c>
      <c r="Q480" s="629">
        <f>'[1]Report P4 '!Q35</f>
        <v>0</v>
      </c>
      <c r="R480" s="629">
        <f>'[1]Report P4 '!R35</f>
        <v>0</v>
      </c>
      <c r="S480" s="630">
        <f>'[1]Report P4 '!S35</f>
        <v>0</v>
      </c>
      <c r="T480" s="631">
        <f>'[1]Report P4 '!T35</f>
        <v>0</v>
      </c>
    </row>
    <row r="481" spans="1:20" x14ac:dyDescent="0.25">
      <c r="A481" s="608" t="s">
        <v>3049</v>
      </c>
      <c r="B481" s="628" t="s">
        <v>3045</v>
      </c>
      <c r="C481" s="629">
        <f>'[1]Report P4 '!C36</f>
        <v>0</v>
      </c>
      <c r="D481" s="629">
        <f>'[1]Report P4 '!D36</f>
        <v>0</v>
      </c>
      <c r="E481" s="629">
        <f>'[1]Report P4 '!E36</f>
        <v>0</v>
      </c>
      <c r="F481" s="629">
        <f>'[1]Report P4 '!F36</f>
        <v>0</v>
      </c>
      <c r="G481" s="629">
        <f>'[1]Report P4 '!G36</f>
        <v>0</v>
      </c>
      <c r="H481" s="629">
        <f>'[1]Report P4 '!H36</f>
        <v>0</v>
      </c>
      <c r="I481" s="629">
        <f>'[1]Report P4 '!I36</f>
        <v>0</v>
      </c>
      <c r="J481" s="629">
        <f>'[1]Report P4 '!J36</f>
        <v>0</v>
      </c>
      <c r="K481" s="629">
        <f>'[1]Report P4 '!K36</f>
        <v>0</v>
      </c>
      <c r="L481" s="629">
        <f>'[1]Report P4 '!L36</f>
        <v>0</v>
      </c>
      <c r="M481" s="629">
        <f>'[1]Report P4 '!M36</f>
        <v>0</v>
      </c>
      <c r="N481" s="629">
        <f>'[1]Report P4 '!N36</f>
        <v>0</v>
      </c>
      <c r="O481" s="629">
        <f>'[1]Report P4 '!O36</f>
        <v>0</v>
      </c>
      <c r="P481" s="629">
        <f>'[1]Report P4 '!P36</f>
        <v>0</v>
      </c>
      <c r="Q481" s="629">
        <f>'[1]Report P4 '!Q36</f>
        <v>0</v>
      </c>
      <c r="R481" s="629">
        <f>'[1]Report P4 '!R36</f>
        <v>0</v>
      </c>
      <c r="S481" s="630">
        <f>'[1]Report P4 '!S36</f>
        <v>0</v>
      </c>
      <c r="T481" s="631">
        <f>'[1]Report P4 '!T36</f>
        <v>0</v>
      </c>
    </row>
    <row r="482" spans="1:20" ht="15.75" thickBot="1" x14ac:dyDescent="0.3">
      <c r="A482" s="608"/>
      <c r="B482" s="632" t="s">
        <v>3046</v>
      </c>
      <c r="C482" s="633">
        <f>'[1]Report P4 '!C37</f>
        <v>0</v>
      </c>
      <c r="D482" s="633">
        <f>'[1]Report P4 '!D37</f>
        <v>0</v>
      </c>
      <c r="E482" s="633">
        <f>'[1]Report P4 '!E37</f>
        <v>0</v>
      </c>
      <c r="F482" s="633">
        <f>'[1]Report P4 '!F37</f>
        <v>0</v>
      </c>
      <c r="G482" s="633">
        <f>'[1]Report P4 '!G37</f>
        <v>0</v>
      </c>
      <c r="H482" s="633">
        <f>'[1]Report P4 '!H37</f>
        <v>0</v>
      </c>
      <c r="I482" s="633">
        <f>'[1]Report P4 '!I37</f>
        <v>0</v>
      </c>
      <c r="J482" s="633">
        <f>'[1]Report P4 '!J37</f>
        <v>0</v>
      </c>
      <c r="K482" s="633">
        <f>'[1]Report P4 '!K37</f>
        <v>0</v>
      </c>
      <c r="L482" s="633">
        <f>'[1]Report P4 '!L37</f>
        <v>0</v>
      </c>
      <c r="M482" s="633">
        <f>'[1]Report P4 '!M37</f>
        <v>0</v>
      </c>
      <c r="N482" s="633">
        <f>'[1]Report P4 '!N37</f>
        <v>0</v>
      </c>
      <c r="O482" s="633">
        <f>'[1]Report P4 '!O37</f>
        <v>0</v>
      </c>
      <c r="P482" s="633">
        <f>'[1]Report P4 '!P37</f>
        <v>0</v>
      </c>
      <c r="Q482" s="633">
        <f>'[1]Report P4 '!Q37</f>
        <v>0</v>
      </c>
      <c r="R482" s="633">
        <f>'[1]Report P4 '!R37</f>
        <v>0</v>
      </c>
      <c r="S482" s="634">
        <f>'[1]Report P4 '!S37</f>
        <v>0</v>
      </c>
      <c r="T482" s="635">
        <f>'[1]Report P4 '!T37</f>
        <v>0</v>
      </c>
    </row>
    <row r="483" spans="1:20" x14ac:dyDescent="0.25">
      <c r="A483" s="623" t="s">
        <v>3054</v>
      </c>
      <c r="B483" s="624" t="s">
        <v>3153</v>
      </c>
      <c r="C483" s="629">
        <f>'[1]Report P4 '!C38</f>
        <v>1490311.14</v>
      </c>
      <c r="D483" s="629">
        <f>'[1]Report P4 '!D38</f>
        <v>748445.74</v>
      </c>
      <c r="E483" s="629">
        <f>'[1]Report P4 '!E38</f>
        <v>1037112.25</v>
      </c>
      <c r="F483" s="629">
        <f>'[1]Report P4 '!F38</f>
        <v>1170146.49</v>
      </c>
      <c r="G483" s="629">
        <f>'[1]Report P4 '!G38</f>
        <v>1303301.03</v>
      </c>
      <c r="H483" s="629">
        <f>'[1]Report P4 '!H38</f>
        <v>3509719.3599999994</v>
      </c>
      <c r="I483" s="629">
        <f>'[1]Report P4 '!I38</f>
        <v>1071712.3899999999</v>
      </c>
      <c r="J483" s="629">
        <f>'[1]Report P4 '!J38</f>
        <v>2819774.3200000003</v>
      </c>
      <c r="K483" s="629">
        <f>'[1]Report P4 '!K38</f>
        <v>473859.29</v>
      </c>
      <c r="L483" s="629">
        <f>'[1]Report P4 '!L38</f>
        <v>469060.47</v>
      </c>
      <c r="M483" s="629">
        <f>'[1]Report P4 '!M38</f>
        <v>0</v>
      </c>
      <c r="N483" s="629">
        <f>'[1]Report P4 '!N38</f>
        <v>0</v>
      </c>
      <c r="O483" s="629">
        <f>'[1]Report P4 '!O38</f>
        <v>0</v>
      </c>
      <c r="P483" s="629">
        <f>'[1]Report P4 '!P38</f>
        <v>0</v>
      </c>
      <c r="Q483" s="629">
        <f>'[1]Report P4 '!Q38</f>
        <v>0</v>
      </c>
      <c r="R483" s="629">
        <f>'[1]Report P4 '!R38</f>
        <v>0</v>
      </c>
      <c r="S483" s="630">
        <f>'[1]Report P4 '!S38</f>
        <v>14093442.48</v>
      </c>
      <c r="T483" s="631">
        <f>'[1]Report P4 '!T38</f>
        <v>2.3774511594543157E-4</v>
      </c>
    </row>
    <row r="484" spans="1:20" x14ac:dyDescent="0.25">
      <c r="A484" s="608" t="s">
        <v>3155</v>
      </c>
      <c r="B484" s="628" t="s">
        <v>3042</v>
      </c>
      <c r="C484" s="629">
        <f>'[1]Report P4 '!C39</f>
        <v>1490311.14</v>
      </c>
      <c r="D484" s="629">
        <f>'[1]Report P4 '!D39</f>
        <v>748445.74</v>
      </c>
      <c r="E484" s="629">
        <f>'[1]Report P4 '!E39</f>
        <v>1037112.25</v>
      </c>
      <c r="F484" s="629">
        <f>'[1]Report P4 '!F39</f>
        <v>1170146.49</v>
      </c>
      <c r="G484" s="629">
        <f>'[1]Report P4 '!G39</f>
        <v>1303301.03</v>
      </c>
      <c r="H484" s="629">
        <f>'[1]Report P4 '!H39</f>
        <v>3509719.3599999994</v>
      </c>
      <c r="I484" s="629">
        <f>'[1]Report P4 '!I39</f>
        <v>1071712.3899999999</v>
      </c>
      <c r="J484" s="629">
        <f>'[1]Report P4 '!J39</f>
        <v>2819774.3200000003</v>
      </c>
      <c r="K484" s="629">
        <f>'[1]Report P4 '!K39</f>
        <v>473859.29</v>
      </c>
      <c r="L484" s="629">
        <f>'[1]Report P4 '!L39</f>
        <v>469060.47</v>
      </c>
      <c r="M484" s="629">
        <f>'[1]Report P4 '!M39</f>
        <v>0</v>
      </c>
      <c r="N484" s="629">
        <f>'[1]Report P4 '!N39</f>
        <v>0</v>
      </c>
      <c r="O484" s="629">
        <f>'[1]Report P4 '!O39</f>
        <v>0</v>
      </c>
      <c r="P484" s="629">
        <f>'[1]Report P4 '!P39</f>
        <v>0</v>
      </c>
      <c r="Q484" s="629">
        <f>'[1]Report P4 '!Q39</f>
        <v>0</v>
      </c>
      <c r="R484" s="629">
        <f>'[1]Report P4 '!R39</f>
        <v>0</v>
      </c>
      <c r="S484" s="630">
        <f>'[1]Report P4 '!S39</f>
        <v>14093442.48</v>
      </c>
      <c r="T484" s="631">
        <f>'[1]Report P4 '!T39</f>
        <v>1</v>
      </c>
    </row>
    <row r="485" spans="1:20" x14ac:dyDescent="0.25">
      <c r="A485" s="608" t="s">
        <v>3155</v>
      </c>
      <c r="B485" s="628" t="s">
        <v>3043</v>
      </c>
      <c r="C485" s="629">
        <f>'[1]Report P4 '!C40</f>
        <v>0</v>
      </c>
      <c r="D485" s="629">
        <f>'[1]Report P4 '!D40</f>
        <v>0</v>
      </c>
      <c r="E485" s="629">
        <f>'[1]Report P4 '!E40</f>
        <v>0</v>
      </c>
      <c r="F485" s="629">
        <f>'[1]Report P4 '!F40</f>
        <v>0</v>
      </c>
      <c r="G485" s="629">
        <f>'[1]Report P4 '!G40</f>
        <v>0</v>
      </c>
      <c r="H485" s="629">
        <f>'[1]Report P4 '!H40</f>
        <v>0</v>
      </c>
      <c r="I485" s="629">
        <f>'[1]Report P4 '!I40</f>
        <v>0</v>
      </c>
      <c r="J485" s="629">
        <f>'[1]Report P4 '!J40</f>
        <v>0</v>
      </c>
      <c r="K485" s="629">
        <f>'[1]Report P4 '!K40</f>
        <v>0</v>
      </c>
      <c r="L485" s="629">
        <f>'[1]Report P4 '!L40</f>
        <v>0</v>
      </c>
      <c r="M485" s="629">
        <f>'[1]Report P4 '!M40</f>
        <v>0</v>
      </c>
      <c r="N485" s="629">
        <f>'[1]Report P4 '!N40</f>
        <v>0</v>
      </c>
      <c r="O485" s="629">
        <f>'[1]Report P4 '!O40</f>
        <v>0</v>
      </c>
      <c r="P485" s="629">
        <f>'[1]Report P4 '!P40</f>
        <v>0</v>
      </c>
      <c r="Q485" s="629">
        <f>'[1]Report P4 '!Q40</f>
        <v>0</v>
      </c>
      <c r="R485" s="629">
        <f>'[1]Report P4 '!R40</f>
        <v>0</v>
      </c>
      <c r="S485" s="630">
        <f>'[1]Report P4 '!S40</f>
        <v>0</v>
      </c>
      <c r="T485" s="631">
        <f>'[1]Report P4 '!T40</f>
        <v>0</v>
      </c>
    </row>
    <row r="486" spans="1:20" x14ac:dyDescent="0.25">
      <c r="A486" s="608" t="s">
        <v>3155</v>
      </c>
      <c r="B486" s="628" t="s">
        <v>3044</v>
      </c>
      <c r="C486" s="629">
        <f>'[1]Report P4 '!C41</f>
        <v>0</v>
      </c>
      <c r="D486" s="629">
        <f>'[1]Report P4 '!D41</f>
        <v>0</v>
      </c>
      <c r="E486" s="629">
        <f>'[1]Report P4 '!E41</f>
        <v>0</v>
      </c>
      <c r="F486" s="629">
        <f>'[1]Report P4 '!F41</f>
        <v>0</v>
      </c>
      <c r="G486" s="629">
        <f>'[1]Report P4 '!G41</f>
        <v>0</v>
      </c>
      <c r="H486" s="629">
        <f>'[1]Report P4 '!H41</f>
        <v>0</v>
      </c>
      <c r="I486" s="629">
        <f>'[1]Report P4 '!I41</f>
        <v>0</v>
      </c>
      <c r="J486" s="629">
        <f>'[1]Report P4 '!J41</f>
        <v>0</v>
      </c>
      <c r="K486" s="629">
        <f>'[1]Report P4 '!K41</f>
        <v>0</v>
      </c>
      <c r="L486" s="629">
        <f>'[1]Report P4 '!L41</f>
        <v>0</v>
      </c>
      <c r="M486" s="629">
        <f>'[1]Report P4 '!M41</f>
        <v>0</v>
      </c>
      <c r="N486" s="629">
        <f>'[1]Report P4 '!N41</f>
        <v>0</v>
      </c>
      <c r="O486" s="629">
        <f>'[1]Report P4 '!O41</f>
        <v>0</v>
      </c>
      <c r="P486" s="629">
        <f>'[1]Report P4 '!P41</f>
        <v>0</v>
      </c>
      <c r="Q486" s="629">
        <f>'[1]Report P4 '!Q41</f>
        <v>0</v>
      </c>
      <c r="R486" s="629">
        <f>'[1]Report P4 '!R41</f>
        <v>0</v>
      </c>
      <c r="S486" s="630">
        <f>'[1]Report P4 '!S41</f>
        <v>0</v>
      </c>
      <c r="T486" s="631">
        <f>'[1]Report P4 '!T41</f>
        <v>0</v>
      </c>
    </row>
    <row r="487" spans="1:20" x14ac:dyDescent="0.25">
      <c r="A487" s="608" t="s">
        <v>3049</v>
      </c>
      <c r="B487" s="628" t="s">
        <v>3045</v>
      </c>
      <c r="C487" s="629">
        <f>'[1]Report P4 '!C42</f>
        <v>0</v>
      </c>
      <c r="D487" s="629">
        <f>'[1]Report P4 '!D42</f>
        <v>0</v>
      </c>
      <c r="E487" s="629">
        <f>'[1]Report P4 '!E42</f>
        <v>0</v>
      </c>
      <c r="F487" s="629">
        <f>'[1]Report P4 '!F42</f>
        <v>0</v>
      </c>
      <c r="G487" s="629">
        <f>'[1]Report P4 '!G42</f>
        <v>0</v>
      </c>
      <c r="H487" s="629">
        <f>'[1]Report P4 '!H42</f>
        <v>0</v>
      </c>
      <c r="I487" s="629">
        <f>'[1]Report P4 '!I42</f>
        <v>0</v>
      </c>
      <c r="J487" s="629">
        <f>'[1]Report P4 '!J42</f>
        <v>0</v>
      </c>
      <c r="K487" s="629">
        <f>'[1]Report P4 '!K42</f>
        <v>0</v>
      </c>
      <c r="L487" s="629">
        <f>'[1]Report P4 '!L42</f>
        <v>0</v>
      </c>
      <c r="M487" s="629">
        <f>'[1]Report P4 '!M42</f>
        <v>0</v>
      </c>
      <c r="N487" s="629">
        <f>'[1]Report P4 '!N42</f>
        <v>0</v>
      </c>
      <c r="O487" s="629">
        <f>'[1]Report P4 '!O42</f>
        <v>0</v>
      </c>
      <c r="P487" s="629">
        <f>'[1]Report P4 '!P42</f>
        <v>0</v>
      </c>
      <c r="Q487" s="629">
        <f>'[1]Report P4 '!Q42</f>
        <v>0</v>
      </c>
      <c r="R487" s="629">
        <f>'[1]Report P4 '!R42</f>
        <v>0</v>
      </c>
      <c r="S487" s="630">
        <f>'[1]Report P4 '!S42</f>
        <v>0</v>
      </c>
      <c r="T487" s="631">
        <f>'[1]Report P4 '!T42</f>
        <v>0</v>
      </c>
    </row>
    <row r="488" spans="1:20" ht="15.75" thickBot="1" x14ac:dyDescent="0.3">
      <c r="A488" s="608"/>
      <c r="B488" s="632" t="s">
        <v>3046</v>
      </c>
      <c r="C488" s="633">
        <f>'[1]Report P4 '!C43</f>
        <v>0</v>
      </c>
      <c r="D488" s="633">
        <f>'[1]Report P4 '!D43</f>
        <v>0</v>
      </c>
      <c r="E488" s="633">
        <f>'[1]Report P4 '!E43</f>
        <v>0</v>
      </c>
      <c r="F488" s="633">
        <f>'[1]Report P4 '!F43</f>
        <v>0</v>
      </c>
      <c r="G488" s="633">
        <f>'[1]Report P4 '!G43</f>
        <v>0</v>
      </c>
      <c r="H488" s="633">
        <f>'[1]Report P4 '!H43</f>
        <v>0</v>
      </c>
      <c r="I488" s="633">
        <f>'[1]Report P4 '!I43</f>
        <v>0</v>
      </c>
      <c r="J488" s="633">
        <f>'[1]Report P4 '!J43</f>
        <v>0</v>
      </c>
      <c r="K488" s="633">
        <f>'[1]Report P4 '!K43</f>
        <v>0</v>
      </c>
      <c r="L488" s="633">
        <f>'[1]Report P4 '!L43</f>
        <v>0</v>
      </c>
      <c r="M488" s="633">
        <f>'[1]Report P4 '!M43</f>
        <v>0</v>
      </c>
      <c r="N488" s="633">
        <f>'[1]Report P4 '!N43</f>
        <v>0</v>
      </c>
      <c r="O488" s="633">
        <f>'[1]Report P4 '!O43</f>
        <v>0</v>
      </c>
      <c r="P488" s="633">
        <f>'[1]Report P4 '!P43</f>
        <v>0</v>
      </c>
      <c r="Q488" s="633">
        <f>'[1]Report P4 '!Q43</f>
        <v>0</v>
      </c>
      <c r="R488" s="633">
        <f>'[1]Report P4 '!R43</f>
        <v>0</v>
      </c>
      <c r="S488" s="634">
        <f>'[1]Report P4 '!S43</f>
        <v>0</v>
      </c>
      <c r="T488" s="635">
        <f>'[1]Report P4 '!T43</f>
        <v>0</v>
      </c>
    </row>
    <row r="489" spans="1:20" x14ac:dyDescent="0.25">
      <c r="A489" s="623" t="s">
        <v>3055</v>
      </c>
      <c r="B489" s="624" t="s">
        <v>3153</v>
      </c>
      <c r="C489" s="629">
        <f>'[1]Report P4 '!C44</f>
        <v>84053781.190000057</v>
      </c>
      <c r="D489" s="629">
        <f>'[1]Report P4 '!D44</f>
        <v>77489262.060000047</v>
      </c>
      <c r="E489" s="629">
        <f>'[1]Report P4 '!E44</f>
        <v>136984174.02999994</v>
      </c>
      <c r="F489" s="629">
        <f>'[1]Report P4 '!F44</f>
        <v>202914358.19999984</v>
      </c>
      <c r="G489" s="629">
        <f>'[1]Report P4 '!G44</f>
        <v>160993634.98999995</v>
      </c>
      <c r="H489" s="629">
        <f>'[1]Report P4 '!H44</f>
        <v>115826855.23000006</v>
      </c>
      <c r="I489" s="629">
        <f>'[1]Report P4 '!I44</f>
        <v>115223175.17000014</v>
      </c>
      <c r="J489" s="629">
        <f>'[1]Report P4 '!J44</f>
        <v>86193631.059999928</v>
      </c>
      <c r="K489" s="629">
        <f>'[1]Report P4 '!K44</f>
        <v>28288305.350000005</v>
      </c>
      <c r="L489" s="629">
        <f>'[1]Report P4 '!L44</f>
        <v>5626618.0999999996</v>
      </c>
      <c r="M489" s="629">
        <f>'[1]Report P4 '!M44</f>
        <v>1653563.06</v>
      </c>
      <c r="N489" s="629">
        <f>'[1]Report P4 '!N44</f>
        <v>0</v>
      </c>
      <c r="O489" s="629">
        <f>'[1]Report P4 '!O44</f>
        <v>0</v>
      </c>
      <c r="P489" s="629">
        <f>'[1]Report P4 '!P44</f>
        <v>0</v>
      </c>
      <c r="Q489" s="629">
        <f>'[1]Report P4 '!Q44</f>
        <v>0</v>
      </c>
      <c r="R489" s="629">
        <f>'[1]Report P4 '!R44</f>
        <v>0</v>
      </c>
      <c r="S489" s="630">
        <f>'[1]Report P4 '!S44</f>
        <v>1015247358.4400002</v>
      </c>
      <c r="T489" s="631">
        <f>'[1]Report P4 '!T44</f>
        <v>1.7126411896038828E-2</v>
      </c>
    </row>
    <row r="490" spans="1:20" x14ac:dyDescent="0.25">
      <c r="A490" s="608" t="s">
        <v>3055</v>
      </c>
      <c r="B490" s="628" t="s">
        <v>3042</v>
      </c>
      <c r="C490" s="629">
        <f>'[1]Report P4 '!C45</f>
        <v>84053781.190000057</v>
      </c>
      <c r="D490" s="629">
        <f>'[1]Report P4 '!D45</f>
        <v>77489262.060000047</v>
      </c>
      <c r="E490" s="629">
        <f>'[1]Report P4 '!E45</f>
        <v>136984174.02999994</v>
      </c>
      <c r="F490" s="629">
        <f>'[1]Report P4 '!F45</f>
        <v>202835562.99999985</v>
      </c>
      <c r="G490" s="629">
        <f>'[1]Report P4 '!G45</f>
        <v>160993634.98999995</v>
      </c>
      <c r="H490" s="629">
        <f>'[1]Report P4 '!H45</f>
        <v>115826855.23000006</v>
      </c>
      <c r="I490" s="629">
        <f>'[1]Report P4 '!I45</f>
        <v>115121904.55000013</v>
      </c>
      <c r="J490" s="629">
        <f>'[1]Report P4 '!J45</f>
        <v>86193631.059999928</v>
      </c>
      <c r="K490" s="629">
        <f>'[1]Report P4 '!K45</f>
        <v>28288305.350000005</v>
      </c>
      <c r="L490" s="629">
        <f>'[1]Report P4 '!L45</f>
        <v>5626618.0999999996</v>
      </c>
      <c r="M490" s="629">
        <f>'[1]Report P4 '!M45</f>
        <v>1653563.06</v>
      </c>
      <c r="N490" s="629">
        <f>'[1]Report P4 '!N45</f>
        <v>0</v>
      </c>
      <c r="O490" s="629">
        <f>'[1]Report P4 '!O45</f>
        <v>0</v>
      </c>
      <c r="P490" s="629">
        <f>'[1]Report P4 '!P45</f>
        <v>0</v>
      </c>
      <c r="Q490" s="629">
        <f>'[1]Report P4 '!Q45</f>
        <v>0</v>
      </c>
      <c r="R490" s="629">
        <f>'[1]Report P4 '!R45</f>
        <v>0</v>
      </c>
      <c r="S490" s="630">
        <f>'[1]Report P4 '!S45</f>
        <v>1015067292.6200001</v>
      </c>
      <c r="T490" s="631">
        <f>'[1]Report P4 '!T45</f>
        <v>0.99982263847474895</v>
      </c>
    </row>
    <row r="491" spans="1:20" x14ac:dyDescent="0.25">
      <c r="A491" s="608" t="s">
        <v>3055</v>
      </c>
      <c r="B491" s="628" t="s">
        <v>3043</v>
      </c>
      <c r="C491" s="629">
        <f>'[1]Report P4 '!C46</f>
        <v>0</v>
      </c>
      <c r="D491" s="629">
        <f>'[1]Report P4 '!D46</f>
        <v>0</v>
      </c>
      <c r="E491" s="629">
        <f>'[1]Report P4 '!E46</f>
        <v>0</v>
      </c>
      <c r="F491" s="629">
        <f>'[1]Report P4 '!F46</f>
        <v>0</v>
      </c>
      <c r="G491" s="629">
        <f>'[1]Report P4 '!G46</f>
        <v>0</v>
      </c>
      <c r="H491" s="629">
        <f>'[1]Report P4 '!H46</f>
        <v>0</v>
      </c>
      <c r="I491" s="629">
        <f>'[1]Report P4 '!I46</f>
        <v>101270.62</v>
      </c>
      <c r="J491" s="629">
        <f>'[1]Report P4 '!J46</f>
        <v>0</v>
      </c>
      <c r="K491" s="629">
        <f>'[1]Report P4 '!K46</f>
        <v>0</v>
      </c>
      <c r="L491" s="629">
        <f>'[1]Report P4 '!L46</f>
        <v>0</v>
      </c>
      <c r="M491" s="629">
        <f>'[1]Report P4 '!M46</f>
        <v>0</v>
      </c>
      <c r="N491" s="629">
        <f>'[1]Report P4 '!N46</f>
        <v>0</v>
      </c>
      <c r="O491" s="629">
        <f>'[1]Report P4 '!O46</f>
        <v>0</v>
      </c>
      <c r="P491" s="629">
        <f>'[1]Report P4 '!P46</f>
        <v>0</v>
      </c>
      <c r="Q491" s="629">
        <f>'[1]Report P4 '!Q46</f>
        <v>0</v>
      </c>
      <c r="R491" s="629">
        <f>'[1]Report P4 '!R46</f>
        <v>0</v>
      </c>
      <c r="S491" s="630">
        <f>'[1]Report P4 '!S46</f>
        <v>101270.62</v>
      </c>
      <c r="T491" s="631">
        <f>'[1]Report P4 '!T46</f>
        <v>9.9749700561259784E-5</v>
      </c>
    </row>
    <row r="492" spans="1:20" x14ac:dyDescent="0.25">
      <c r="A492" s="608" t="s">
        <v>3055</v>
      </c>
      <c r="B492" s="628" t="s">
        <v>3044</v>
      </c>
      <c r="C492" s="629">
        <f>'[1]Report P4 '!C47</f>
        <v>0</v>
      </c>
      <c r="D492" s="629">
        <f>'[1]Report P4 '!D47</f>
        <v>0</v>
      </c>
      <c r="E492" s="629">
        <f>'[1]Report P4 '!E47</f>
        <v>0</v>
      </c>
      <c r="F492" s="629">
        <f>'[1]Report P4 '!F47</f>
        <v>78795.199999999997</v>
      </c>
      <c r="G492" s="629">
        <f>'[1]Report P4 '!G47</f>
        <v>0</v>
      </c>
      <c r="H492" s="629">
        <f>'[1]Report P4 '!H47</f>
        <v>0</v>
      </c>
      <c r="I492" s="629">
        <f>'[1]Report P4 '!I47</f>
        <v>0</v>
      </c>
      <c r="J492" s="629">
        <f>'[1]Report P4 '!J47</f>
        <v>0</v>
      </c>
      <c r="K492" s="629">
        <f>'[1]Report P4 '!K47</f>
        <v>0</v>
      </c>
      <c r="L492" s="629">
        <f>'[1]Report P4 '!L47</f>
        <v>0</v>
      </c>
      <c r="M492" s="629">
        <f>'[1]Report P4 '!M47</f>
        <v>0</v>
      </c>
      <c r="N492" s="629">
        <f>'[1]Report P4 '!N47</f>
        <v>0</v>
      </c>
      <c r="O492" s="629">
        <f>'[1]Report P4 '!O47</f>
        <v>0</v>
      </c>
      <c r="P492" s="629">
        <f>'[1]Report P4 '!P47</f>
        <v>0</v>
      </c>
      <c r="Q492" s="629">
        <f>'[1]Report P4 '!Q47</f>
        <v>0</v>
      </c>
      <c r="R492" s="629">
        <f>'[1]Report P4 '!R47</f>
        <v>0</v>
      </c>
      <c r="S492" s="630">
        <f>'[1]Report P4 '!S47</f>
        <v>78795.199999999997</v>
      </c>
      <c r="T492" s="631">
        <f>'[1]Report P4 '!T47</f>
        <v>7.761182468977258E-5</v>
      </c>
    </row>
    <row r="493" spans="1:20" x14ac:dyDescent="0.25">
      <c r="A493" s="608" t="s">
        <v>3049</v>
      </c>
      <c r="B493" s="628" t="s">
        <v>3045</v>
      </c>
      <c r="C493" s="629">
        <f>'[1]Report P4 '!C48</f>
        <v>0</v>
      </c>
      <c r="D493" s="629">
        <f>'[1]Report P4 '!D48</f>
        <v>0</v>
      </c>
      <c r="E493" s="629">
        <f>'[1]Report P4 '!E48</f>
        <v>0</v>
      </c>
      <c r="F493" s="629">
        <f>'[1]Report P4 '!F48</f>
        <v>0</v>
      </c>
      <c r="G493" s="629">
        <f>'[1]Report P4 '!G48</f>
        <v>0</v>
      </c>
      <c r="H493" s="629">
        <f>'[1]Report P4 '!H48</f>
        <v>0</v>
      </c>
      <c r="I493" s="629">
        <f>'[1]Report P4 '!I48</f>
        <v>0</v>
      </c>
      <c r="J493" s="629">
        <f>'[1]Report P4 '!J48</f>
        <v>0</v>
      </c>
      <c r="K493" s="629">
        <f>'[1]Report P4 '!K48</f>
        <v>0</v>
      </c>
      <c r="L493" s="629">
        <f>'[1]Report P4 '!L48</f>
        <v>0</v>
      </c>
      <c r="M493" s="629">
        <f>'[1]Report P4 '!M48</f>
        <v>0</v>
      </c>
      <c r="N493" s="629">
        <f>'[1]Report P4 '!N48</f>
        <v>0</v>
      </c>
      <c r="O493" s="629">
        <f>'[1]Report P4 '!O48</f>
        <v>0</v>
      </c>
      <c r="P493" s="629">
        <f>'[1]Report P4 '!P48</f>
        <v>0</v>
      </c>
      <c r="Q493" s="629">
        <f>'[1]Report P4 '!Q48</f>
        <v>0</v>
      </c>
      <c r="R493" s="629">
        <f>'[1]Report P4 '!R48</f>
        <v>0</v>
      </c>
      <c r="S493" s="630">
        <f>'[1]Report P4 '!S48</f>
        <v>0</v>
      </c>
      <c r="T493" s="631">
        <f>'[1]Report P4 '!T48</f>
        <v>0</v>
      </c>
    </row>
    <row r="494" spans="1:20" ht="15.75" thickBot="1" x14ac:dyDescent="0.3">
      <c r="A494" s="608"/>
      <c r="B494" s="632" t="s">
        <v>3046</v>
      </c>
      <c r="C494" s="633">
        <f>'[1]Report P4 '!C49</f>
        <v>0</v>
      </c>
      <c r="D494" s="633">
        <f>'[1]Report P4 '!D49</f>
        <v>0</v>
      </c>
      <c r="E494" s="633">
        <f>'[1]Report P4 '!E49</f>
        <v>0</v>
      </c>
      <c r="F494" s="633">
        <f>'[1]Report P4 '!F49</f>
        <v>0</v>
      </c>
      <c r="G494" s="633">
        <f>'[1]Report P4 '!G49</f>
        <v>0</v>
      </c>
      <c r="H494" s="633">
        <f>'[1]Report P4 '!H49</f>
        <v>0</v>
      </c>
      <c r="I494" s="633">
        <f>'[1]Report P4 '!I49</f>
        <v>0</v>
      </c>
      <c r="J494" s="633">
        <f>'[1]Report P4 '!J49</f>
        <v>0</v>
      </c>
      <c r="K494" s="633">
        <f>'[1]Report P4 '!K49</f>
        <v>0</v>
      </c>
      <c r="L494" s="633">
        <f>'[1]Report P4 '!L49</f>
        <v>0</v>
      </c>
      <c r="M494" s="633">
        <f>'[1]Report P4 '!M49</f>
        <v>0</v>
      </c>
      <c r="N494" s="633">
        <f>'[1]Report P4 '!N49</f>
        <v>0</v>
      </c>
      <c r="O494" s="633">
        <f>'[1]Report P4 '!O49</f>
        <v>0</v>
      </c>
      <c r="P494" s="633">
        <f>'[1]Report P4 '!P49</f>
        <v>0</v>
      </c>
      <c r="Q494" s="633">
        <f>'[1]Report P4 '!Q49</f>
        <v>0</v>
      </c>
      <c r="R494" s="633">
        <f>'[1]Report P4 '!R49</f>
        <v>0</v>
      </c>
      <c r="S494" s="634">
        <f>'[1]Report P4 '!S49</f>
        <v>0</v>
      </c>
      <c r="T494" s="635">
        <f>'[1]Report P4 '!T49</f>
        <v>0</v>
      </c>
    </row>
    <row r="495" spans="1:20" x14ac:dyDescent="0.25">
      <c r="A495" s="623" t="s">
        <v>3056</v>
      </c>
      <c r="B495" s="624" t="s">
        <v>3153</v>
      </c>
      <c r="C495" s="629">
        <f>'[1]Report P4 '!C50</f>
        <v>0</v>
      </c>
      <c r="D495" s="629">
        <f>'[1]Report P4 '!D50</f>
        <v>0</v>
      </c>
      <c r="E495" s="629">
        <f>'[1]Report P4 '!E50</f>
        <v>0</v>
      </c>
      <c r="F495" s="629">
        <f>'[1]Report P4 '!F50</f>
        <v>0</v>
      </c>
      <c r="G495" s="629">
        <f>'[1]Report P4 '!G50</f>
        <v>0</v>
      </c>
      <c r="H495" s="629">
        <f>'[1]Report P4 '!H50</f>
        <v>0</v>
      </c>
      <c r="I495" s="629">
        <f>'[1]Report P4 '!I50</f>
        <v>0</v>
      </c>
      <c r="J495" s="629">
        <f>'[1]Report P4 '!J50</f>
        <v>0</v>
      </c>
      <c r="K495" s="629">
        <f>'[1]Report P4 '!K50</f>
        <v>0</v>
      </c>
      <c r="L495" s="629">
        <f>'[1]Report P4 '!L50</f>
        <v>0</v>
      </c>
      <c r="M495" s="629">
        <f>'[1]Report P4 '!M50</f>
        <v>0</v>
      </c>
      <c r="N495" s="629">
        <f>'[1]Report P4 '!N50</f>
        <v>0</v>
      </c>
      <c r="O495" s="629">
        <f>'[1]Report P4 '!O50</f>
        <v>0</v>
      </c>
      <c r="P495" s="629">
        <f>'[1]Report P4 '!P50</f>
        <v>0</v>
      </c>
      <c r="Q495" s="629">
        <f>'[1]Report P4 '!Q50</f>
        <v>0</v>
      </c>
      <c r="R495" s="629">
        <f>'[1]Report P4 '!R50</f>
        <v>0</v>
      </c>
      <c r="S495" s="630">
        <f>'[1]Report P4 '!S50</f>
        <v>0</v>
      </c>
      <c r="T495" s="631">
        <f>'[1]Report P4 '!T50</f>
        <v>0</v>
      </c>
    </row>
    <row r="496" spans="1:20" x14ac:dyDescent="0.25">
      <c r="A496" s="608" t="s">
        <v>3056</v>
      </c>
      <c r="B496" s="628" t="s">
        <v>3042</v>
      </c>
      <c r="C496" s="629">
        <f>'[1]Report P4 '!C51</f>
        <v>0</v>
      </c>
      <c r="D496" s="629">
        <f>'[1]Report P4 '!D51</f>
        <v>0</v>
      </c>
      <c r="E496" s="629">
        <f>'[1]Report P4 '!E51</f>
        <v>0</v>
      </c>
      <c r="F496" s="629">
        <f>'[1]Report P4 '!F51</f>
        <v>0</v>
      </c>
      <c r="G496" s="629">
        <f>'[1]Report P4 '!G51</f>
        <v>0</v>
      </c>
      <c r="H496" s="629">
        <f>'[1]Report P4 '!H51</f>
        <v>0</v>
      </c>
      <c r="I496" s="629">
        <f>'[1]Report P4 '!I51</f>
        <v>0</v>
      </c>
      <c r="J496" s="629">
        <f>'[1]Report P4 '!J51</f>
        <v>0</v>
      </c>
      <c r="K496" s="629">
        <f>'[1]Report P4 '!K51</f>
        <v>0</v>
      </c>
      <c r="L496" s="629">
        <f>'[1]Report P4 '!L51</f>
        <v>0</v>
      </c>
      <c r="M496" s="629">
        <f>'[1]Report P4 '!M51</f>
        <v>0</v>
      </c>
      <c r="N496" s="629">
        <f>'[1]Report P4 '!N51</f>
        <v>0</v>
      </c>
      <c r="O496" s="629">
        <f>'[1]Report P4 '!O51</f>
        <v>0</v>
      </c>
      <c r="P496" s="629">
        <f>'[1]Report P4 '!P51</f>
        <v>0</v>
      </c>
      <c r="Q496" s="629">
        <f>'[1]Report P4 '!Q51</f>
        <v>0</v>
      </c>
      <c r="R496" s="629">
        <f>'[1]Report P4 '!R51</f>
        <v>0</v>
      </c>
      <c r="S496" s="630">
        <f>'[1]Report P4 '!S51</f>
        <v>0</v>
      </c>
      <c r="T496" s="631">
        <f>'[1]Report P4 '!T51</f>
        <v>0</v>
      </c>
    </row>
    <row r="497" spans="1:20" x14ac:dyDescent="0.25">
      <c r="A497" s="608" t="s">
        <v>3056</v>
      </c>
      <c r="B497" s="628" t="s">
        <v>3043</v>
      </c>
      <c r="C497" s="629">
        <f>'[1]Report P4 '!C52</f>
        <v>0</v>
      </c>
      <c r="D497" s="629">
        <f>'[1]Report P4 '!D52</f>
        <v>0</v>
      </c>
      <c r="E497" s="629">
        <f>'[1]Report P4 '!E52</f>
        <v>0</v>
      </c>
      <c r="F497" s="629">
        <f>'[1]Report P4 '!F52</f>
        <v>0</v>
      </c>
      <c r="G497" s="629">
        <f>'[1]Report P4 '!G52</f>
        <v>0</v>
      </c>
      <c r="H497" s="629">
        <f>'[1]Report P4 '!H52</f>
        <v>0</v>
      </c>
      <c r="I497" s="629">
        <f>'[1]Report P4 '!I52</f>
        <v>0</v>
      </c>
      <c r="J497" s="629">
        <f>'[1]Report P4 '!J52</f>
        <v>0</v>
      </c>
      <c r="K497" s="629">
        <f>'[1]Report P4 '!K52</f>
        <v>0</v>
      </c>
      <c r="L497" s="629">
        <f>'[1]Report P4 '!L52</f>
        <v>0</v>
      </c>
      <c r="M497" s="629">
        <f>'[1]Report P4 '!M52</f>
        <v>0</v>
      </c>
      <c r="N497" s="629">
        <f>'[1]Report P4 '!N52</f>
        <v>0</v>
      </c>
      <c r="O497" s="629">
        <f>'[1]Report P4 '!O52</f>
        <v>0</v>
      </c>
      <c r="P497" s="629">
        <f>'[1]Report P4 '!P52</f>
        <v>0</v>
      </c>
      <c r="Q497" s="629">
        <f>'[1]Report P4 '!Q52</f>
        <v>0</v>
      </c>
      <c r="R497" s="629">
        <f>'[1]Report P4 '!R52</f>
        <v>0</v>
      </c>
      <c r="S497" s="630">
        <f>'[1]Report P4 '!S52</f>
        <v>0</v>
      </c>
      <c r="T497" s="631">
        <f>'[1]Report P4 '!T52</f>
        <v>0</v>
      </c>
    </row>
    <row r="498" spans="1:20" x14ac:dyDescent="0.25">
      <c r="A498" s="608" t="s">
        <v>3056</v>
      </c>
      <c r="B498" s="628" t="s">
        <v>3044</v>
      </c>
      <c r="C498" s="629">
        <f>'[1]Report P4 '!C53</f>
        <v>0</v>
      </c>
      <c r="D498" s="629">
        <f>'[1]Report P4 '!D53</f>
        <v>0</v>
      </c>
      <c r="E498" s="629">
        <f>'[1]Report P4 '!E53</f>
        <v>0</v>
      </c>
      <c r="F498" s="629">
        <f>'[1]Report P4 '!F53</f>
        <v>0</v>
      </c>
      <c r="G498" s="629">
        <f>'[1]Report P4 '!G53</f>
        <v>0</v>
      </c>
      <c r="H498" s="629">
        <f>'[1]Report P4 '!H53</f>
        <v>0</v>
      </c>
      <c r="I498" s="629">
        <f>'[1]Report P4 '!I53</f>
        <v>0</v>
      </c>
      <c r="J498" s="629">
        <f>'[1]Report P4 '!J53</f>
        <v>0</v>
      </c>
      <c r="K498" s="629">
        <f>'[1]Report P4 '!K53</f>
        <v>0</v>
      </c>
      <c r="L498" s="629">
        <f>'[1]Report P4 '!L53</f>
        <v>0</v>
      </c>
      <c r="M498" s="629">
        <f>'[1]Report P4 '!M53</f>
        <v>0</v>
      </c>
      <c r="N498" s="629">
        <f>'[1]Report P4 '!N53</f>
        <v>0</v>
      </c>
      <c r="O498" s="629">
        <f>'[1]Report P4 '!O53</f>
        <v>0</v>
      </c>
      <c r="P498" s="629">
        <f>'[1]Report P4 '!P53</f>
        <v>0</v>
      </c>
      <c r="Q498" s="629">
        <f>'[1]Report P4 '!Q53</f>
        <v>0</v>
      </c>
      <c r="R498" s="629">
        <f>'[1]Report P4 '!R53</f>
        <v>0</v>
      </c>
      <c r="S498" s="630">
        <f>'[1]Report P4 '!S53</f>
        <v>0</v>
      </c>
      <c r="T498" s="631">
        <f>'[1]Report P4 '!T53</f>
        <v>0</v>
      </c>
    </row>
    <row r="499" spans="1:20" x14ac:dyDescent="0.25">
      <c r="A499" s="608" t="s">
        <v>3049</v>
      </c>
      <c r="B499" s="628" t="s">
        <v>3045</v>
      </c>
      <c r="C499" s="629">
        <f>'[1]Report P4 '!C54</f>
        <v>0</v>
      </c>
      <c r="D499" s="629">
        <f>'[1]Report P4 '!D54</f>
        <v>0</v>
      </c>
      <c r="E499" s="629">
        <f>'[1]Report P4 '!E54</f>
        <v>0</v>
      </c>
      <c r="F499" s="629">
        <f>'[1]Report P4 '!F54</f>
        <v>0</v>
      </c>
      <c r="G499" s="629">
        <f>'[1]Report P4 '!G54</f>
        <v>0</v>
      </c>
      <c r="H499" s="629">
        <f>'[1]Report P4 '!H54</f>
        <v>0</v>
      </c>
      <c r="I499" s="629">
        <f>'[1]Report P4 '!I54</f>
        <v>0</v>
      </c>
      <c r="J499" s="629">
        <f>'[1]Report P4 '!J54</f>
        <v>0</v>
      </c>
      <c r="K499" s="629">
        <f>'[1]Report P4 '!K54</f>
        <v>0</v>
      </c>
      <c r="L499" s="629">
        <f>'[1]Report P4 '!L54</f>
        <v>0</v>
      </c>
      <c r="M499" s="629">
        <f>'[1]Report P4 '!M54</f>
        <v>0</v>
      </c>
      <c r="N499" s="629">
        <f>'[1]Report P4 '!N54</f>
        <v>0</v>
      </c>
      <c r="O499" s="629">
        <f>'[1]Report P4 '!O54</f>
        <v>0</v>
      </c>
      <c r="P499" s="629">
        <f>'[1]Report P4 '!P54</f>
        <v>0</v>
      </c>
      <c r="Q499" s="629">
        <f>'[1]Report P4 '!Q54</f>
        <v>0</v>
      </c>
      <c r="R499" s="629">
        <f>'[1]Report P4 '!R54</f>
        <v>0</v>
      </c>
      <c r="S499" s="630">
        <f>'[1]Report P4 '!S54</f>
        <v>0</v>
      </c>
      <c r="T499" s="631">
        <f>'[1]Report P4 '!T54</f>
        <v>0</v>
      </c>
    </row>
    <row r="500" spans="1:20" ht="15.75" thickBot="1" x14ac:dyDescent="0.3">
      <c r="A500" s="608"/>
      <c r="B500" s="632" t="s">
        <v>3046</v>
      </c>
      <c r="C500" s="634">
        <f>'[1]Report P4 '!C55</f>
        <v>0</v>
      </c>
      <c r="D500" s="633">
        <f>'[1]Report P4 '!D55</f>
        <v>0</v>
      </c>
      <c r="E500" s="633">
        <f>'[1]Report P4 '!E55</f>
        <v>0</v>
      </c>
      <c r="F500" s="633">
        <f>'[1]Report P4 '!F55</f>
        <v>0</v>
      </c>
      <c r="G500" s="633">
        <f>'[1]Report P4 '!G55</f>
        <v>0</v>
      </c>
      <c r="H500" s="633">
        <f>'[1]Report P4 '!H55</f>
        <v>0</v>
      </c>
      <c r="I500" s="633">
        <f>'[1]Report P4 '!I55</f>
        <v>0</v>
      </c>
      <c r="J500" s="633">
        <f>'[1]Report P4 '!J55</f>
        <v>0</v>
      </c>
      <c r="K500" s="633">
        <f>'[1]Report P4 '!K55</f>
        <v>0</v>
      </c>
      <c r="L500" s="633">
        <f>'[1]Report P4 '!L55</f>
        <v>0</v>
      </c>
      <c r="M500" s="633">
        <f>'[1]Report P4 '!M55</f>
        <v>0</v>
      </c>
      <c r="N500" s="633">
        <f>'[1]Report P4 '!N55</f>
        <v>0</v>
      </c>
      <c r="O500" s="633">
        <f>'[1]Report P4 '!O55</f>
        <v>0</v>
      </c>
      <c r="P500" s="633">
        <f>'[1]Report P4 '!P55</f>
        <v>0</v>
      </c>
      <c r="Q500" s="633">
        <f>'[1]Report P4 '!Q55</f>
        <v>0</v>
      </c>
      <c r="R500" s="633">
        <f>'[1]Report P4 '!R55</f>
        <v>0</v>
      </c>
      <c r="S500" s="634">
        <f>'[1]Report P4 '!S55</f>
        <v>0</v>
      </c>
      <c r="T500" s="635">
        <f>'[1]Report P4 '!T55</f>
        <v>0</v>
      </c>
    </row>
    <row r="501" spans="1:20" x14ac:dyDescent="0.25">
      <c r="A501" s="623" t="s">
        <v>3057</v>
      </c>
      <c r="B501" s="624" t="s">
        <v>3153</v>
      </c>
      <c r="C501" s="629">
        <f>'[1]Report P4 '!C56</f>
        <v>4450560431.0300055</v>
      </c>
      <c r="D501" s="629">
        <f>'[1]Report P4 '!D56</f>
        <v>3749191800.0100193</v>
      </c>
      <c r="E501" s="629">
        <f>'[1]Report P4 '!E56</f>
        <v>4801656441.5300045</v>
      </c>
      <c r="F501" s="629">
        <f>'[1]Report P4 '!F56</f>
        <v>5698633104.0999908</v>
      </c>
      <c r="G501" s="629">
        <f>'[1]Report P4 '!G56</f>
        <v>6326701771.6199703</v>
      </c>
      <c r="H501" s="629">
        <f>'[1]Report P4 '!H56</f>
        <v>4782548850.8500071</v>
      </c>
      <c r="I501" s="629">
        <f>'[1]Report P4 '!I56</f>
        <v>2543594685.9000077</v>
      </c>
      <c r="J501" s="629">
        <f>'[1]Report P4 '!J56</f>
        <v>1587169794.3699996</v>
      </c>
      <c r="K501" s="629">
        <f>'[1]Report P4 '!K56</f>
        <v>776810466.43999946</v>
      </c>
      <c r="L501" s="625">
        <f>'[1]Report P4 '!L56</f>
        <v>349816627.8900001</v>
      </c>
      <c r="M501" s="625">
        <f>'[1]Report P4 '!M56</f>
        <v>65490071.180000022</v>
      </c>
      <c r="N501" s="629">
        <f>'[1]Report P4 '!N56</f>
        <v>2769498.83</v>
      </c>
      <c r="O501" s="629">
        <f>'[1]Report P4 '!O56</f>
        <v>0</v>
      </c>
      <c r="P501" s="629">
        <f>'[1]Report P4 '!P56</f>
        <v>0</v>
      </c>
      <c r="Q501" s="629">
        <f>'[1]Report P4 '!Q56</f>
        <v>0</v>
      </c>
      <c r="R501" s="629">
        <f>'[1]Report P4 '!R56</f>
        <v>0</v>
      </c>
      <c r="S501" s="630">
        <f>'[1]Report P4 '!S56</f>
        <v>35134943543.750008</v>
      </c>
      <c r="T501" s="631">
        <f>'[1]Report P4 '!T56</f>
        <v>0.59269842967032405</v>
      </c>
    </row>
    <row r="502" spans="1:20" x14ac:dyDescent="0.25">
      <c r="A502" s="608" t="s">
        <v>3057</v>
      </c>
      <c r="B502" s="628" t="s">
        <v>3042</v>
      </c>
      <c r="C502" s="629">
        <f>'[1]Report P4 '!C57</f>
        <v>4449118447.3200054</v>
      </c>
      <c r="D502" s="629">
        <f>'[1]Report P4 '!D57</f>
        <v>3745703062.9300194</v>
      </c>
      <c r="E502" s="629">
        <f>'[1]Report P4 '!E57</f>
        <v>4798266855.9800043</v>
      </c>
      <c r="F502" s="629">
        <f>'[1]Report P4 '!F57</f>
        <v>5696392232.3099909</v>
      </c>
      <c r="G502" s="629">
        <f>'[1]Report P4 '!G57</f>
        <v>6321886434.2499704</v>
      </c>
      <c r="H502" s="629">
        <f>'[1]Report P4 '!H57</f>
        <v>4777000704.0600071</v>
      </c>
      <c r="I502" s="629">
        <f>'[1]Report P4 '!I57</f>
        <v>2543215818.2000079</v>
      </c>
      <c r="J502" s="629">
        <f>'[1]Report P4 '!J57</f>
        <v>1585587384.2999997</v>
      </c>
      <c r="K502" s="629">
        <f>'[1]Report P4 '!K57</f>
        <v>775648863.06999946</v>
      </c>
      <c r="L502" s="629">
        <f>'[1]Report P4 '!L57</f>
        <v>349816627.8900001</v>
      </c>
      <c r="M502" s="629">
        <f>'[1]Report P4 '!M57</f>
        <v>65490071.180000022</v>
      </c>
      <c r="N502" s="629">
        <f>'[1]Report P4 '!N57</f>
        <v>2769498.83</v>
      </c>
      <c r="O502" s="629">
        <f>'[1]Report P4 '!O57</f>
        <v>0</v>
      </c>
      <c r="P502" s="629">
        <f>'[1]Report P4 '!P57</f>
        <v>0</v>
      </c>
      <c r="Q502" s="629">
        <f>'[1]Report P4 '!Q57</f>
        <v>0</v>
      </c>
      <c r="R502" s="629">
        <f>'[1]Report P4 '!R57</f>
        <v>0</v>
      </c>
      <c r="S502" s="630">
        <f>'[1]Report P4 '!S57</f>
        <v>35110896000.320007</v>
      </c>
      <c r="T502" s="631">
        <f>'[1]Report P4 '!T57</f>
        <v>0.99931556618555384</v>
      </c>
    </row>
    <row r="503" spans="1:20" x14ac:dyDescent="0.25">
      <c r="A503" s="608" t="s">
        <v>3057</v>
      </c>
      <c r="B503" s="628" t="s">
        <v>3043</v>
      </c>
      <c r="C503" s="629">
        <f>'[1]Report P4 '!C58</f>
        <v>1077094.3199999998</v>
      </c>
      <c r="D503" s="629">
        <f>'[1]Report P4 '!D58</f>
        <v>2113873.1999999997</v>
      </c>
      <c r="E503" s="629">
        <f>'[1]Report P4 '!E58</f>
        <v>2617642.5300000003</v>
      </c>
      <c r="F503" s="629">
        <f>'[1]Report P4 '!F58</f>
        <v>1914067.7899999998</v>
      </c>
      <c r="G503" s="629">
        <f>'[1]Report P4 '!G58</f>
        <v>3443070.91</v>
      </c>
      <c r="H503" s="629">
        <f>'[1]Report P4 '!H58</f>
        <v>4936105.0600000005</v>
      </c>
      <c r="I503" s="629">
        <f>'[1]Report P4 '!I58</f>
        <v>378867.7</v>
      </c>
      <c r="J503" s="629">
        <f>'[1]Report P4 '!J58</f>
        <v>1582410.0699999998</v>
      </c>
      <c r="K503" s="629">
        <f>'[1]Report P4 '!K58</f>
        <v>0</v>
      </c>
      <c r="L503" s="629">
        <f>'[1]Report P4 '!L58</f>
        <v>0</v>
      </c>
      <c r="M503" s="629">
        <f>'[1]Report P4 '!M58</f>
        <v>0</v>
      </c>
      <c r="N503" s="629">
        <f>'[1]Report P4 '!N58</f>
        <v>0</v>
      </c>
      <c r="O503" s="629">
        <f>'[1]Report P4 '!O58</f>
        <v>0</v>
      </c>
      <c r="P503" s="629">
        <f>'[1]Report P4 '!P58</f>
        <v>0</v>
      </c>
      <c r="Q503" s="629">
        <f>'[1]Report P4 '!Q58</f>
        <v>0</v>
      </c>
      <c r="R503" s="629">
        <f>'[1]Report P4 '!R58</f>
        <v>0</v>
      </c>
      <c r="S503" s="630">
        <f>'[1]Report P4 '!S58</f>
        <v>18063131.579999998</v>
      </c>
      <c r="T503" s="631">
        <f>'[1]Report P4 '!T58</f>
        <v>5.1410731761978776E-4</v>
      </c>
    </row>
    <row r="504" spans="1:20" x14ac:dyDescent="0.25">
      <c r="A504" s="608" t="s">
        <v>3057</v>
      </c>
      <c r="B504" s="628" t="s">
        <v>3044</v>
      </c>
      <c r="C504" s="629">
        <f>'[1]Report P4 '!C59</f>
        <v>364889.39</v>
      </c>
      <c r="D504" s="629">
        <f>'[1]Report P4 '!D59</f>
        <v>1374863.8800000001</v>
      </c>
      <c r="E504" s="629">
        <f>'[1]Report P4 '!E59</f>
        <v>771943.02</v>
      </c>
      <c r="F504" s="629">
        <f>'[1]Report P4 '!F59</f>
        <v>326804</v>
      </c>
      <c r="G504" s="629">
        <f>'[1]Report P4 '!G59</f>
        <v>1372266.46</v>
      </c>
      <c r="H504" s="629">
        <f>'[1]Report P4 '!H59</f>
        <v>612041.73</v>
      </c>
      <c r="I504" s="629">
        <f>'[1]Report P4 '!I59</f>
        <v>0</v>
      </c>
      <c r="J504" s="629">
        <f>'[1]Report P4 '!J59</f>
        <v>0</v>
      </c>
      <c r="K504" s="629">
        <f>'[1]Report P4 '!K59</f>
        <v>1161603.3700000001</v>
      </c>
      <c r="L504" s="629">
        <f>'[1]Report P4 '!L59</f>
        <v>0</v>
      </c>
      <c r="M504" s="629">
        <f>'[1]Report P4 '!M59</f>
        <v>0</v>
      </c>
      <c r="N504" s="629">
        <f>'[1]Report P4 '!N59</f>
        <v>0</v>
      </c>
      <c r="O504" s="629">
        <f>'[1]Report P4 '!O59</f>
        <v>0</v>
      </c>
      <c r="P504" s="629">
        <f>'[1]Report P4 '!P59</f>
        <v>0</v>
      </c>
      <c r="Q504" s="629">
        <f>'[1]Report P4 '!Q59</f>
        <v>0</v>
      </c>
      <c r="R504" s="629">
        <f>'[1]Report P4 '!R59</f>
        <v>0</v>
      </c>
      <c r="S504" s="630">
        <f>'[1]Report P4 '!S59</f>
        <v>5984411.8500000006</v>
      </c>
      <c r="T504" s="631">
        <f>'[1]Report P4 '!T59</f>
        <v>1.7032649682639209E-4</v>
      </c>
    </row>
    <row r="505" spans="1:20" x14ac:dyDescent="0.25">
      <c r="A505" s="608" t="s">
        <v>3049</v>
      </c>
      <c r="B505" s="628" t="s">
        <v>3045</v>
      </c>
      <c r="C505" s="629">
        <f>'[1]Report P4 '!C60</f>
        <v>0</v>
      </c>
      <c r="D505" s="629">
        <f>'[1]Report P4 '!D60</f>
        <v>0</v>
      </c>
      <c r="E505" s="629">
        <f>'[1]Report P4 '!E60</f>
        <v>0</v>
      </c>
      <c r="F505" s="629">
        <f>'[1]Report P4 '!F60</f>
        <v>0</v>
      </c>
      <c r="G505" s="629">
        <f>'[1]Report P4 '!G60</f>
        <v>0</v>
      </c>
      <c r="H505" s="629">
        <f>'[1]Report P4 '!H60</f>
        <v>0</v>
      </c>
      <c r="I505" s="629">
        <f>'[1]Report P4 '!I60</f>
        <v>0</v>
      </c>
      <c r="J505" s="629">
        <f>'[1]Report P4 '!J60</f>
        <v>0</v>
      </c>
      <c r="K505" s="629">
        <f>'[1]Report P4 '!K60</f>
        <v>0</v>
      </c>
      <c r="L505" s="629">
        <f>'[1]Report P4 '!L60</f>
        <v>0</v>
      </c>
      <c r="M505" s="629">
        <f>'[1]Report P4 '!M60</f>
        <v>0</v>
      </c>
      <c r="N505" s="629">
        <f>'[1]Report P4 '!N60</f>
        <v>0</v>
      </c>
      <c r="O505" s="629">
        <f>'[1]Report P4 '!O60</f>
        <v>0</v>
      </c>
      <c r="P505" s="629">
        <f>'[1]Report P4 '!P60</f>
        <v>0</v>
      </c>
      <c r="Q505" s="629">
        <f>'[1]Report P4 '!Q60</f>
        <v>0</v>
      </c>
      <c r="R505" s="629">
        <f>'[1]Report P4 '!R60</f>
        <v>0</v>
      </c>
      <c r="S505" s="630">
        <f>'[1]Report P4 '!S60</f>
        <v>0</v>
      </c>
      <c r="T505" s="631">
        <f>'[1]Report P4 '!T60</f>
        <v>0</v>
      </c>
    </row>
    <row r="506" spans="1:20" ht="15.75" thickBot="1" x14ac:dyDescent="0.3">
      <c r="A506" s="608"/>
      <c r="B506" s="632" t="s">
        <v>3046</v>
      </c>
      <c r="C506" s="633">
        <f>'[1]Report P4 '!C61</f>
        <v>0</v>
      </c>
      <c r="D506" s="633">
        <f>'[1]Report P4 '!D61</f>
        <v>0</v>
      </c>
      <c r="E506" s="633">
        <f>'[1]Report P4 '!E61</f>
        <v>0</v>
      </c>
      <c r="F506" s="633">
        <f>'[1]Report P4 '!F61</f>
        <v>0</v>
      </c>
      <c r="G506" s="633">
        <f>'[1]Report P4 '!G61</f>
        <v>0</v>
      </c>
      <c r="H506" s="633">
        <f>'[1]Report P4 '!H61</f>
        <v>0</v>
      </c>
      <c r="I506" s="633">
        <f>'[1]Report P4 '!I61</f>
        <v>0</v>
      </c>
      <c r="J506" s="633">
        <f>'[1]Report P4 '!J61</f>
        <v>0</v>
      </c>
      <c r="K506" s="633">
        <f>'[1]Report P4 '!K61</f>
        <v>0</v>
      </c>
      <c r="L506" s="633">
        <f>'[1]Report P4 '!L61</f>
        <v>0</v>
      </c>
      <c r="M506" s="633">
        <f>'[1]Report P4 '!M61</f>
        <v>0</v>
      </c>
      <c r="N506" s="633">
        <f>'[1]Report P4 '!N61</f>
        <v>0</v>
      </c>
      <c r="O506" s="633">
        <f>'[1]Report P4 '!O61</f>
        <v>0</v>
      </c>
      <c r="P506" s="633">
        <f>'[1]Report P4 '!P61</f>
        <v>0</v>
      </c>
      <c r="Q506" s="633">
        <f>'[1]Report P4 '!Q61</f>
        <v>0</v>
      </c>
      <c r="R506" s="633">
        <f>'[1]Report P4 '!R61</f>
        <v>0</v>
      </c>
      <c r="S506" s="634">
        <f>'[1]Report P4 '!S61</f>
        <v>0</v>
      </c>
      <c r="T506" s="635">
        <f>'[1]Report P4 '!T61</f>
        <v>0</v>
      </c>
    </row>
    <row r="507" spans="1:20" x14ac:dyDescent="0.25">
      <c r="A507" s="623" t="s">
        <v>3058</v>
      </c>
      <c r="B507" s="624" t="s">
        <v>3153</v>
      </c>
      <c r="C507" s="629">
        <f>'[1]Report P4 '!C62</f>
        <v>8706859.1800000034</v>
      </c>
      <c r="D507" s="629">
        <f>'[1]Report P4 '!D62</f>
        <v>7813849.3499999996</v>
      </c>
      <c r="E507" s="629">
        <f>'[1]Report P4 '!E62</f>
        <v>10407152.469999999</v>
      </c>
      <c r="F507" s="629">
        <f>'[1]Report P4 '!F62</f>
        <v>15439840.429999994</v>
      </c>
      <c r="G507" s="629">
        <f>'[1]Report P4 '!G62</f>
        <v>15665908.590000002</v>
      </c>
      <c r="H507" s="629">
        <f>'[1]Report P4 '!H62</f>
        <v>19304793.520000011</v>
      </c>
      <c r="I507" s="629">
        <f>'[1]Report P4 '!I62</f>
        <v>31212234.179999989</v>
      </c>
      <c r="J507" s="629">
        <f>'[1]Report P4 '!J62</f>
        <v>24580295.40000001</v>
      </c>
      <c r="K507" s="629">
        <f>'[1]Report P4 '!K62</f>
        <v>3867090.9700000007</v>
      </c>
      <c r="L507" s="629">
        <f>'[1]Report P4 '!L62</f>
        <v>1053880.6600000001</v>
      </c>
      <c r="M507" s="629">
        <f>'[1]Report P4 '!M62</f>
        <v>754696.43</v>
      </c>
      <c r="N507" s="629">
        <f>'[1]Report P4 '!N62</f>
        <v>0</v>
      </c>
      <c r="O507" s="629">
        <f>'[1]Report P4 '!O62</f>
        <v>0</v>
      </c>
      <c r="P507" s="629">
        <f>'[1]Report P4 '!P62</f>
        <v>0</v>
      </c>
      <c r="Q507" s="629">
        <f>'[1]Report P4 '!Q62</f>
        <v>0</v>
      </c>
      <c r="R507" s="629">
        <f>'[1]Report P4 '!R62</f>
        <v>0</v>
      </c>
      <c r="S507" s="630">
        <f>'[1]Report P4 '!S62</f>
        <v>138806601.18000001</v>
      </c>
      <c r="T507" s="631">
        <f>'[1]Report P4 '!T62</f>
        <v>2.3415564748188039E-3</v>
      </c>
    </row>
    <row r="508" spans="1:20" x14ac:dyDescent="0.25">
      <c r="A508" s="608" t="s">
        <v>3058</v>
      </c>
      <c r="B508" s="628" t="s">
        <v>3042</v>
      </c>
      <c r="C508" s="629">
        <f>'[1]Report P4 '!C63</f>
        <v>8706859.1800000034</v>
      </c>
      <c r="D508" s="629">
        <f>'[1]Report P4 '!D63</f>
        <v>7813849.3499999996</v>
      </c>
      <c r="E508" s="629">
        <f>'[1]Report P4 '!E63</f>
        <v>10407152.469999999</v>
      </c>
      <c r="F508" s="629">
        <f>'[1]Report P4 '!F63</f>
        <v>15439840.429999994</v>
      </c>
      <c r="G508" s="629">
        <f>'[1]Report P4 '!G63</f>
        <v>15665908.590000002</v>
      </c>
      <c r="H508" s="629">
        <f>'[1]Report P4 '!H63</f>
        <v>19304793.520000011</v>
      </c>
      <c r="I508" s="629">
        <f>'[1]Report P4 '!I63</f>
        <v>31212234.179999989</v>
      </c>
      <c r="J508" s="629">
        <f>'[1]Report P4 '!J63</f>
        <v>24580295.40000001</v>
      </c>
      <c r="K508" s="629">
        <f>'[1]Report P4 '!K63</f>
        <v>3867090.9700000007</v>
      </c>
      <c r="L508" s="629">
        <f>'[1]Report P4 '!L63</f>
        <v>1053880.6600000001</v>
      </c>
      <c r="M508" s="629">
        <f>'[1]Report P4 '!M63</f>
        <v>754696.43</v>
      </c>
      <c r="N508" s="629">
        <f>'[1]Report P4 '!N63</f>
        <v>0</v>
      </c>
      <c r="O508" s="629">
        <f>'[1]Report P4 '!O63</f>
        <v>0</v>
      </c>
      <c r="P508" s="629">
        <f>'[1]Report P4 '!P63</f>
        <v>0</v>
      </c>
      <c r="Q508" s="629">
        <f>'[1]Report P4 '!Q63</f>
        <v>0</v>
      </c>
      <c r="R508" s="629">
        <f>'[1]Report P4 '!R63</f>
        <v>0</v>
      </c>
      <c r="S508" s="630">
        <f>'[1]Report P4 '!S63</f>
        <v>138806601.18000001</v>
      </c>
      <c r="T508" s="631">
        <f>'[1]Report P4 '!T63</f>
        <v>1</v>
      </c>
    </row>
    <row r="509" spans="1:20" x14ac:dyDescent="0.25">
      <c r="A509" s="608" t="s">
        <v>3058</v>
      </c>
      <c r="B509" s="628" t="s">
        <v>3043</v>
      </c>
      <c r="C509" s="629">
        <f>'[1]Report P4 '!C64</f>
        <v>0</v>
      </c>
      <c r="D509" s="629">
        <f>'[1]Report P4 '!D64</f>
        <v>0</v>
      </c>
      <c r="E509" s="629">
        <f>'[1]Report P4 '!E64</f>
        <v>0</v>
      </c>
      <c r="F509" s="629">
        <f>'[1]Report P4 '!F64</f>
        <v>0</v>
      </c>
      <c r="G509" s="629">
        <f>'[1]Report P4 '!G64</f>
        <v>0</v>
      </c>
      <c r="H509" s="629">
        <f>'[1]Report P4 '!H64</f>
        <v>0</v>
      </c>
      <c r="I509" s="629">
        <f>'[1]Report P4 '!I64</f>
        <v>0</v>
      </c>
      <c r="J509" s="629">
        <f>'[1]Report P4 '!J64</f>
        <v>0</v>
      </c>
      <c r="K509" s="629">
        <f>'[1]Report P4 '!K64</f>
        <v>0</v>
      </c>
      <c r="L509" s="629">
        <f>'[1]Report P4 '!L64</f>
        <v>0</v>
      </c>
      <c r="M509" s="629">
        <f>'[1]Report P4 '!M64</f>
        <v>0</v>
      </c>
      <c r="N509" s="629">
        <f>'[1]Report P4 '!N64</f>
        <v>0</v>
      </c>
      <c r="O509" s="629">
        <f>'[1]Report P4 '!O64</f>
        <v>0</v>
      </c>
      <c r="P509" s="629">
        <f>'[1]Report P4 '!P64</f>
        <v>0</v>
      </c>
      <c r="Q509" s="629">
        <f>'[1]Report P4 '!Q64</f>
        <v>0</v>
      </c>
      <c r="R509" s="629">
        <f>'[1]Report P4 '!R64</f>
        <v>0</v>
      </c>
      <c r="S509" s="630">
        <f>'[1]Report P4 '!S64</f>
        <v>0</v>
      </c>
      <c r="T509" s="631">
        <f>'[1]Report P4 '!T64</f>
        <v>0</v>
      </c>
    </row>
    <row r="510" spans="1:20" x14ac:dyDescent="0.25">
      <c r="A510" s="608" t="s">
        <v>3058</v>
      </c>
      <c r="B510" s="628" t="s">
        <v>3044</v>
      </c>
      <c r="C510" s="629">
        <f>'[1]Report P4 '!C65</f>
        <v>0</v>
      </c>
      <c r="D510" s="629">
        <f>'[1]Report P4 '!D65</f>
        <v>0</v>
      </c>
      <c r="E510" s="629">
        <f>'[1]Report P4 '!E65</f>
        <v>0</v>
      </c>
      <c r="F510" s="629">
        <f>'[1]Report P4 '!F65</f>
        <v>0</v>
      </c>
      <c r="G510" s="629">
        <f>'[1]Report P4 '!G65</f>
        <v>0</v>
      </c>
      <c r="H510" s="629">
        <f>'[1]Report P4 '!H65</f>
        <v>0</v>
      </c>
      <c r="I510" s="629">
        <f>'[1]Report P4 '!I65</f>
        <v>0</v>
      </c>
      <c r="J510" s="629">
        <f>'[1]Report P4 '!J65</f>
        <v>0</v>
      </c>
      <c r="K510" s="629">
        <f>'[1]Report P4 '!K65</f>
        <v>0</v>
      </c>
      <c r="L510" s="629">
        <f>'[1]Report P4 '!L65</f>
        <v>0</v>
      </c>
      <c r="M510" s="629">
        <f>'[1]Report P4 '!M65</f>
        <v>0</v>
      </c>
      <c r="N510" s="629">
        <f>'[1]Report P4 '!N65</f>
        <v>0</v>
      </c>
      <c r="O510" s="629">
        <f>'[1]Report P4 '!O65</f>
        <v>0</v>
      </c>
      <c r="P510" s="629">
        <f>'[1]Report P4 '!P65</f>
        <v>0</v>
      </c>
      <c r="Q510" s="629">
        <f>'[1]Report P4 '!Q65</f>
        <v>0</v>
      </c>
      <c r="R510" s="629">
        <f>'[1]Report P4 '!R65</f>
        <v>0</v>
      </c>
      <c r="S510" s="630">
        <f>'[1]Report P4 '!S65</f>
        <v>0</v>
      </c>
      <c r="T510" s="631">
        <f>'[1]Report P4 '!T65</f>
        <v>0</v>
      </c>
    </row>
    <row r="511" spans="1:20" x14ac:dyDescent="0.25">
      <c r="A511" s="608" t="s">
        <v>3049</v>
      </c>
      <c r="B511" s="628" t="s">
        <v>3045</v>
      </c>
      <c r="C511" s="629">
        <f>'[1]Report P4 '!C66</f>
        <v>0</v>
      </c>
      <c r="D511" s="629">
        <f>'[1]Report P4 '!D66</f>
        <v>0</v>
      </c>
      <c r="E511" s="629">
        <f>'[1]Report P4 '!E66</f>
        <v>0</v>
      </c>
      <c r="F511" s="629">
        <f>'[1]Report P4 '!F66</f>
        <v>0</v>
      </c>
      <c r="G511" s="629">
        <f>'[1]Report P4 '!G66</f>
        <v>0</v>
      </c>
      <c r="H511" s="629">
        <f>'[1]Report P4 '!H66</f>
        <v>0</v>
      </c>
      <c r="I511" s="629">
        <f>'[1]Report P4 '!I66</f>
        <v>0</v>
      </c>
      <c r="J511" s="629">
        <f>'[1]Report P4 '!J66</f>
        <v>0</v>
      </c>
      <c r="K511" s="629">
        <f>'[1]Report P4 '!K66</f>
        <v>0</v>
      </c>
      <c r="L511" s="629">
        <f>'[1]Report P4 '!L66</f>
        <v>0</v>
      </c>
      <c r="M511" s="629">
        <f>'[1]Report P4 '!M66</f>
        <v>0</v>
      </c>
      <c r="N511" s="629">
        <f>'[1]Report P4 '!N66</f>
        <v>0</v>
      </c>
      <c r="O511" s="629">
        <f>'[1]Report P4 '!O66</f>
        <v>0</v>
      </c>
      <c r="P511" s="629">
        <f>'[1]Report P4 '!P66</f>
        <v>0</v>
      </c>
      <c r="Q511" s="629">
        <f>'[1]Report P4 '!Q66</f>
        <v>0</v>
      </c>
      <c r="R511" s="629">
        <f>'[1]Report P4 '!R66</f>
        <v>0</v>
      </c>
      <c r="S511" s="630">
        <f>'[1]Report P4 '!S66</f>
        <v>0</v>
      </c>
      <c r="T511" s="631">
        <f>'[1]Report P4 '!T66</f>
        <v>0</v>
      </c>
    </row>
    <row r="512" spans="1:20" ht="15.75" thickBot="1" x14ac:dyDescent="0.3">
      <c r="A512" s="608"/>
      <c r="B512" s="632" t="s">
        <v>3046</v>
      </c>
      <c r="C512" s="633">
        <f>'[1]Report P4 '!C67</f>
        <v>0</v>
      </c>
      <c r="D512" s="633">
        <f>'[1]Report P4 '!D67</f>
        <v>0</v>
      </c>
      <c r="E512" s="633">
        <f>'[1]Report P4 '!E67</f>
        <v>0</v>
      </c>
      <c r="F512" s="633">
        <f>'[1]Report P4 '!F67</f>
        <v>0</v>
      </c>
      <c r="G512" s="633">
        <f>'[1]Report P4 '!G67</f>
        <v>0</v>
      </c>
      <c r="H512" s="633">
        <f>'[1]Report P4 '!H67</f>
        <v>0</v>
      </c>
      <c r="I512" s="633">
        <f>'[1]Report P4 '!I67</f>
        <v>0</v>
      </c>
      <c r="J512" s="633">
        <f>'[1]Report P4 '!J67</f>
        <v>0</v>
      </c>
      <c r="K512" s="633">
        <f>'[1]Report P4 '!K67</f>
        <v>0</v>
      </c>
      <c r="L512" s="633">
        <f>'[1]Report P4 '!L67</f>
        <v>0</v>
      </c>
      <c r="M512" s="633">
        <f>'[1]Report P4 '!M67</f>
        <v>0</v>
      </c>
      <c r="N512" s="633">
        <f>'[1]Report P4 '!N67</f>
        <v>0</v>
      </c>
      <c r="O512" s="633">
        <f>'[1]Report P4 '!O67</f>
        <v>0</v>
      </c>
      <c r="P512" s="633">
        <f>'[1]Report P4 '!P67</f>
        <v>0</v>
      </c>
      <c r="Q512" s="633">
        <f>'[1]Report P4 '!Q67</f>
        <v>0</v>
      </c>
      <c r="R512" s="633">
        <f>'[1]Report P4 '!R67</f>
        <v>0</v>
      </c>
      <c r="S512" s="634">
        <f>'[1]Report P4 '!S67</f>
        <v>0</v>
      </c>
      <c r="T512" s="635">
        <f>'[1]Report P4 '!T67</f>
        <v>0</v>
      </c>
    </row>
    <row r="513" spans="1:20" x14ac:dyDescent="0.25">
      <c r="A513" s="623" t="s">
        <v>3059</v>
      </c>
      <c r="B513" s="624" t="s">
        <v>3153</v>
      </c>
      <c r="C513" s="629">
        <f>'[1]Report P4 '!C68</f>
        <v>94273966.319999799</v>
      </c>
      <c r="D513" s="629">
        <f>'[1]Report P4 '!D68</f>
        <v>81328608.99000001</v>
      </c>
      <c r="E513" s="629">
        <f>'[1]Report P4 '!E68</f>
        <v>123437960.43999974</v>
      </c>
      <c r="F513" s="629">
        <f>'[1]Report P4 '!F68</f>
        <v>195501854.46999973</v>
      </c>
      <c r="G513" s="629">
        <f>'[1]Report P4 '!G68</f>
        <v>216655356.75</v>
      </c>
      <c r="H513" s="629">
        <f>'[1]Report P4 '!H68</f>
        <v>197867142.16000003</v>
      </c>
      <c r="I513" s="629">
        <f>'[1]Report P4 '!I68</f>
        <v>98975040.190000072</v>
      </c>
      <c r="J513" s="629">
        <f>'[1]Report P4 '!J68</f>
        <v>69312032.139999986</v>
      </c>
      <c r="K513" s="629">
        <f>'[1]Report P4 '!K68</f>
        <v>33973270.989999995</v>
      </c>
      <c r="L513" s="629">
        <f>'[1]Report P4 '!L68</f>
        <v>12089959.309999995</v>
      </c>
      <c r="M513" s="629">
        <f>'[1]Report P4 '!M68</f>
        <v>3060694.52</v>
      </c>
      <c r="N513" s="629">
        <f>'[1]Report P4 '!N68</f>
        <v>274477.32</v>
      </c>
      <c r="O513" s="629">
        <f>'[1]Report P4 '!O68</f>
        <v>0</v>
      </c>
      <c r="P513" s="629">
        <f>'[1]Report P4 '!P68</f>
        <v>0</v>
      </c>
      <c r="Q513" s="629">
        <f>'[1]Report P4 '!Q68</f>
        <v>0</v>
      </c>
      <c r="R513" s="629">
        <f>'[1]Report P4 '!R68</f>
        <v>0</v>
      </c>
      <c r="S513" s="630">
        <f>'[1]Report P4 '!S68</f>
        <v>1126750363.5999992</v>
      </c>
      <c r="T513" s="631">
        <f>'[1]Report P4 '!T68</f>
        <v>1.9007378517760055E-2</v>
      </c>
    </row>
    <row r="514" spans="1:20" x14ac:dyDescent="0.25">
      <c r="A514" s="608" t="s">
        <v>3059</v>
      </c>
      <c r="B514" s="628" t="s">
        <v>3042</v>
      </c>
      <c r="C514" s="629">
        <f>'[1]Report P4 '!C69</f>
        <v>94273966.319999799</v>
      </c>
      <c r="D514" s="629">
        <f>'[1]Report P4 '!D69</f>
        <v>81328608.99000001</v>
      </c>
      <c r="E514" s="629">
        <f>'[1]Report P4 '!E69</f>
        <v>123437960.43999974</v>
      </c>
      <c r="F514" s="629">
        <f>'[1]Report P4 '!F69</f>
        <v>195501854.46999973</v>
      </c>
      <c r="G514" s="629">
        <f>'[1]Report P4 '!G69</f>
        <v>216234324.41</v>
      </c>
      <c r="H514" s="629">
        <f>'[1]Report P4 '!H69</f>
        <v>197867142.16000003</v>
      </c>
      <c r="I514" s="629">
        <f>'[1]Report P4 '!I69</f>
        <v>98975040.190000072</v>
      </c>
      <c r="J514" s="629">
        <f>'[1]Report P4 '!J69</f>
        <v>69264842.249999985</v>
      </c>
      <c r="K514" s="629">
        <f>'[1]Report P4 '!K69</f>
        <v>33973270.989999995</v>
      </c>
      <c r="L514" s="629">
        <f>'[1]Report P4 '!L69</f>
        <v>12089959.309999995</v>
      </c>
      <c r="M514" s="629">
        <f>'[1]Report P4 '!M69</f>
        <v>3060694.52</v>
      </c>
      <c r="N514" s="629">
        <f>'[1]Report P4 '!N69</f>
        <v>274477.32</v>
      </c>
      <c r="O514" s="629">
        <f>'[1]Report P4 '!O69</f>
        <v>0</v>
      </c>
      <c r="P514" s="629">
        <f>'[1]Report P4 '!P69</f>
        <v>0</v>
      </c>
      <c r="Q514" s="629">
        <f>'[1]Report P4 '!Q69</f>
        <v>0</v>
      </c>
      <c r="R514" s="629">
        <f>'[1]Report P4 '!R69</f>
        <v>0</v>
      </c>
      <c r="S514" s="630">
        <f>'[1]Report P4 '!S69</f>
        <v>1126282141.3699992</v>
      </c>
      <c r="T514" s="631">
        <f>'[1]Report P4 '!T69</f>
        <v>0.99958444900918064</v>
      </c>
    </row>
    <row r="515" spans="1:20" x14ac:dyDescent="0.25">
      <c r="A515" s="608" t="s">
        <v>3059</v>
      </c>
      <c r="B515" s="628" t="s">
        <v>3043</v>
      </c>
      <c r="C515" s="629">
        <f>'[1]Report P4 '!C70</f>
        <v>0</v>
      </c>
      <c r="D515" s="629">
        <f>'[1]Report P4 '!D70</f>
        <v>0</v>
      </c>
      <c r="E515" s="629">
        <f>'[1]Report P4 '!E70</f>
        <v>0</v>
      </c>
      <c r="F515" s="629">
        <f>'[1]Report P4 '!F70</f>
        <v>0</v>
      </c>
      <c r="G515" s="629">
        <f>'[1]Report P4 '!G70</f>
        <v>205710.81</v>
      </c>
      <c r="H515" s="629">
        <f>'[1]Report P4 '!H70</f>
        <v>0</v>
      </c>
      <c r="I515" s="629">
        <f>'[1]Report P4 '!I70</f>
        <v>0</v>
      </c>
      <c r="J515" s="629">
        <f>'[1]Report P4 '!J70</f>
        <v>0</v>
      </c>
      <c r="K515" s="629">
        <f>'[1]Report P4 '!K70</f>
        <v>0</v>
      </c>
      <c r="L515" s="629">
        <f>'[1]Report P4 '!L70</f>
        <v>0</v>
      </c>
      <c r="M515" s="629">
        <f>'[1]Report P4 '!M70</f>
        <v>0</v>
      </c>
      <c r="N515" s="629">
        <f>'[1]Report P4 '!N70</f>
        <v>0</v>
      </c>
      <c r="O515" s="629">
        <f>'[1]Report P4 '!O70</f>
        <v>0</v>
      </c>
      <c r="P515" s="629">
        <f>'[1]Report P4 '!P70</f>
        <v>0</v>
      </c>
      <c r="Q515" s="629">
        <f>'[1]Report P4 '!Q70</f>
        <v>0</v>
      </c>
      <c r="R515" s="629">
        <f>'[1]Report P4 '!R70</f>
        <v>0</v>
      </c>
      <c r="S515" s="630">
        <f>'[1]Report P4 '!S70</f>
        <v>205710.81</v>
      </c>
      <c r="T515" s="631">
        <f>'[1]Report P4 '!T70</f>
        <v>1.8256999655429277E-4</v>
      </c>
    </row>
    <row r="516" spans="1:20" x14ac:dyDescent="0.25">
      <c r="A516" s="608" t="s">
        <v>3059</v>
      </c>
      <c r="B516" s="628" t="s">
        <v>3044</v>
      </c>
      <c r="C516" s="629">
        <f>'[1]Report P4 '!C71</f>
        <v>0</v>
      </c>
      <c r="D516" s="629">
        <f>'[1]Report P4 '!D71</f>
        <v>0</v>
      </c>
      <c r="E516" s="629">
        <f>'[1]Report P4 '!E71</f>
        <v>0</v>
      </c>
      <c r="F516" s="629">
        <f>'[1]Report P4 '!F71</f>
        <v>0</v>
      </c>
      <c r="G516" s="629">
        <f>'[1]Report P4 '!G71</f>
        <v>215321.53</v>
      </c>
      <c r="H516" s="629">
        <f>'[1]Report P4 '!H71</f>
        <v>0</v>
      </c>
      <c r="I516" s="629">
        <f>'[1]Report P4 '!I71</f>
        <v>0</v>
      </c>
      <c r="J516" s="629">
        <f>'[1]Report P4 '!J71</f>
        <v>47189.89</v>
      </c>
      <c r="K516" s="629">
        <f>'[1]Report P4 '!K71</f>
        <v>0</v>
      </c>
      <c r="L516" s="629">
        <f>'[1]Report P4 '!L71</f>
        <v>0</v>
      </c>
      <c r="M516" s="629">
        <f>'[1]Report P4 '!M71</f>
        <v>0</v>
      </c>
      <c r="N516" s="629">
        <f>'[1]Report P4 '!N71</f>
        <v>0</v>
      </c>
      <c r="O516" s="629">
        <f>'[1]Report P4 '!O71</f>
        <v>0</v>
      </c>
      <c r="P516" s="629">
        <f>'[1]Report P4 '!P71</f>
        <v>0</v>
      </c>
      <c r="Q516" s="629">
        <f>'[1]Report P4 '!Q71</f>
        <v>0</v>
      </c>
      <c r="R516" s="629">
        <f>'[1]Report P4 '!R71</f>
        <v>0</v>
      </c>
      <c r="S516" s="630">
        <f>'[1]Report P4 '!S71</f>
        <v>262511.42</v>
      </c>
      <c r="T516" s="631">
        <f>'[1]Report P4 '!T71</f>
        <v>2.3298099426501945E-4</v>
      </c>
    </row>
    <row r="517" spans="1:20" x14ac:dyDescent="0.25">
      <c r="A517" s="608" t="s">
        <v>3049</v>
      </c>
      <c r="B517" s="628" t="s">
        <v>3045</v>
      </c>
      <c r="C517" s="629">
        <f>'[1]Report P4 '!C72</f>
        <v>0</v>
      </c>
      <c r="D517" s="629">
        <f>'[1]Report P4 '!D72</f>
        <v>0</v>
      </c>
      <c r="E517" s="629">
        <f>'[1]Report P4 '!E72</f>
        <v>0</v>
      </c>
      <c r="F517" s="629">
        <f>'[1]Report P4 '!F72</f>
        <v>0</v>
      </c>
      <c r="G517" s="629">
        <f>'[1]Report P4 '!G72</f>
        <v>0</v>
      </c>
      <c r="H517" s="629">
        <f>'[1]Report P4 '!H72</f>
        <v>0</v>
      </c>
      <c r="I517" s="629">
        <f>'[1]Report P4 '!I72</f>
        <v>0</v>
      </c>
      <c r="J517" s="629">
        <f>'[1]Report P4 '!J72</f>
        <v>0</v>
      </c>
      <c r="K517" s="629">
        <f>'[1]Report P4 '!K72</f>
        <v>0</v>
      </c>
      <c r="L517" s="629">
        <f>'[1]Report P4 '!L72</f>
        <v>0</v>
      </c>
      <c r="M517" s="629">
        <f>'[1]Report P4 '!M72</f>
        <v>0</v>
      </c>
      <c r="N517" s="629">
        <f>'[1]Report P4 '!N72</f>
        <v>0</v>
      </c>
      <c r="O517" s="629">
        <f>'[1]Report P4 '!O72</f>
        <v>0</v>
      </c>
      <c r="P517" s="629">
        <f>'[1]Report P4 '!P72</f>
        <v>0</v>
      </c>
      <c r="Q517" s="629">
        <f>'[1]Report P4 '!Q72</f>
        <v>0</v>
      </c>
      <c r="R517" s="629">
        <f>'[1]Report P4 '!R72</f>
        <v>0</v>
      </c>
      <c r="S517" s="630">
        <f>'[1]Report P4 '!S72</f>
        <v>0</v>
      </c>
      <c r="T517" s="631">
        <f>'[1]Report P4 '!T72</f>
        <v>0</v>
      </c>
    </row>
    <row r="518" spans="1:20" ht="15.75" thickBot="1" x14ac:dyDescent="0.3">
      <c r="A518" s="608"/>
      <c r="B518" s="632" t="s">
        <v>3046</v>
      </c>
      <c r="C518" s="633">
        <f>'[1]Report P4 '!C73</f>
        <v>0</v>
      </c>
      <c r="D518" s="633">
        <f>'[1]Report P4 '!D73</f>
        <v>0</v>
      </c>
      <c r="E518" s="633">
        <f>'[1]Report P4 '!E73</f>
        <v>0</v>
      </c>
      <c r="F518" s="633">
        <f>'[1]Report P4 '!F73</f>
        <v>0</v>
      </c>
      <c r="G518" s="633">
        <f>'[1]Report P4 '!G73</f>
        <v>0</v>
      </c>
      <c r="H518" s="633">
        <f>'[1]Report P4 '!H73</f>
        <v>0</v>
      </c>
      <c r="I518" s="633">
        <f>'[1]Report P4 '!I73</f>
        <v>0</v>
      </c>
      <c r="J518" s="633">
        <f>'[1]Report P4 '!J73</f>
        <v>0</v>
      </c>
      <c r="K518" s="633">
        <f>'[1]Report P4 '!K73</f>
        <v>0</v>
      </c>
      <c r="L518" s="633">
        <f>'[1]Report P4 '!L73</f>
        <v>0</v>
      </c>
      <c r="M518" s="633">
        <f>'[1]Report P4 '!M73</f>
        <v>0</v>
      </c>
      <c r="N518" s="633">
        <f>'[1]Report P4 '!N73</f>
        <v>0</v>
      </c>
      <c r="O518" s="633">
        <f>'[1]Report P4 '!O73</f>
        <v>0</v>
      </c>
      <c r="P518" s="633">
        <f>'[1]Report P4 '!P73</f>
        <v>0</v>
      </c>
      <c r="Q518" s="633">
        <f>'[1]Report P4 '!Q73</f>
        <v>0</v>
      </c>
      <c r="R518" s="633">
        <f>'[1]Report P4 '!R73</f>
        <v>0</v>
      </c>
      <c r="S518" s="634">
        <f>'[1]Report P4 '!S73</f>
        <v>0</v>
      </c>
      <c r="T518" s="635">
        <f>'[1]Report P4 '!T73</f>
        <v>0</v>
      </c>
    </row>
    <row r="519" spans="1:20" x14ac:dyDescent="0.25">
      <c r="A519" s="623" t="s">
        <v>3060</v>
      </c>
      <c r="B519" s="624" t="s">
        <v>3153</v>
      </c>
      <c r="C519" s="629">
        <f>'[1]Report P4 '!C74</f>
        <v>55722784.560000017</v>
      </c>
      <c r="D519" s="629">
        <f>'[1]Report P4 '!D74</f>
        <v>44151424.530000001</v>
      </c>
      <c r="E519" s="629">
        <f>'[1]Report P4 '!E74</f>
        <v>85343552.699999928</v>
      </c>
      <c r="F519" s="629">
        <f>'[1]Report P4 '!F74</f>
        <v>153067922.39999989</v>
      </c>
      <c r="G519" s="629">
        <f>'[1]Report P4 '!G74</f>
        <v>179466645.82000023</v>
      </c>
      <c r="H519" s="629">
        <f>'[1]Report P4 '!H74</f>
        <v>173454406.32000005</v>
      </c>
      <c r="I519" s="629">
        <f>'[1]Report P4 '!I74</f>
        <v>241235291.81999969</v>
      </c>
      <c r="J519" s="629">
        <f>'[1]Report P4 '!J74</f>
        <v>211451143.0200001</v>
      </c>
      <c r="K519" s="629">
        <f>'[1]Report P4 '!K74</f>
        <v>51115885.170000017</v>
      </c>
      <c r="L519" s="629">
        <f>'[1]Report P4 '!L74</f>
        <v>6293896.8600000013</v>
      </c>
      <c r="M519" s="629">
        <f>'[1]Report P4 '!M74</f>
        <v>3465038.6699999995</v>
      </c>
      <c r="N519" s="629">
        <f>'[1]Report P4 '!N74</f>
        <v>2037972.06</v>
      </c>
      <c r="O519" s="629">
        <f>'[1]Report P4 '!O74</f>
        <v>749435.51</v>
      </c>
      <c r="P519" s="629">
        <f>'[1]Report P4 '!P74</f>
        <v>0</v>
      </c>
      <c r="Q519" s="629">
        <f>'[1]Report P4 '!Q74</f>
        <v>0</v>
      </c>
      <c r="R519" s="629">
        <f>'[1]Report P4 '!R74</f>
        <v>0</v>
      </c>
      <c r="S519" s="630">
        <f>'[1]Report P4 '!S74</f>
        <v>1207555399.4400001</v>
      </c>
      <c r="T519" s="631">
        <f>'[1]Report P4 '!T74</f>
        <v>2.037049492044294E-2</v>
      </c>
    </row>
    <row r="520" spans="1:20" x14ac:dyDescent="0.25">
      <c r="A520" s="608" t="s">
        <v>3060</v>
      </c>
      <c r="B520" s="628" t="s">
        <v>3042</v>
      </c>
      <c r="C520" s="629">
        <f>'[1]Report P4 '!C75</f>
        <v>55722784.560000017</v>
      </c>
      <c r="D520" s="629">
        <f>'[1]Report P4 '!D75</f>
        <v>44151424.530000001</v>
      </c>
      <c r="E520" s="629">
        <f>'[1]Report P4 '!E75</f>
        <v>85343552.699999928</v>
      </c>
      <c r="F520" s="629">
        <f>'[1]Report P4 '!F75</f>
        <v>153067922.39999989</v>
      </c>
      <c r="G520" s="629">
        <f>'[1]Report P4 '!G75</f>
        <v>179466645.82000023</v>
      </c>
      <c r="H520" s="629">
        <f>'[1]Report P4 '!H75</f>
        <v>173312123.77000004</v>
      </c>
      <c r="I520" s="629">
        <f>'[1]Report P4 '!I75</f>
        <v>241142181.2199997</v>
      </c>
      <c r="J520" s="629">
        <f>'[1]Report P4 '!J75</f>
        <v>211451143.0200001</v>
      </c>
      <c r="K520" s="629">
        <f>'[1]Report P4 '!K75</f>
        <v>51115885.170000017</v>
      </c>
      <c r="L520" s="629">
        <f>'[1]Report P4 '!L75</f>
        <v>6293896.8600000013</v>
      </c>
      <c r="M520" s="629">
        <f>'[1]Report P4 '!M75</f>
        <v>3465038.6699999995</v>
      </c>
      <c r="N520" s="629">
        <f>'[1]Report P4 '!N75</f>
        <v>2037972.06</v>
      </c>
      <c r="O520" s="629">
        <f>'[1]Report P4 '!O75</f>
        <v>749435.51</v>
      </c>
      <c r="P520" s="629">
        <f>'[1]Report P4 '!P75</f>
        <v>0</v>
      </c>
      <c r="Q520" s="629">
        <f>'[1]Report P4 '!Q75</f>
        <v>0</v>
      </c>
      <c r="R520" s="629">
        <f>'[1]Report P4 '!R75</f>
        <v>0</v>
      </c>
      <c r="S520" s="630">
        <f>'[1]Report P4 '!S75</f>
        <v>1207320006.29</v>
      </c>
      <c r="T520" s="631">
        <f>'[1]Report P4 '!T75</f>
        <v>0.99980506637616029</v>
      </c>
    </row>
    <row r="521" spans="1:20" x14ac:dyDescent="0.25">
      <c r="A521" s="608" t="s">
        <v>3060</v>
      </c>
      <c r="B521" s="628" t="s">
        <v>3043</v>
      </c>
      <c r="C521" s="629">
        <f>'[1]Report P4 '!C76</f>
        <v>0</v>
      </c>
      <c r="D521" s="629">
        <f>'[1]Report P4 '!D76</f>
        <v>0</v>
      </c>
      <c r="E521" s="629">
        <f>'[1]Report P4 '!E76</f>
        <v>0</v>
      </c>
      <c r="F521" s="629">
        <f>'[1]Report P4 '!F76</f>
        <v>0</v>
      </c>
      <c r="G521" s="629">
        <f>'[1]Report P4 '!G76</f>
        <v>0</v>
      </c>
      <c r="H521" s="629">
        <f>'[1]Report P4 '!H76</f>
        <v>0</v>
      </c>
      <c r="I521" s="629">
        <f>'[1]Report P4 '!I76</f>
        <v>0</v>
      </c>
      <c r="J521" s="629">
        <f>'[1]Report P4 '!J76</f>
        <v>0</v>
      </c>
      <c r="K521" s="629">
        <f>'[1]Report P4 '!K76</f>
        <v>0</v>
      </c>
      <c r="L521" s="629">
        <f>'[1]Report P4 '!L76</f>
        <v>0</v>
      </c>
      <c r="M521" s="629">
        <f>'[1]Report P4 '!M76</f>
        <v>0</v>
      </c>
      <c r="N521" s="629">
        <f>'[1]Report P4 '!N76</f>
        <v>0</v>
      </c>
      <c r="O521" s="629">
        <f>'[1]Report P4 '!O76</f>
        <v>0</v>
      </c>
      <c r="P521" s="629">
        <f>'[1]Report P4 '!P76</f>
        <v>0</v>
      </c>
      <c r="Q521" s="629">
        <f>'[1]Report P4 '!Q76</f>
        <v>0</v>
      </c>
      <c r="R521" s="629">
        <f>'[1]Report P4 '!R76</f>
        <v>0</v>
      </c>
      <c r="S521" s="630">
        <f>'[1]Report P4 '!S76</f>
        <v>0</v>
      </c>
      <c r="T521" s="631">
        <f>'[1]Report P4 '!T76</f>
        <v>0</v>
      </c>
    </row>
    <row r="522" spans="1:20" x14ac:dyDescent="0.25">
      <c r="A522" s="608" t="s">
        <v>3060</v>
      </c>
      <c r="B522" s="628" t="s">
        <v>3044</v>
      </c>
      <c r="C522" s="629">
        <f>'[1]Report P4 '!C77</f>
        <v>0</v>
      </c>
      <c r="D522" s="629">
        <f>'[1]Report P4 '!D77</f>
        <v>0</v>
      </c>
      <c r="E522" s="629">
        <f>'[1]Report P4 '!E77</f>
        <v>0</v>
      </c>
      <c r="F522" s="629">
        <f>'[1]Report P4 '!F77</f>
        <v>0</v>
      </c>
      <c r="G522" s="629">
        <f>'[1]Report P4 '!G77</f>
        <v>0</v>
      </c>
      <c r="H522" s="629">
        <f>'[1]Report P4 '!H77</f>
        <v>142282.54999999999</v>
      </c>
      <c r="I522" s="629">
        <f>'[1]Report P4 '!I77</f>
        <v>93110.6</v>
      </c>
      <c r="J522" s="629">
        <f>'[1]Report P4 '!J77</f>
        <v>0</v>
      </c>
      <c r="K522" s="629">
        <f>'[1]Report P4 '!K77</f>
        <v>0</v>
      </c>
      <c r="L522" s="629">
        <f>'[1]Report P4 '!L77</f>
        <v>0</v>
      </c>
      <c r="M522" s="629">
        <f>'[1]Report P4 '!M77</f>
        <v>0</v>
      </c>
      <c r="N522" s="629">
        <f>'[1]Report P4 '!N77</f>
        <v>0</v>
      </c>
      <c r="O522" s="629">
        <f>'[1]Report P4 '!O77</f>
        <v>0</v>
      </c>
      <c r="P522" s="629">
        <f>'[1]Report P4 '!P77</f>
        <v>0</v>
      </c>
      <c r="Q522" s="629">
        <f>'[1]Report P4 '!Q77</f>
        <v>0</v>
      </c>
      <c r="R522" s="629">
        <f>'[1]Report P4 '!R77</f>
        <v>0</v>
      </c>
      <c r="S522" s="630">
        <f>'[1]Report P4 '!S77</f>
        <v>235393.15</v>
      </c>
      <c r="T522" s="631">
        <f>'[1]Report P4 '!T77</f>
        <v>1.9493362383967046E-4</v>
      </c>
    </row>
    <row r="523" spans="1:20" x14ac:dyDescent="0.25">
      <c r="A523" s="608" t="s">
        <v>3049</v>
      </c>
      <c r="B523" s="628" t="s">
        <v>3045</v>
      </c>
      <c r="C523" s="629">
        <f>'[1]Report P4 '!C78</f>
        <v>0</v>
      </c>
      <c r="D523" s="629">
        <f>'[1]Report P4 '!D78</f>
        <v>0</v>
      </c>
      <c r="E523" s="629">
        <f>'[1]Report P4 '!E78</f>
        <v>0</v>
      </c>
      <c r="F523" s="629">
        <f>'[1]Report P4 '!F78</f>
        <v>0</v>
      </c>
      <c r="G523" s="629">
        <f>'[1]Report P4 '!G78</f>
        <v>0</v>
      </c>
      <c r="H523" s="629">
        <f>'[1]Report P4 '!H78</f>
        <v>0</v>
      </c>
      <c r="I523" s="629">
        <f>'[1]Report P4 '!I78</f>
        <v>0</v>
      </c>
      <c r="J523" s="629">
        <f>'[1]Report P4 '!J78</f>
        <v>0</v>
      </c>
      <c r="K523" s="629">
        <f>'[1]Report P4 '!K78</f>
        <v>0</v>
      </c>
      <c r="L523" s="629">
        <f>'[1]Report P4 '!L78</f>
        <v>0</v>
      </c>
      <c r="M523" s="629">
        <f>'[1]Report P4 '!M78</f>
        <v>0</v>
      </c>
      <c r="N523" s="629">
        <f>'[1]Report P4 '!N78</f>
        <v>0</v>
      </c>
      <c r="O523" s="629">
        <f>'[1]Report P4 '!O78</f>
        <v>0</v>
      </c>
      <c r="P523" s="629">
        <f>'[1]Report P4 '!P78</f>
        <v>0</v>
      </c>
      <c r="Q523" s="629">
        <f>'[1]Report P4 '!Q78</f>
        <v>0</v>
      </c>
      <c r="R523" s="629">
        <f>'[1]Report P4 '!R78</f>
        <v>0</v>
      </c>
      <c r="S523" s="630">
        <f>'[1]Report P4 '!S78</f>
        <v>0</v>
      </c>
      <c r="T523" s="631">
        <f>'[1]Report P4 '!T78</f>
        <v>0</v>
      </c>
    </row>
    <row r="524" spans="1:20" ht="15.75" thickBot="1" x14ac:dyDescent="0.3">
      <c r="A524" s="608"/>
      <c r="B524" s="632" t="s">
        <v>3046</v>
      </c>
      <c r="C524" s="633">
        <f>'[1]Report P4 '!C79</f>
        <v>0</v>
      </c>
      <c r="D524" s="633">
        <f>'[1]Report P4 '!D79</f>
        <v>0</v>
      </c>
      <c r="E524" s="633">
        <f>'[1]Report P4 '!E79</f>
        <v>0</v>
      </c>
      <c r="F524" s="633">
        <f>'[1]Report P4 '!F79</f>
        <v>0</v>
      </c>
      <c r="G524" s="633">
        <f>'[1]Report P4 '!G79</f>
        <v>0</v>
      </c>
      <c r="H524" s="633">
        <f>'[1]Report P4 '!H79</f>
        <v>0</v>
      </c>
      <c r="I524" s="633">
        <f>'[1]Report P4 '!I79</f>
        <v>0</v>
      </c>
      <c r="J524" s="633">
        <f>'[1]Report P4 '!J79</f>
        <v>0</v>
      </c>
      <c r="K524" s="633">
        <f>'[1]Report P4 '!K79</f>
        <v>0</v>
      </c>
      <c r="L524" s="633">
        <f>'[1]Report P4 '!L79</f>
        <v>0</v>
      </c>
      <c r="M524" s="633">
        <f>'[1]Report P4 '!M79</f>
        <v>0</v>
      </c>
      <c r="N524" s="633">
        <f>'[1]Report P4 '!N79</f>
        <v>0</v>
      </c>
      <c r="O524" s="633">
        <f>'[1]Report P4 '!O79</f>
        <v>0</v>
      </c>
      <c r="P524" s="633">
        <f>'[1]Report P4 '!P79</f>
        <v>0</v>
      </c>
      <c r="Q524" s="633">
        <f>'[1]Report P4 '!Q79</f>
        <v>0</v>
      </c>
      <c r="R524" s="633">
        <f>'[1]Report P4 '!R79</f>
        <v>0</v>
      </c>
      <c r="S524" s="634">
        <f>'[1]Report P4 '!S79</f>
        <v>0</v>
      </c>
      <c r="T524" s="635">
        <f>'[1]Report P4 '!T79</f>
        <v>0</v>
      </c>
    </row>
    <row r="525" spans="1:20" x14ac:dyDescent="0.25">
      <c r="A525" s="623" t="s">
        <v>3061</v>
      </c>
      <c r="B525" s="624" t="s">
        <v>3153</v>
      </c>
      <c r="C525" s="629">
        <f>'[1]Report P4 '!C80</f>
        <v>5637594.2700000005</v>
      </c>
      <c r="D525" s="629">
        <f>'[1]Report P4 '!D80</f>
        <v>4133291.5500000003</v>
      </c>
      <c r="E525" s="629">
        <f>'[1]Report P4 '!E80</f>
        <v>5922987.6000000006</v>
      </c>
      <c r="F525" s="629">
        <f>'[1]Report P4 '!F80</f>
        <v>6104965.3799999999</v>
      </c>
      <c r="G525" s="629">
        <f>'[1]Report P4 '!G80</f>
        <v>8309133.6900000004</v>
      </c>
      <c r="H525" s="629">
        <f>'[1]Report P4 '!H80</f>
        <v>11295308.779999999</v>
      </c>
      <c r="I525" s="629">
        <f>'[1]Report P4 '!I80</f>
        <v>19326623.589999992</v>
      </c>
      <c r="J525" s="629">
        <f>'[1]Report P4 '!J80</f>
        <v>15603085.27</v>
      </c>
      <c r="K525" s="629">
        <f>'[1]Report P4 '!K80</f>
        <v>3558193.6399999997</v>
      </c>
      <c r="L525" s="629">
        <f>'[1]Report P4 '!L80</f>
        <v>0</v>
      </c>
      <c r="M525" s="629">
        <f>'[1]Report P4 '!M80</f>
        <v>0</v>
      </c>
      <c r="N525" s="629">
        <f>'[1]Report P4 '!N80</f>
        <v>0</v>
      </c>
      <c r="O525" s="629">
        <f>'[1]Report P4 '!O80</f>
        <v>0</v>
      </c>
      <c r="P525" s="629">
        <f>'[1]Report P4 '!P80</f>
        <v>0</v>
      </c>
      <c r="Q525" s="629">
        <f>'[1]Report P4 '!Q80</f>
        <v>0</v>
      </c>
      <c r="R525" s="629">
        <f>'[1]Report P4 '!R80</f>
        <v>0</v>
      </c>
      <c r="S525" s="630">
        <f>'[1]Report P4 '!S80</f>
        <v>79891183.770000011</v>
      </c>
      <c r="T525" s="631">
        <f>'[1]Report P4 '!T80</f>
        <v>1.3477004483021407E-3</v>
      </c>
    </row>
    <row r="526" spans="1:20" x14ac:dyDescent="0.25">
      <c r="A526" s="608" t="s">
        <v>3061</v>
      </c>
      <c r="B526" s="628" t="s">
        <v>3042</v>
      </c>
      <c r="C526" s="629">
        <f>'[1]Report P4 '!C81</f>
        <v>5637594.2700000005</v>
      </c>
      <c r="D526" s="629">
        <f>'[1]Report P4 '!D81</f>
        <v>4133291.5500000003</v>
      </c>
      <c r="E526" s="629">
        <f>'[1]Report P4 '!E81</f>
        <v>5922987.6000000006</v>
      </c>
      <c r="F526" s="629">
        <f>'[1]Report P4 '!F81</f>
        <v>6104965.3799999999</v>
      </c>
      <c r="G526" s="629">
        <f>'[1]Report P4 '!G81</f>
        <v>8309133.6900000004</v>
      </c>
      <c r="H526" s="629">
        <f>'[1]Report P4 '!H81</f>
        <v>11295308.779999999</v>
      </c>
      <c r="I526" s="629">
        <f>'[1]Report P4 '!I81</f>
        <v>19326623.589999992</v>
      </c>
      <c r="J526" s="629">
        <f>'[1]Report P4 '!J81</f>
        <v>15206509.039999999</v>
      </c>
      <c r="K526" s="629">
        <f>'[1]Report P4 '!K81</f>
        <v>3558193.6399999997</v>
      </c>
      <c r="L526" s="629">
        <f>'[1]Report P4 '!L81</f>
        <v>0</v>
      </c>
      <c r="M526" s="629">
        <f>'[1]Report P4 '!M81</f>
        <v>0</v>
      </c>
      <c r="N526" s="629">
        <f>'[1]Report P4 '!N81</f>
        <v>0</v>
      </c>
      <c r="O526" s="629">
        <f>'[1]Report P4 '!O81</f>
        <v>0</v>
      </c>
      <c r="P526" s="629">
        <f>'[1]Report P4 '!P81</f>
        <v>0</v>
      </c>
      <c r="Q526" s="629">
        <f>'[1]Report P4 '!Q81</f>
        <v>0</v>
      </c>
      <c r="R526" s="629">
        <f>'[1]Report P4 '!R81</f>
        <v>0</v>
      </c>
      <c r="S526" s="630">
        <f>'[1]Report P4 '!S81</f>
        <v>79494607.540000007</v>
      </c>
      <c r="T526" s="631">
        <f>'[1]Report P4 '!T81</f>
        <v>0.99503604513932709</v>
      </c>
    </row>
    <row r="527" spans="1:20" x14ac:dyDescent="0.25">
      <c r="A527" s="608" t="s">
        <v>3061</v>
      </c>
      <c r="B527" s="628" t="s">
        <v>3043</v>
      </c>
      <c r="C527" s="629">
        <f>'[1]Report P4 '!C82</f>
        <v>0</v>
      </c>
      <c r="D527" s="629">
        <f>'[1]Report P4 '!D82</f>
        <v>0</v>
      </c>
      <c r="E527" s="629">
        <f>'[1]Report P4 '!E82</f>
        <v>0</v>
      </c>
      <c r="F527" s="629">
        <f>'[1]Report P4 '!F82</f>
        <v>0</v>
      </c>
      <c r="G527" s="629">
        <f>'[1]Report P4 '!G82</f>
        <v>0</v>
      </c>
      <c r="H527" s="629">
        <f>'[1]Report P4 '!H82</f>
        <v>0</v>
      </c>
      <c r="I527" s="629">
        <f>'[1]Report P4 '!I82</f>
        <v>0</v>
      </c>
      <c r="J527" s="629">
        <f>'[1]Report P4 '!J82</f>
        <v>396576.23</v>
      </c>
      <c r="K527" s="629">
        <f>'[1]Report P4 '!K82</f>
        <v>0</v>
      </c>
      <c r="L527" s="629">
        <f>'[1]Report P4 '!L82</f>
        <v>0</v>
      </c>
      <c r="M527" s="629">
        <f>'[1]Report P4 '!M82</f>
        <v>0</v>
      </c>
      <c r="N527" s="629">
        <f>'[1]Report P4 '!N82</f>
        <v>0</v>
      </c>
      <c r="O527" s="629">
        <f>'[1]Report P4 '!O82</f>
        <v>0</v>
      </c>
      <c r="P527" s="629">
        <f>'[1]Report P4 '!P82</f>
        <v>0</v>
      </c>
      <c r="Q527" s="629">
        <f>'[1]Report P4 '!Q82</f>
        <v>0</v>
      </c>
      <c r="R527" s="629">
        <f>'[1]Report P4 '!R82</f>
        <v>0</v>
      </c>
      <c r="S527" s="630">
        <f>'[1]Report P4 '!S82</f>
        <v>396576.23</v>
      </c>
      <c r="T527" s="631">
        <f>'[1]Report P4 '!T82</f>
        <v>4.9639548606728564E-3</v>
      </c>
    </row>
    <row r="528" spans="1:20" x14ac:dyDescent="0.25">
      <c r="A528" s="608" t="s">
        <v>3061</v>
      </c>
      <c r="B528" s="628" t="s">
        <v>3044</v>
      </c>
      <c r="C528" s="629">
        <f>'[1]Report P4 '!C83</f>
        <v>0</v>
      </c>
      <c r="D528" s="629">
        <f>'[1]Report P4 '!D83</f>
        <v>0</v>
      </c>
      <c r="E528" s="629">
        <f>'[1]Report P4 '!E83</f>
        <v>0</v>
      </c>
      <c r="F528" s="629">
        <f>'[1]Report P4 '!F83</f>
        <v>0</v>
      </c>
      <c r="G528" s="629">
        <f>'[1]Report P4 '!G83</f>
        <v>0</v>
      </c>
      <c r="H528" s="629">
        <f>'[1]Report P4 '!H83</f>
        <v>0</v>
      </c>
      <c r="I528" s="629">
        <f>'[1]Report P4 '!I83</f>
        <v>0</v>
      </c>
      <c r="J528" s="629">
        <f>'[1]Report P4 '!J83</f>
        <v>0</v>
      </c>
      <c r="K528" s="629">
        <f>'[1]Report P4 '!K83</f>
        <v>0</v>
      </c>
      <c r="L528" s="629">
        <f>'[1]Report P4 '!L83</f>
        <v>0</v>
      </c>
      <c r="M528" s="629">
        <f>'[1]Report P4 '!M83</f>
        <v>0</v>
      </c>
      <c r="N528" s="629">
        <f>'[1]Report P4 '!N83</f>
        <v>0</v>
      </c>
      <c r="O528" s="629">
        <f>'[1]Report P4 '!O83</f>
        <v>0</v>
      </c>
      <c r="P528" s="629">
        <f>'[1]Report P4 '!P83</f>
        <v>0</v>
      </c>
      <c r="Q528" s="629">
        <f>'[1]Report P4 '!Q83</f>
        <v>0</v>
      </c>
      <c r="R528" s="629">
        <f>'[1]Report P4 '!R83</f>
        <v>0</v>
      </c>
      <c r="S528" s="630">
        <f>'[1]Report P4 '!S83</f>
        <v>0</v>
      </c>
      <c r="T528" s="631">
        <f>'[1]Report P4 '!T83</f>
        <v>0</v>
      </c>
    </row>
    <row r="529" spans="1:20" x14ac:dyDescent="0.25">
      <c r="A529" s="608" t="s">
        <v>3049</v>
      </c>
      <c r="B529" s="628" t="s">
        <v>3045</v>
      </c>
      <c r="C529" s="629">
        <f>'[1]Report P4 '!C84</f>
        <v>0</v>
      </c>
      <c r="D529" s="629">
        <f>'[1]Report P4 '!D84</f>
        <v>0</v>
      </c>
      <c r="E529" s="629">
        <f>'[1]Report P4 '!E84</f>
        <v>0</v>
      </c>
      <c r="F529" s="629">
        <f>'[1]Report P4 '!F84</f>
        <v>0</v>
      </c>
      <c r="G529" s="629">
        <f>'[1]Report P4 '!G84</f>
        <v>0</v>
      </c>
      <c r="H529" s="629">
        <f>'[1]Report P4 '!H84</f>
        <v>0</v>
      </c>
      <c r="I529" s="629">
        <f>'[1]Report P4 '!I84</f>
        <v>0</v>
      </c>
      <c r="J529" s="629">
        <f>'[1]Report P4 '!J84</f>
        <v>0</v>
      </c>
      <c r="K529" s="629">
        <f>'[1]Report P4 '!K84</f>
        <v>0</v>
      </c>
      <c r="L529" s="629">
        <f>'[1]Report P4 '!L84</f>
        <v>0</v>
      </c>
      <c r="M529" s="629">
        <f>'[1]Report P4 '!M84</f>
        <v>0</v>
      </c>
      <c r="N529" s="629">
        <f>'[1]Report P4 '!N84</f>
        <v>0</v>
      </c>
      <c r="O529" s="629">
        <f>'[1]Report P4 '!O84</f>
        <v>0</v>
      </c>
      <c r="P529" s="629">
        <f>'[1]Report P4 '!P84</f>
        <v>0</v>
      </c>
      <c r="Q529" s="629">
        <f>'[1]Report P4 '!Q84</f>
        <v>0</v>
      </c>
      <c r="R529" s="629">
        <f>'[1]Report P4 '!R84</f>
        <v>0</v>
      </c>
      <c r="S529" s="630">
        <f>'[1]Report P4 '!S84</f>
        <v>0</v>
      </c>
      <c r="T529" s="631">
        <f>'[1]Report P4 '!T84</f>
        <v>0</v>
      </c>
    </row>
    <row r="530" spans="1:20" ht="15.75" thickBot="1" x14ac:dyDescent="0.3">
      <c r="A530" s="636"/>
      <c r="B530" s="632" t="s">
        <v>3046</v>
      </c>
      <c r="C530" s="633">
        <f>'[1]Report P4 '!C85</f>
        <v>0</v>
      </c>
      <c r="D530" s="633">
        <f>'[1]Report P4 '!D85</f>
        <v>0</v>
      </c>
      <c r="E530" s="633">
        <f>'[1]Report P4 '!E85</f>
        <v>0</v>
      </c>
      <c r="F530" s="633">
        <f>'[1]Report P4 '!F85</f>
        <v>0</v>
      </c>
      <c r="G530" s="633">
        <f>'[1]Report P4 '!G85</f>
        <v>0</v>
      </c>
      <c r="H530" s="633">
        <f>'[1]Report P4 '!H85</f>
        <v>0</v>
      </c>
      <c r="I530" s="633">
        <f>'[1]Report P4 '!I85</f>
        <v>0</v>
      </c>
      <c r="J530" s="633">
        <f>'[1]Report P4 '!J85</f>
        <v>0</v>
      </c>
      <c r="K530" s="633">
        <f>'[1]Report P4 '!K85</f>
        <v>0</v>
      </c>
      <c r="L530" s="633">
        <f>'[1]Report P4 '!L85</f>
        <v>0</v>
      </c>
      <c r="M530" s="633">
        <f>'[1]Report P4 '!M85</f>
        <v>0</v>
      </c>
      <c r="N530" s="633">
        <f>'[1]Report P4 '!N85</f>
        <v>0</v>
      </c>
      <c r="O530" s="633">
        <f>'[1]Report P4 '!O85</f>
        <v>0</v>
      </c>
      <c r="P530" s="633">
        <f>'[1]Report P4 '!P85</f>
        <v>0</v>
      </c>
      <c r="Q530" s="633">
        <f>'[1]Report P4 '!Q85</f>
        <v>0</v>
      </c>
      <c r="R530" s="633">
        <f>'[1]Report P4 '!R85</f>
        <v>0</v>
      </c>
      <c r="S530" s="634">
        <f>'[1]Report P4 '!S85</f>
        <v>0</v>
      </c>
      <c r="T530" s="635">
        <f>'[1]Report P4 '!T85</f>
        <v>0</v>
      </c>
    </row>
    <row r="531" spans="1:20" x14ac:dyDescent="0.25">
      <c r="A531" s="637" t="s">
        <v>148</v>
      </c>
      <c r="B531" s="638" t="s">
        <v>3153</v>
      </c>
      <c r="C531" s="630">
        <f>'[1]Report P4 '!C86</f>
        <v>6099256754.3100061</v>
      </c>
      <c r="D531" s="630">
        <f>'[1]Report P4 '!D86</f>
        <v>5117654340.5200205</v>
      </c>
      <c r="E531" s="630">
        <f>'[1]Report P4 '!E86</f>
        <v>6784374779.2400064</v>
      </c>
      <c r="F531" s="630">
        <f>'[1]Report P4 '!F86</f>
        <v>8262287871.9499884</v>
      </c>
      <c r="G531" s="630">
        <f>'[1]Report P4 '!G86</f>
        <v>9208201307.399971</v>
      </c>
      <c r="H531" s="630">
        <f>'[1]Report P4 '!H86</f>
        <v>7899304473.0500011</v>
      </c>
      <c r="I531" s="630">
        <f>'[1]Report P4 '!I86</f>
        <v>5296741703.480011</v>
      </c>
      <c r="J531" s="630">
        <f>'[1]Report P4 '!J86</f>
        <v>3773808509.5399981</v>
      </c>
      <c r="K531" s="630">
        <f>'[1]Report P4 '!K86</f>
        <v>2578743580.6199975</v>
      </c>
      <c r="L531" s="630">
        <f>'[1]Report P4 '!L86</f>
        <v>2050718515.4499984</v>
      </c>
      <c r="M531" s="630">
        <f>'[1]Report P4 '!M86</f>
        <v>1338997546.3099988</v>
      </c>
      <c r="N531" s="630">
        <f>'[1]Report P4 '!N86</f>
        <v>553720545.64999938</v>
      </c>
      <c r="O531" s="630">
        <f>'[1]Report P4 '!O86</f>
        <v>207588837.99000007</v>
      </c>
      <c r="P531" s="630">
        <f>'[1]Report P4 '!P86</f>
        <v>100620778.58999994</v>
      </c>
      <c r="Q531" s="630">
        <f>'[1]Report P4 '!Q86</f>
        <v>7610340.0099999998</v>
      </c>
      <c r="R531" s="630">
        <f>'[1]Report P4 '!R86</f>
        <v>0</v>
      </c>
      <c r="S531" s="630">
        <f>'[1]Report P4 '!S86</f>
        <v>59279629884.109993</v>
      </c>
      <c r="T531" s="631">
        <f>'[1]Report P4 '!T86</f>
        <v>1</v>
      </c>
    </row>
    <row r="532" spans="1:20" x14ac:dyDescent="0.25">
      <c r="A532" s="639"/>
      <c r="B532" s="640" t="s">
        <v>3042</v>
      </c>
      <c r="C532" s="630">
        <f>'[1]Report P4 '!C87</f>
        <v>6097703321.2300062</v>
      </c>
      <c r="D532" s="630">
        <f>'[1]Report P4 '!D87</f>
        <v>5113359468.250021</v>
      </c>
      <c r="E532" s="630">
        <f>'[1]Report P4 '!E87</f>
        <v>6779564162.2800064</v>
      </c>
      <c r="F532" s="630">
        <f>'[1]Report P4 '!F87</f>
        <v>8258870558.2499886</v>
      </c>
      <c r="G532" s="630">
        <f>'[1]Report P4 '!G87</f>
        <v>9198862769.899971</v>
      </c>
      <c r="H532" s="630">
        <f>'[1]Report P4 '!H87</f>
        <v>7891690251.420002</v>
      </c>
      <c r="I532" s="630">
        <f>'[1]Report P4 '!I87</f>
        <v>5295298043.4100103</v>
      </c>
      <c r="J532" s="630">
        <f>'[1]Report P4 '!J87</f>
        <v>3768695472.2099981</v>
      </c>
      <c r="K532" s="630">
        <f>'[1]Report P4 '!K87</f>
        <v>2576655064.0399971</v>
      </c>
      <c r="L532" s="630">
        <f>'[1]Report P4 '!L87</f>
        <v>2049101877.7699983</v>
      </c>
      <c r="M532" s="630">
        <f>'[1]Report P4 '!M87</f>
        <v>1336966327.3199987</v>
      </c>
      <c r="N532" s="630">
        <f>'[1]Report P4 '!N87</f>
        <v>552686058.88999939</v>
      </c>
      <c r="O532" s="630">
        <f>'[1]Report P4 '!O87</f>
        <v>207363344.78000006</v>
      </c>
      <c r="P532" s="630">
        <f>'[1]Report P4 '!P87</f>
        <v>99951250.399999946</v>
      </c>
      <c r="Q532" s="630">
        <f>'[1]Report P4 '!Q87</f>
        <v>7610340.0099999998</v>
      </c>
      <c r="R532" s="630">
        <f>'[1]Report P4 '!R87</f>
        <v>0</v>
      </c>
      <c r="S532" s="630">
        <f>'[1]Report P4 '!S87</f>
        <v>59234378310.159988</v>
      </c>
      <c r="T532" s="631">
        <f>'[1]Report P4 '!T87</f>
        <v>0.99923664209715091</v>
      </c>
    </row>
    <row r="533" spans="1:20" x14ac:dyDescent="0.25">
      <c r="A533" s="639"/>
      <c r="B533" s="640" t="s">
        <v>3043</v>
      </c>
      <c r="C533" s="630">
        <f>'[1]Report P4 '!C88</f>
        <v>1112074.7399999998</v>
      </c>
      <c r="D533" s="630">
        <f>'[1]Report P4 '!D88</f>
        <v>2784106.6999999997</v>
      </c>
      <c r="E533" s="630">
        <f>'[1]Report P4 '!E88</f>
        <v>3457631.83</v>
      </c>
      <c r="F533" s="630">
        <f>'[1]Report P4 '!F88</f>
        <v>2896131.15</v>
      </c>
      <c r="G533" s="630">
        <f>'[1]Report P4 '!G88</f>
        <v>7750949.5099999998</v>
      </c>
      <c r="H533" s="630">
        <f>'[1]Report P4 '!H88</f>
        <v>6805559.4800000004</v>
      </c>
      <c r="I533" s="630">
        <f>'[1]Report P4 '!I88</f>
        <v>1350549.47</v>
      </c>
      <c r="J533" s="630">
        <f>'[1]Report P4 '!J88</f>
        <v>4859737.8100000005</v>
      </c>
      <c r="K533" s="630">
        <f>'[1]Report P4 '!K88</f>
        <v>670606.51</v>
      </c>
      <c r="L533" s="630">
        <f>'[1]Report P4 '!L88</f>
        <v>1331191.43</v>
      </c>
      <c r="M533" s="630">
        <f>'[1]Report P4 '!M88</f>
        <v>1046991.4600000001</v>
      </c>
      <c r="N533" s="630">
        <f>'[1]Report P4 '!N88</f>
        <v>833216.71</v>
      </c>
      <c r="O533" s="630">
        <f>'[1]Report P4 '!O88</f>
        <v>225493.21</v>
      </c>
      <c r="P533" s="630">
        <f>'[1]Report P4 '!P88</f>
        <v>488209.63</v>
      </c>
      <c r="Q533" s="630">
        <f>'[1]Report P4 '!Q88</f>
        <v>0</v>
      </c>
      <c r="R533" s="630">
        <f>'[1]Report P4 '!R88</f>
        <v>0</v>
      </c>
      <c r="S533" s="630">
        <f>'[1]Report P4 '!S88</f>
        <v>35612449.640000001</v>
      </c>
      <c r="T533" s="631">
        <f>'[1]Report P4 '!T88</f>
        <v>6.0075357605338185E-4</v>
      </c>
    </row>
    <row r="534" spans="1:20" x14ac:dyDescent="0.25">
      <c r="A534" s="639"/>
      <c r="B534" s="640" t="s">
        <v>3044</v>
      </c>
      <c r="C534" s="630">
        <f>'[1]Report P4 '!C89</f>
        <v>441358.34</v>
      </c>
      <c r="D534" s="630">
        <f>'[1]Report P4 '!D89</f>
        <v>1510765.57</v>
      </c>
      <c r="E534" s="630">
        <f>'[1]Report P4 '!E89</f>
        <v>1352985.13</v>
      </c>
      <c r="F534" s="630">
        <f>'[1]Report P4 '!F89</f>
        <v>521182.55</v>
      </c>
      <c r="G534" s="630">
        <f>'[1]Report P4 '!G89</f>
        <v>1587587.99</v>
      </c>
      <c r="H534" s="630">
        <f>'[1]Report P4 '!H89</f>
        <v>808662.14999999991</v>
      </c>
      <c r="I534" s="630">
        <f>'[1]Report P4 '!I89</f>
        <v>93110.6</v>
      </c>
      <c r="J534" s="630">
        <f>'[1]Report P4 '!J89</f>
        <v>253299.52000000002</v>
      </c>
      <c r="K534" s="630">
        <f>'[1]Report P4 '!K89</f>
        <v>1417910.07</v>
      </c>
      <c r="L534" s="630">
        <f>'[1]Report P4 '!L89</f>
        <v>285446.25</v>
      </c>
      <c r="M534" s="630">
        <f>'[1]Report P4 '!M89</f>
        <v>984227.53</v>
      </c>
      <c r="N534" s="630">
        <f>'[1]Report P4 '!N89</f>
        <v>201270.05</v>
      </c>
      <c r="O534" s="630">
        <f>'[1]Report P4 '!O89</f>
        <v>0</v>
      </c>
      <c r="P534" s="630">
        <f>'[1]Report P4 '!P89</f>
        <v>181318.56</v>
      </c>
      <c r="Q534" s="630">
        <f>'[1]Report P4 '!Q89</f>
        <v>0</v>
      </c>
      <c r="R534" s="630">
        <f>'[1]Report P4 '!R89</f>
        <v>0</v>
      </c>
      <c r="S534" s="630">
        <f>'[1]Report P4 '!S89</f>
        <v>9639124.3100000005</v>
      </c>
      <c r="T534" s="631">
        <f>'[1]Report P4 '!T89</f>
        <v>1.6260432679563312E-4</v>
      </c>
    </row>
    <row r="535" spans="1:20" x14ac:dyDescent="0.25">
      <c r="A535" s="608" t="s">
        <v>3049</v>
      </c>
      <c r="B535" s="640" t="s">
        <v>3045</v>
      </c>
      <c r="C535" s="629">
        <f>'[1]Report P4 '!C90</f>
        <v>0</v>
      </c>
      <c r="D535" s="629">
        <f>'[1]Report P4 '!D90</f>
        <v>0</v>
      </c>
      <c r="E535" s="630">
        <f>'[1]Report P4 '!E90</f>
        <v>0</v>
      </c>
      <c r="F535" s="630">
        <f>'[1]Report P4 '!F90</f>
        <v>0</v>
      </c>
      <c r="G535" s="630">
        <f>'[1]Report P4 '!G90</f>
        <v>0</v>
      </c>
      <c r="H535" s="630">
        <f>'[1]Report P4 '!H90</f>
        <v>0</v>
      </c>
      <c r="I535" s="630">
        <f>'[1]Report P4 '!I90</f>
        <v>0</v>
      </c>
      <c r="J535" s="630">
        <f>'[1]Report P4 '!J90</f>
        <v>0</v>
      </c>
      <c r="K535" s="630">
        <f>'[1]Report P4 '!K90</f>
        <v>0</v>
      </c>
      <c r="L535" s="630">
        <f>'[1]Report P4 '!L90</f>
        <v>0</v>
      </c>
      <c r="M535" s="630">
        <f>'[1]Report P4 '!M90</f>
        <v>0</v>
      </c>
      <c r="N535" s="630">
        <f>'[1]Report P4 '!N90</f>
        <v>0</v>
      </c>
      <c r="O535" s="630">
        <f>'[1]Report P4 '!O90</f>
        <v>0</v>
      </c>
      <c r="P535" s="630">
        <f>'[1]Report P4 '!P90</f>
        <v>0</v>
      </c>
      <c r="Q535" s="630">
        <f>'[1]Report P4 '!Q90</f>
        <v>0</v>
      </c>
      <c r="R535" s="630">
        <f>'[1]Report P4 '!R90</f>
        <v>0</v>
      </c>
      <c r="S535" s="630">
        <f>'[1]Report P4 '!S90</f>
        <v>0</v>
      </c>
      <c r="T535" s="631">
        <f>'[1]Report P4 '!T90</f>
        <v>0</v>
      </c>
    </row>
    <row r="536" spans="1:20" ht="15.75" thickBot="1" x14ac:dyDescent="0.3">
      <c r="A536" s="636"/>
      <c r="B536" s="641" t="s">
        <v>3046</v>
      </c>
      <c r="C536" s="633">
        <f>'[1]Report P4 '!C91</f>
        <v>0</v>
      </c>
      <c r="D536" s="633">
        <f>'[1]Report P4 '!D91</f>
        <v>0</v>
      </c>
      <c r="E536" s="634">
        <f>'[1]Report P4 '!E91</f>
        <v>0</v>
      </c>
      <c r="F536" s="634">
        <f>'[1]Report P4 '!F91</f>
        <v>0</v>
      </c>
      <c r="G536" s="634">
        <f>'[1]Report P4 '!G91</f>
        <v>0</v>
      </c>
      <c r="H536" s="634">
        <f>'[1]Report P4 '!H91</f>
        <v>0</v>
      </c>
      <c r="I536" s="634">
        <f>'[1]Report P4 '!I91</f>
        <v>0</v>
      </c>
      <c r="J536" s="634">
        <f>'[1]Report P4 '!J91</f>
        <v>0</v>
      </c>
      <c r="K536" s="634">
        <f>'[1]Report P4 '!K91</f>
        <v>0</v>
      </c>
      <c r="L536" s="634">
        <f>'[1]Report P4 '!L91</f>
        <v>0</v>
      </c>
      <c r="M536" s="634">
        <f>'[1]Report P4 '!M91</f>
        <v>0</v>
      </c>
      <c r="N536" s="634">
        <f>'[1]Report P4 '!N91</f>
        <v>0</v>
      </c>
      <c r="O536" s="634">
        <f>'[1]Report P4 '!O91</f>
        <v>0</v>
      </c>
      <c r="P536" s="634">
        <f>'[1]Report P4 '!P91</f>
        <v>0</v>
      </c>
      <c r="Q536" s="634">
        <f>'[1]Report P4 '!Q91</f>
        <v>0</v>
      </c>
      <c r="R536" s="634">
        <f>'[1]Report P4 '!R91</f>
        <v>0</v>
      </c>
      <c r="S536" s="634">
        <f>'[1]Report P4 '!S91</f>
        <v>0</v>
      </c>
      <c r="T536" s="635">
        <f>'[1]Report P4 '!T91</f>
        <v>0</v>
      </c>
    </row>
    <row r="537" spans="1:20" x14ac:dyDescent="0.25">
      <c r="T537" s="447"/>
    </row>
    <row r="538" spans="1:20" x14ac:dyDescent="0.25">
      <c r="A538" s="678" t="str">
        <f>'[1]Report P4 '!A93</f>
        <v>(1) Refer to footnote (6) on page 3 of this Investor Report.</v>
      </c>
      <c r="B538" s="678"/>
      <c r="C538" s="678"/>
      <c r="D538" s="678"/>
      <c r="E538" s="678"/>
      <c r="F538" s="678"/>
      <c r="G538" s="678"/>
      <c r="H538" s="678"/>
      <c r="I538" s="678"/>
      <c r="J538" s="678"/>
      <c r="K538" s="678"/>
      <c r="L538" s="678"/>
      <c r="M538" s="678"/>
      <c r="N538" s="678"/>
      <c r="O538" s="678"/>
      <c r="P538" s="678"/>
      <c r="Q538" s="678"/>
      <c r="R538" s="678"/>
      <c r="S538" s="678"/>
      <c r="T538" s="678"/>
    </row>
    <row r="539" spans="1:20" x14ac:dyDescent="0.25">
      <c r="A539" s="678" t="str">
        <f>'[1]Report P4 '!A94</f>
        <v>(2) With respect to STEP Loans, the Current Indexed LTV does not include amounts drawn in respect of (i) Other STEP Products, or (ii) Additional STEP Loans which are not yet included in the cover pool, which in each case are secured by the same property.</v>
      </c>
      <c r="B539" s="678"/>
      <c r="C539" s="678"/>
      <c r="D539" s="678"/>
      <c r="E539" s="678"/>
      <c r="F539" s="678"/>
      <c r="G539" s="678"/>
      <c r="H539" s="678"/>
      <c r="I539" s="678"/>
      <c r="J539" s="678"/>
      <c r="K539" s="678"/>
      <c r="L539" s="678"/>
      <c r="M539" s="678"/>
      <c r="N539" s="678"/>
      <c r="O539" s="678"/>
      <c r="P539" s="678"/>
      <c r="Q539" s="678"/>
      <c r="R539" s="678"/>
      <c r="S539" s="678"/>
      <c r="T539" s="678"/>
    </row>
    <row r="540" spans="1:20" x14ac:dyDescent="0.25">
      <c r="A540" s="677" t="str">
        <f>'[1]Report P4 '!A95</f>
        <v>(3) The indexation methodology as described in footnote (1) on page 3 of this Investor Report.</v>
      </c>
      <c r="B540" s="677"/>
      <c r="C540" s="677"/>
      <c r="D540" s="677"/>
      <c r="E540" s="677"/>
      <c r="F540" s="677"/>
      <c r="G540" s="677"/>
      <c r="H540" s="677"/>
      <c r="I540" s="677"/>
      <c r="J540" s="677"/>
      <c r="K540" s="677"/>
      <c r="L540" s="677"/>
      <c r="M540" s="677"/>
      <c r="N540" s="677"/>
      <c r="O540" s="677"/>
      <c r="P540" s="677"/>
      <c r="Q540" s="677"/>
      <c r="R540" s="677"/>
      <c r="S540" s="677"/>
      <c r="T540" s="677"/>
    </row>
    <row r="541" spans="1:20" x14ac:dyDescent="0.25">
      <c r="A541" s="678" t="str">
        <f>'[1]Report P4 '!A96</f>
        <v>(4) Percentage Total for "All" Loans is calculated as a percentage of total Loans in the Portfolio while the Percentage Total for each other delinquency measure is calculated as a percentage of Loans within the associated province.</v>
      </c>
      <c r="B541" s="678"/>
      <c r="C541" s="678"/>
      <c r="D541" s="678"/>
      <c r="E541" s="678"/>
      <c r="F541" s="678"/>
      <c r="G541" s="678"/>
      <c r="H541" s="678"/>
      <c r="I541" s="678"/>
      <c r="J541" s="678"/>
      <c r="K541" s="678"/>
      <c r="L541" s="678"/>
      <c r="M541" s="678"/>
      <c r="N541" s="678"/>
      <c r="O541" s="678"/>
      <c r="P541" s="678"/>
      <c r="Q541" s="678"/>
      <c r="R541" s="678"/>
      <c r="S541" s="678"/>
      <c r="T541" s="678"/>
    </row>
    <row r="542" spans="1:20" x14ac:dyDescent="0.25">
      <c r="A542" s="678" t="str">
        <f>'[1]Report P4 '!A97</f>
        <v>(5)The methodology used in this table aggregates STEP Loans secured by the same property.</v>
      </c>
      <c r="B542" s="678"/>
      <c r="C542" s="678"/>
      <c r="D542" s="678"/>
      <c r="E542" s="678"/>
      <c r="F542" s="678"/>
      <c r="G542" s="678"/>
      <c r="H542" s="678"/>
      <c r="I542" s="678"/>
      <c r="J542" s="678"/>
      <c r="K542" s="678"/>
      <c r="L542" s="678"/>
      <c r="M542" s="678"/>
      <c r="N542" s="678"/>
      <c r="O542" s="678"/>
      <c r="P542" s="678"/>
      <c r="Q542" s="678"/>
      <c r="R542" s="678"/>
      <c r="S542" s="678"/>
      <c r="T542" s="678"/>
    </row>
    <row r="543" spans="1:20" x14ac:dyDescent="0.25">
      <c r="A543" s="447"/>
      <c r="B543" s="447"/>
      <c r="C543" s="447"/>
      <c r="D543" s="447"/>
      <c r="E543" s="447"/>
      <c r="F543" s="447"/>
      <c r="G543" s="447"/>
      <c r="H543" s="447"/>
      <c r="I543" s="447"/>
      <c r="J543" s="447"/>
      <c r="K543" s="447"/>
      <c r="L543" s="447"/>
      <c r="M543" s="447"/>
      <c r="N543" s="447"/>
      <c r="O543" s="447"/>
      <c r="P543" s="447"/>
      <c r="Q543" s="447"/>
      <c r="R543" s="447"/>
      <c r="S543" s="447"/>
      <c r="T543" s="447"/>
    </row>
    <row r="544" spans="1:20" ht="18.75" x14ac:dyDescent="0.3">
      <c r="A544" s="679" t="s">
        <v>3156</v>
      </c>
      <c r="B544" s="679"/>
      <c r="C544" s="679"/>
      <c r="D544" s="481"/>
      <c r="E544" s="481"/>
      <c r="F544" s="481"/>
      <c r="G544" s="481"/>
      <c r="H544" s="481"/>
      <c r="I544" s="481"/>
      <c r="J544" s="481"/>
      <c r="K544" s="481"/>
      <c r="L544" s="481"/>
      <c r="M544" s="481"/>
      <c r="N544" s="481"/>
      <c r="O544" s="481"/>
      <c r="P544" s="481"/>
      <c r="Q544" s="481"/>
      <c r="R544" s="481"/>
      <c r="S544" s="481"/>
      <c r="T544" s="447"/>
    </row>
    <row r="545" spans="1:20" x14ac:dyDescent="0.25">
      <c r="R545" s="447"/>
      <c r="T545" s="447"/>
    </row>
    <row r="546" spans="1:20" x14ac:dyDescent="0.25">
      <c r="R546" s="447"/>
      <c r="T546" s="447"/>
    </row>
    <row r="547" spans="1:20" x14ac:dyDescent="0.25">
      <c r="A547" s="680" t="s">
        <v>3157</v>
      </c>
      <c r="B547" s="680"/>
      <c r="C547" s="680"/>
      <c r="D547" s="680"/>
      <c r="E547" s="680"/>
      <c r="F547" s="680"/>
      <c r="G547" s="680"/>
      <c r="H547" s="680"/>
      <c r="I547" s="680"/>
      <c r="J547" s="680"/>
      <c r="K547" s="680"/>
      <c r="L547" s="680"/>
      <c r="M547" s="680"/>
      <c r="N547" s="680"/>
      <c r="O547" s="680"/>
      <c r="P547" s="680"/>
      <c r="Q547" s="680"/>
      <c r="R547" s="680"/>
      <c r="S547" s="680"/>
      <c r="T547" s="447"/>
    </row>
    <row r="548" spans="1:20" x14ac:dyDescent="0.25">
      <c r="A548" s="642" t="s">
        <v>3204</v>
      </c>
      <c r="B548" s="643" t="s">
        <v>3093</v>
      </c>
      <c r="C548" s="643" t="s">
        <v>3094</v>
      </c>
      <c r="D548" s="643" t="s">
        <v>3095</v>
      </c>
      <c r="E548" s="643" t="s">
        <v>3096</v>
      </c>
      <c r="F548" s="643" t="s">
        <v>3097</v>
      </c>
      <c r="G548" s="643" t="s">
        <v>3098</v>
      </c>
      <c r="H548" s="643" t="s">
        <v>3099</v>
      </c>
      <c r="I548" s="643" t="s">
        <v>3100</v>
      </c>
      <c r="J548" s="643" t="s">
        <v>3101</v>
      </c>
      <c r="K548" s="643" t="s">
        <v>3102</v>
      </c>
      <c r="L548" s="643" t="s">
        <v>3103</v>
      </c>
      <c r="M548" s="643" t="s">
        <v>3104</v>
      </c>
      <c r="N548" s="643" t="s">
        <v>3105</v>
      </c>
      <c r="O548" s="643" t="s">
        <v>3106</v>
      </c>
      <c r="P548" s="643" t="s">
        <v>3107</v>
      </c>
      <c r="Q548" s="643" t="s">
        <v>3151</v>
      </c>
      <c r="R548" s="643" t="s">
        <v>148</v>
      </c>
      <c r="S548" s="643" t="s">
        <v>3158</v>
      </c>
      <c r="T548" s="447"/>
    </row>
    <row r="549" spans="1:20" x14ac:dyDescent="0.25">
      <c r="A549" s="600" t="s">
        <v>3064</v>
      </c>
      <c r="B549" s="644">
        <f>'[1]Report P5 '!B10</f>
        <v>55917435.040000014</v>
      </c>
      <c r="C549" s="644">
        <f>'[1]Report P5 '!C10</f>
        <v>44827634.650000006</v>
      </c>
      <c r="D549" s="644">
        <f>'[1]Report P5 '!D10</f>
        <v>44218805.050000004</v>
      </c>
      <c r="E549" s="644">
        <f>'[1]Report P5 '!E10</f>
        <v>57864996.369999975</v>
      </c>
      <c r="F549" s="644">
        <f>'[1]Report P5 '!F10</f>
        <v>57214127.759999983</v>
      </c>
      <c r="G549" s="644">
        <f>'[1]Report P5 '!G10</f>
        <v>49338078.660000004</v>
      </c>
      <c r="H549" s="644">
        <f>'[1]Report P5 '!H10</f>
        <v>37772292.50999999</v>
      </c>
      <c r="I549" s="644">
        <f>'[1]Report P5 '!I10</f>
        <v>20125086.489999998</v>
      </c>
      <c r="J549" s="644">
        <f>'[1]Report P5 '!J10</f>
        <v>13313101.550000001</v>
      </c>
      <c r="K549" s="644">
        <f>'[1]Report P5 '!K10</f>
        <v>13424116.289999999</v>
      </c>
      <c r="L549" s="644">
        <f>'[1]Report P5 '!L10</f>
        <v>10196647.41</v>
      </c>
      <c r="M549" s="644">
        <f>'[1]Report P5 '!M10</f>
        <v>6121158.6900000013</v>
      </c>
      <c r="N549" s="644">
        <f>'[1]Report P5 '!N10</f>
        <v>1439204.14</v>
      </c>
      <c r="O549" s="644">
        <f>'[1]Report P5 '!O10</f>
        <v>925315.5</v>
      </c>
      <c r="P549" s="644">
        <f>'[1]Report P5 '!P10</f>
        <v>0</v>
      </c>
      <c r="Q549" s="645">
        <f>'[1]Report P5 '!Q10</f>
        <v>0</v>
      </c>
      <c r="R549" s="646">
        <f>'[1]Report P5 '!R10</f>
        <v>412698000.11000007</v>
      </c>
      <c r="S549" s="594">
        <f>'[1]Report P5 '!S10</f>
        <v>6.9618855737934426E-3</v>
      </c>
      <c r="T549" s="447"/>
    </row>
    <row r="550" spans="1:20" x14ac:dyDescent="0.25">
      <c r="A550" s="600" t="s">
        <v>3159</v>
      </c>
      <c r="B550" s="644">
        <f>'[1]Report P5 '!B11</f>
        <v>16351093.709999999</v>
      </c>
      <c r="C550" s="644">
        <f>'[1]Report P5 '!C11</f>
        <v>24361697.560000002</v>
      </c>
      <c r="D550" s="644">
        <f>'[1]Report P5 '!D11</f>
        <v>37922190.109999992</v>
      </c>
      <c r="E550" s="644">
        <f>'[1]Report P5 '!E11</f>
        <v>43894838.300000012</v>
      </c>
      <c r="F550" s="644">
        <f>'[1]Report P5 '!F11</f>
        <v>64394567.459999964</v>
      </c>
      <c r="G550" s="644">
        <f>'[1]Report P5 '!G11</f>
        <v>44126245.500000045</v>
      </c>
      <c r="H550" s="644">
        <f>'[1]Report P5 '!H11</f>
        <v>36030245.359999999</v>
      </c>
      <c r="I550" s="644">
        <f>'[1]Report P5 '!I11</f>
        <v>24138360.380000003</v>
      </c>
      <c r="J550" s="644">
        <f>'[1]Report P5 '!J11</f>
        <v>16671630.879999995</v>
      </c>
      <c r="K550" s="644">
        <f>'[1]Report P5 '!K11</f>
        <v>17482626.039999995</v>
      </c>
      <c r="L550" s="644">
        <f>'[1]Report P5 '!L11</f>
        <v>16034874.67</v>
      </c>
      <c r="M550" s="644">
        <f>'[1]Report P5 '!M11</f>
        <v>4077955.39</v>
      </c>
      <c r="N550" s="644">
        <f>'[1]Report P5 '!N11</f>
        <v>3576311.6899999995</v>
      </c>
      <c r="O550" s="644">
        <f>'[1]Report P5 '!O11</f>
        <v>1256424.45</v>
      </c>
      <c r="P550" s="647">
        <f>'[1]Report P5 '!P11</f>
        <v>311122.86</v>
      </c>
      <c r="Q550" s="645">
        <f>'[1]Report P5 '!Q11</f>
        <v>0</v>
      </c>
      <c r="R550" s="646">
        <f>'[1]Report P5 '!R11</f>
        <v>350630184.36000007</v>
      </c>
      <c r="S550" s="594">
        <f>'[1]Report P5 '!S11</f>
        <v>5.9148511056069707E-3</v>
      </c>
      <c r="T550" s="447"/>
    </row>
    <row r="551" spans="1:20" x14ac:dyDescent="0.25">
      <c r="A551" s="600" t="s">
        <v>3160</v>
      </c>
      <c r="B551" s="644">
        <f>'[1]Report P5 '!B12</f>
        <v>33220369.329999983</v>
      </c>
      <c r="C551" s="644">
        <f>'[1]Report P5 '!C12</f>
        <v>48557127.690000035</v>
      </c>
      <c r="D551" s="644">
        <f>'[1]Report P5 '!D12</f>
        <v>81857998.229999959</v>
      </c>
      <c r="E551" s="644">
        <f>'[1]Report P5 '!E12</f>
        <v>129579760.60999998</v>
      </c>
      <c r="F551" s="644">
        <f>'[1]Report P5 '!F12</f>
        <v>183467171.76000005</v>
      </c>
      <c r="G551" s="644">
        <f>'[1]Report P5 '!G12</f>
        <v>147658935.29999992</v>
      </c>
      <c r="H551" s="644">
        <f>'[1]Report P5 '!H12</f>
        <v>100635875.57000004</v>
      </c>
      <c r="I551" s="644">
        <f>'[1]Report P5 '!I12</f>
        <v>59021174.25</v>
      </c>
      <c r="J551" s="644">
        <f>'[1]Report P5 '!J12</f>
        <v>36647824.459999986</v>
      </c>
      <c r="K551" s="644">
        <f>'[1]Report P5 '!K12</f>
        <v>36277592.56000001</v>
      </c>
      <c r="L551" s="644">
        <f>'[1]Report P5 '!L12</f>
        <v>33564450.670000009</v>
      </c>
      <c r="M551" s="644">
        <f>'[1]Report P5 '!M12</f>
        <v>15820942.930000002</v>
      </c>
      <c r="N551" s="644">
        <f>'[1]Report P5 '!N12</f>
        <v>4581950.5200000005</v>
      </c>
      <c r="O551" s="644">
        <f>'[1]Report P5 '!O12</f>
        <v>3648352.1</v>
      </c>
      <c r="P551" s="644">
        <f>'[1]Report P5 '!P12</f>
        <v>0</v>
      </c>
      <c r="Q551" s="645">
        <f>'[1]Report P5 '!Q12</f>
        <v>0</v>
      </c>
      <c r="R551" s="646">
        <f>'[1]Report P5 '!R12</f>
        <v>914539525.98000002</v>
      </c>
      <c r="S551" s="594">
        <f>'[1]Report P5 '!S12</f>
        <v>1.542755121393131E-2</v>
      </c>
      <c r="T551" s="447"/>
    </row>
    <row r="552" spans="1:20" x14ac:dyDescent="0.25">
      <c r="A552" s="600" t="s">
        <v>3161</v>
      </c>
      <c r="B552" s="644">
        <f>'[1]Report P5 '!B13</f>
        <v>144853861.57999998</v>
      </c>
      <c r="C552" s="644">
        <f>'[1]Report P5 '!C13</f>
        <v>174694313.67000008</v>
      </c>
      <c r="D552" s="644">
        <f>'[1]Report P5 '!D13</f>
        <v>278691049.37000006</v>
      </c>
      <c r="E552" s="644">
        <f>'[1]Report P5 '!E13</f>
        <v>394342822.68000019</v>
      </c>
      <c r="F552" s="644">
        <f>'[1]Report P5 '!F13</f>
        <v>513546174.72999942</v>
      </c>
      <c r="G552" s="644">
        <f>'[1]Report P5 '!G13</f>
        <v>437934846.49000031</v>
      </c>
      <c r="H552" s="644">
        <f>'[1]Report P5 '!H13</f>
        <v>313274675.01000023</v>
      </c>
      <c r="I552" s="644">
        <f>'[1]Report P5 '!I13</f>
        <v>221554906.58999991</v>
      </c>
      <c r="J552" s="644">
        <f>'[1]Report P5 '!J13</f>
        <v>139027550.76999998</v>
      </c>
      <c r="K552" s="644">
        <f>'[1]Report P5 '!K13</f>
        <v>129739137.9600001</v>
      </c>
      <c r="L552" s="644">
        <f>'[1]Report P5 '!L13</f>
        <v>93046126.229999945</v>
      </c>
      <c r="M552" s="644">
        <f>'[1]Report P5 '!M13</f>
        <v>44000775.039999999</v>
      </c>
      <c r="N552" s="644">
        <f>'[1]Report P5 '!N13</f>
        <v>14142363.089999996</v>
      </c>
      <c r="O552" s="644">
        <f>'[1]Report P5 '!O13</f>
        <v>7474116.8100000005</v>
      </c>
      <c r="P552" s="644">
        <f>'[1]Report P5 '!P13</f>
        <v>849882.62</v>
      </c>
      <c r="Q552" s="644">
        <f>'[1]Report P5 '!Q13</f>
        <v>0</v>
      </c>
      <c r="R552" s="646">
        <f>'[1]Report P5 '!R13</f>
        <v>2907172602.6399999</v>
      </c>
      <c r="S552" s="594">
        <f>'[1]Report P5 '!S13</f>
        <v>4.9041679381660111E-2</v>
      </c>
      <c r="T552" s="447"/>
    </row>
    <row r="553" spans="1:20" x14ac:dyDescent="0.25">
      <c r="A553" s="600" t="s">
        <v>3162</v>
      </c>
      <c r="B553" s="644">
        <f>'[1]Report P5 '!B14</f>
        <v>393628444.8999998</v>
      </c>
      <c r="C553" s="644">
        <f>'[1]Report P5 '!C14</f>
        <v>422542800.0799998</v>
      </c>
      <c r="D553" s="644">
        <f>'[1]Report P5 '!D14</f>
        <v>653344726.16000056</v>
      </c>
      <c r="E553" s="644">
        <f>'[1]Report P5 '!E14</f>
        <v>914536974.98999834</v>
      </c>
      <c r="F553" s="644">
        <f>'[1]Report P5 '!F14</f>
        <v>1131464837.2099969</v>
      </c>
      <c r="G553" s="644">
        <f>'[1]Report P5 '!G14</f>
        <v>982147651.50000048</v>
      </c>
      <c r="H553" s="644">
        <f>'[1]Report P5 '!H14</f>
        <v>639355857.21000016</v>
      </c>
      <c r="I553" s="644">
        <f>'[1]Report P5 '!I14</f>
        <v>439514963.41000038</v>
      </c>
      <c r="J553" s="644">
        <f>'[1]Report P5 '!J14</f>
        <v>316854337.25000048</v>
      </c>
      <c r="K553" s="644">
        <f>'[1]Report P5 '!K14</f>
        <v>267496018.43999982</v>
      </c>
      <c r="L553" s="644">
        <f>'[1]Report P5 '!L14</f>
        <v>200306756.94000006</v>
      </c>
      <c r="M553" s="644">
        <f>'[1]Report P5 '!M14</f>
        <v>78188941.870000064</v>
      </c>
      <c r="N553" s="644">
        <f>'[1]Report P5 '!N14</f>
        <v>28502796.499999996</v>
      </c>
      <c r="O553" s="644">
        <f>'[1]Report P5 '!O14</f>
        <v>13800809.480000002</v>
      </c>
      <c r="P553" s="644">
        <f>'[1]Report P5 '!P14</f>
        <v>1736759.18</v>
      </c>
      <c r="Q553" s="644">
        <f>'[1]Report P5 '!Q14</f>
        <v>0</v>
      </c>
      <c r="R553" s="646">
        <f>'[1]Report P5 '!R14</f>
        <v>6483422675.1199961</v>
      </c>
      <c r="S553" s="594">
        <f>'[1]Report P5 '!S14</f>
        <v>0.10937016118006984</v>
      </c>
      <c r="T553" s="447"/>
    </row>
    <row r="554" spans="1:20" x14ac:dyDescent="0.25">
      <c r="A554" s="600" t="s">
        <v>3163</v>
      </c>
      <c r="B554" s="644">
        <f>'[1]Report P5 '!B15</f>
        <v>780446394.73000062</v>
      </c>
      <c r="C554" s="644">
        <f>'[1]Report P5 '!C15</f>
        <v>759125870.70999956</v>
      </c>
      <c r="D554" s="644">
        <f>'[1]Report P5 '!D15</f>
        <v>1093717938.220001</v>
      </c>
      <c r="E554" s="644">
        <f>'[1]Report P5 '!E15</f>
        <v>1459491133.3699985</v>
      </c>
      <c r="F554" s="644">
        <f>'[1]Report P5 '!F15</f>
        <v>1722324543.8199975</v>
      </c>
      <c r="G554" s="644">
        <f>'[1]Report P5 '!G15</f>
        <v>1546545805.3200004</v>
      </c>
      <c r="H554" s="644">
        <f>'[1]Report P5 '!H15</f>
        <v>975982167.29000115</v>
      </c>
      <c r="I554" s="644">
        <f>'[1]Report P5 '!I15</f>
        <v>706708972.46999896</v>
      </c>
      <c r="J554" s="644">
        <f>'[1]Report P5 '!J15</f>
        <v>451563850.79000014</v>
      </c>
      <c r="K554" s="644">
        <f>'[1]Report P5 '!K15</f>
        <v>368588973.06999999</v>
      </c>
      <c r="L554" s="644">
        <f>'[1]Report P5 '!L15</f>
        <v>252122190.50000003</v>
      </c>
      <c r="M554" s="644">
        <f>'[1]Report P5 '!M15</f>
        <v>107151053.72000007</v>
      </c>
      <c r="N554" s="644">
        <f>'[1]Report P5 '!N15</f>
        <v>38085265.049999997</v>
      </c>
      <c r="O554" s="644">
        <f>'[1]Report P5 '!O15</f>
        <v>17358164.940000001</v>
      </c>
      <c r="P554" s="644">
        <f>'[1]Report P5 '!P15</f>
        <v>2583775.4899999998</v>
      </c>
      <c r="Q554" s="644">
        <f>'[1]Report P5 '!Q15</f>
        <v>0</v>
      </c>
      <c r="R554" s="646">
        <f>'[1]Report P5 '!R15</f>
        <v>10281796099.489996</v>
      </c>
      <c r="S554" s="594">
        <f>'[1]Report P5 '!S15</f>
        <v>0.17344568647932884</v>
      </c>
      <c r="T554" s="447"/>
    </row>
    <row r="555" spans="1:20" x14ac:dyDescent="0.25">
      <c r="A555" s="600" t="s">
        <v>3164</v>
      </c>
      <c r="B555" s="644">
        <f>'[1]Report P5 '!B16</f>
        <v>4674839155.0199938</v>
      </c>
      <c r="C555" s="644">
        <f>'[1]Report P5 '!C16</f>
        <v>3643544896.1600299</v>
      </c>
      <c r="D555" s="644">
        <f>'[1]Report P5 '!D16</f>
        <v>4594622072.1000013</v>
      </c>
      <c r="E555" s="644">
        <f>'[1]Report P5 '!E16</f>
        <v>5262577345.6299734</v>
      </c>
      <c r="F555" s="644">
        <f>'[1]Report P5 '!F16</f>
        <v>5535789884.6599932</v>
      </c>
      <c r="G555" s="644">
        <f>'[1]Report P5 '!G16</f>
        <v>4691552910.2800188</v>
      </c>
      <c r="H555" s="644">
        <f>'[1]Report P5 '!H16</f>
        <v>3193690590.5300016</v>
      </c>
      <c r="I555" s="644">
        <f>'[1]Report P5 '!I16</f>
        <v>2302745045.9500031</v>
      </c>
      <c r="J555" s="644">
        <f>'[1]Report P5 '!J16</f>
        <v>1604665284.9200003</v>
      </c>
      <c r="K555" s="644">
        <f>'[1]Report P5 '!K16</f>
        <v>1217710051.0899956</v>
      </c>
      <c r="L555" s="644">
        <f>'[1]Report P5 '!L16</f>
        <v>733726499.8900001</v>
      </c>
      <c r="M555" s="644">
        <f>'[1]Report P5 '!M16</f>
        <v>298359718.01000029</v>
      </c>
      <c r="N555" s="644">
        <f>'[1]Report P5 '!N16</f>
        <v>117260946.99999991</v>
      </c>
      <c r="O555" s="644">
        <f>'[1]Report P5 '!O16</f>
        <v>56157595.310000002</v>
      </c>
      <c r="P555" s="644">
        <f>'[1]Report P5 '!P16</f>
        <v>2128799.86</v>
      </c>
      <c r="Q555" s="644">
        <f>'[1]Report P5 '!Q16</f>
        <v>0</v>
      </c>
      <c r="R555" s="646">
        <f>'[1]Report P5 '!R16</f>
        <v>37929370796.410011</v>
      </c>
      <c r="S555" s="594">
        <f>'[1]Report P5 '!S16</f>
        <v>0.63983818506560952</v>
      </c>
      <c r="T555" s="447"/>
    </row>
    <row r="556" spans="1:20" x14ac:dyDescent="0.25">
      <c r="A556" s="648" t="s">
        <v>148</v>
      </c>
      <c r="B556" s="649">
        <f>'[1]Report P5 '!B17</f>
        <v>6099256754.3099937</v>
      </c>
      <c r="C556" s="649">
        <f>'[1]Report P5 '!C17</f>
        <v>5117654340.5200291</v>
      </c>
      <c r="D556" s="649">
        <f>'[1]Report P5 '!D17</f>
        <v>6784374779.2400026</v>
      </c>
      <c r="E556" s="649">
        <f>'[1]Report P5 '!E17</f>
        <v>8262287871.9499702</v>
      </c>
      <c r="F556" s="649">
        <f>'[1]Report P5 '!F17</f>
        <v>9208201307.3999863</v>
      </c>
      <c r="G556" s="649">
        <f>'[1]Report P5 '!G17</f>
        <v>7899304473.0500202</v>
      </c>
      <c r="H556" s="649">
        <f>'[1]Report P5 '!H17</f>
        <v>5296741703.4800034</v>
      </c>
      <c r="I556" s="649">
        <f>'[1]Report P5 '!I17</f>
        <v>3773808509.5400023</v>
      </c>
      <c r="J556" s="649">
        <f>'[1]Report P5 '!J17</f>
        <v>2578743580.6200008</v>
      </c>
      <c r="K556" s="649">
        <f>'[1]Report P5 '!K17</f>
        <v>2050718515.4499955</v>
      </c>
      <c r="L556" s="649">
        <f>'[1]Report P5 '!L17</f>
        <v>1338997546.3100002</v>
      </c>
      <c r="M556" s="649">
        <f>'[1]Report P5 '!M17</f>
        <v>553720545.65000045</v>
      </c>
      <c r="N556" s="649">
        <f>'[1]Report P5 '!N17</f>
        <v>207588837.98999989</v>
      </c>
      <c r="O556" s="649">
        <f>'[1]Report P5 '!O17</f>
        <v>100620778.59</v>
      </c>
      <c r="P556" s="649">
        <f>'[1]Report P5 '!P17</f>
        <v>7610340.0099999998</v>
      </c>
      <c r="Q556" s="649">
        <f>'[1]Report P5 '!Q17</f>
        <v>0</v>
      </c>
      <c r="R556" s="649">
        <f>'[1]Report P5 '!R17</f>
        <v>59279629884.110001</v>
      </c>
      <c r="S556" s="650">
        <f>'[1]Report P5 '!S17</f>
        <v>1</v>
      </c>
      <c r="T556" s="447"/>
    </row>
    <row r="557" spans="1:20" x14ac:dyDescent="0.25">
      <c r="B557" s="568"/>
      <c r="C557" s="568"/>
      <c r="D557" s="568"/>
      <c r="E557" s="568"/>
      <c r="F557" s="568"/>
      <c r="G557" s="568"/>
      <c r="H557" s="568"/>
      <c r="I557" s="568"/>
      <c r="J557" s="568"/>
      <c r="K557" s="568"/>
      <c r="L557" s="568"/>
      <c r="M557" s="568"/>
      <c r="N557" s="568"/>
      <c r="R557" s="447"/>
      <c r="T557" s="447"/>
    </row>
    <row r="558" spans="1:20" x14ac:dyDescent="0.25">
      <c r="A558" s="678" t="str">
        <f>'[1]Report P5 '!A19</f>
        <v>(1) With respect to STEP Loans, the Current Indexed LTV does not include amounts drawn in respect of (i) Other STEP Products, or (ii) Additional STEP Loans which are not yet included in the cover pool, which in each case are secured by the same property.</v>
      </c>
      <c r="B558" s="678"/>
      <c r="C558" s="678"/>
      <c r="D558" s="678"/>
      <c r="E558" s="678"/>
      <c r="F558" s="678"/>
      <c r="G558" s="678"/>
      <c r="H558" s="678"/>
      <c r="I558" s="678"/>
      <c r="J558" s="678"/>
      <c r="K558" s="678"/>
      <c r="L558" s="678"/>
      <c r="M558" s="678"/>
      <c r="N558" s="678"/>
      <c r="O558" s="678"/>
      <c r="P558" s="678"/>
      <c r="Q558" s="678"/>
      <c r="R558" s="678"/>
      <c r="S558" s="678"/>
      <c r="T558" s="447"/>
    </row>
    <row r="559" spans="1:20" x14ac:dyDescent="0.25">
      <c r="A559" s="677" t="str">
        <f>'[1]Report P5 '!A20</f>
        <v>(2) The indexation methodology as described in footnote (1) on page 3 of this Investor Report.</v>
      </c>
      <c r="B559" s="677"/>
      <c r="C559" s="677"/>
      <c r="D559" s="677"/>
      <c r="E559" s="677"/>
      <c r="F559" s="677"/>
      <c r="G559" s="677"/>
      <c r="H559" s="677"/>
      <c r="I559" s="677"/>
      <c r="J559" s="677"/>
      <c r="K559" s="677"/>
      <c r="L559" s="677"/>
      <c r="M559" s="677"/>
      <c r="N559" s="677"/>
      <c r="O559" s="677"/>
      <c r="P559" s="677"/>
      <c r="Q559" s="677"/>
      <c r="R559" s="677"/>
      <c r="S559" s="677"/>
      <c r="T559" s="447"/>
    </row>
    <row r="560" spans="1:20" x14ac:dyDescent="0.25">
      <c r="A560" s="678" t="str">
        <f>'[1]Report P5 '!A21</f>
        <v>(3) The methodology used in this table aggregates STEP Loans secured by the same property.</v>
      </c>
      <c r="B560" s="678"/>
      <c r="C560" s="678"/>
      <c r="D560" s="678"/>
      <c r="E560" s="678"/>
      <c r="F560" s="678"/>
      <c r="G560" s="678"/>
      <c r="H560" s="678"/>
      <c r="I560" s="678"/>
      <c r="J560" s="678"/>
      <c r="K560" s="678"/>
      <c r="L560" s="678"/>
      <c r="M560" s="678"/>
      <c r="N560" s="678"/>
      <c r="O560" s="678"/>
      <c r="P560" s="678"/>
      <c r="Q560" s="678"/>
      <c r="R560" s="678"/>
      <c r="S560" s="678"/>
      <c r="T560" s="447"/>
    </row>
  </sheetData>
  <mergeCells count="44">
    <mergeCell ref="A169:G169"/>
    <mergeCell ref="A5:G7"/>
    <mergeCell ref="A9:G11"/>
    <mergeCell ref="A13:G15"/>
    <mergeCell ref="A17:G19"/>
    <mergeCell ref="A54:C54"/>
    <mergeCell ref="C100:G101"/>
    <mergeCell ref="A103:G103"/>
    <mergeCell ref="A104:G104"/>
    <mergeCell ref="A105:G105"/>
    <mergeCell ref="A123:F123"/>
    <mergeCell ref="A166:E166"/>
    <mergeCell ref="A334:I334"/>
    <mergeCell ref="A280:B280"/>
    <mergeCell ref="A281:B281"/>
    <mergeCell ref="A282:B282"/>
    <mergeCell ref="A283:B283"/>
    <mergeCell ref="A284:B284"/>
    <mergeCell ref="A285:B285"/>
    <mergeCell ref="A286:B286"/>
    <mergeCell ref="A287:B287"/>
    <mergeCell ref="A289:I290"/>
    <mergeCell ref="A332:I332"/>
    <mergeCell ref="A333:I333"/>
    <mergeCell ref="A539:T539"/>
    <mergeCell ref="A335:I335"/>
    <mergeCell ref="A336:I336"/>
    <mergeCell ref="A337:I337"/>
    <mergeCell ref="A338:I338"/>
    <mergeCell ref="A395:I395"/>
    <mergeCell ref="A396:I397"/>
    <mergeCell ref="A398:I398"/>
    <mergeCell ref="A399:I399"/>
    <mergeCell ref="A450:C450"/>
    <mergeCell ref="A451:T451"/>
    <mergeCell ref="A538:T538"/>
    <mergeCell ref="A559:S559"/>
    <mergeCell ref="A560:S560"/>
    <mergeCell ref="A540:T540"/>
    <mergeCell ref="A541:T541"/>
    <mergeCell ref="A542:T542"/>
    <mergeCell ref="A544:C544"/>
    <mergeCell ref="A547:S547"/>
    <mergeCell ref="A558:S558"/>
  </mergeCells>
  <conditionalFormatting sqref="D185:E193">
    <cfRule type="cellIs" dxfId="1" priority="1" stopIfTrue="1" operator="equal">
      <formula>"PASS"</formula>
    </cfRule>
    <cfRule type="cellIs" dxfId="0" priority="2" stopIfTrue="1" operator="equal">
      <formula>"FAIL"</formula>
    </cfRule>
  </conditionalFormatting>
  <pageMargins left="0.7" right="0.7" top="0.75" bottom="0.75"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54" zoomScale="80" zoomScaleNormal="80" workbookViewId="0">
      <selection activeCell="C75" sqref="C75"/>
    </sheetView>
  </sheetViews>
  <sheetFormatPr defaultColWidth="8.85546875" defaultRowHeight="15" outlineLevelRow="1" x14ac:dyDescent="0.25"/>
  <cols>
    <col min="1" max="1" width="13.140625" style="66" customWidth="1"/>
    <col min="2" max="2" width="60.5703125" style="66" bestFit="1" customWidth="1"/>
    <col min="3" max="7" width="41" style="66" customWidth="1"/>
    <col min="8" max="8" width="7.140625" style="66" customWidth="1"/>
    <col min="9" max="9" width="92" style="66" customWidth="1"/>
    <col min="10" max="11" width="47.85546875" style="66" customWidth="1"/>
    <col min="12" max="12" width="7.140625" style="66" customWidth="1"/>
    <col min="13" max="13" width="25.85546875" style="66" customWidth="1"/>
    <col min="14" max="14" width="25.85546875" style="64" customWidth="1"/>
    <col min="15" max="16384" width="8.85546875" style="96"/>
  </cols>
  <sheetData>
    <row r="1" spans="1:13" ht="45" customHeight="1" x14ac:dyDescent="0.25">
      <c r="A1" s="696" t="s">
        <v>1510</v>
      </c>
      <c r="B1" s="696"/>
    </row>
    <row r="2" spans="1:13" ht="31.5" x14ac:dyDescent="0.25">
      <c r="A2" s="183" t="s">
        <v>1509</v>
      </c>
      <c r="B2" s="183"/>
      <c r="C2" s="64"/>
      <c r="D2" s="64"/>
      <c r="E2" s="64"/>
      <c r="F2" s="368" t="s">
        <v>2751</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75</v>
      </c>
      <c r="C4" s="69" t="s">
        <v>76</v>
      </c>
      <c r="D4" s="67"/>
      <c r="E4" s="67"/>
      <c r="F4" s="64"/>
      <c r="G4" s="64"/>
      <c r="H4" s="64"/>
      <c r="I4" s="77" t="s">
        <v>1502</v>
      </c>
      <c r="J4" s="119" t="s">
        <v>1209</v>
      </c>
      <c r="L4" s="64"/>
      <c r="M4" s="64"/>
    </row>
    <row r="5" spans="1:13" ht="15.75" thickBot="1" x14ac:dyDescent="0.3">
      <c r="H5" s="64"/>
      <c r="I5" s="137" t="s">
        <v>1211</v>
      </c>
      <c r="J5" s="66" t="s">
        <v>1212</v>
      </c>
      <c r="L5" s="64"/>
      <c r="M5" s="64"/>
    </row>
    <row r="6" spans="1:13" ht="18.75" x14ac:dyDescent="0.25">
      <c r="A6" s="70"/>
      <c r="B6" s="71" t="s">
        <v>1411</v>
      </c>
      <c r="C6" s="70"/>
      <c r="E6" s="72"/>
      <c r="F6" s="72"/>
      <c r="G6" s="72"/>
      <c r="H6" s="64"/>
      <c r="I6" s="137" t="s">
        <v>1214</v>
      </c>
      <c r="J6" s="66" t="s">
        <v>1215</v>
      </c>
      <c r="L6" s="64"/>
      <c r="M6" s="64"/>
    </row>
    <row r="7" spans="1:13" x14ac:dyDescent="0.25">
      <c r="B7" s="74" t="s">
        <v>1508</v>
      </c>
      <c r="H7" s="64"/>
      <c r="I7" s="137" t="s">
        <v>1217</v>
      </c>
      <c r="J7" s="66" t="s">
        <v>1218</v>
      </c>
      <c r="L7" s="64"/>
      <c r="M7" s="64"/>
    </row>
    <row r="8" spans="1:13" x14ac:dyDescent="0.25">
      <c r="B8" s="74" t="s">
        <v>1424</v>
      </c>
      <c r="H8" s="64"/>
      <c r="I8" s="137" t="s">
        <v>1500</v>
      </c>
      <c r="J8" s="66" t="s">
        <v>1501</v>
      </c>
      <c r="L8" s="64"/>
      <c r="M8" s="64"/>
    </row>
    <row r="9" spans="1:13" ht="15.75" thickBot="1" x14ac:dyDescent="0.3">
      <c r="B9" s="75" t="s">
        <v>1446</v>
      </c>
      <c r="H9" s="64"/>
      <c r="L9" s="64"/>
      <c r="M9" s="64"/>
    </row>
    <row r="10" spans="1:13" x14ac:dyDescent="0.25">
      <c r="B10" s="76"/>
      <c r="H10" s="64"/>
      <c r="I10" s="138" t="s">
        <v>1504</v>
      </c>
      <c r="L10" s="64"/>
      <c r="M10" s="64"/>
    </row>
    <row r="11" spans="1:13" x14ac:dyDescent="0.25">
      <c r="B11" s="76"/>
      <c r="H11" s="64"/>
      <c r="I11" s="138" t="s">
        <v>1506</v>
      </c>
      <c r="L11" s="64"/>
      <c r="M11" s="64"/>
    </row>
    <row r="12" spans="1:13" ht="37.5" x14ac:dyDescent="0.25">
      <c r="A12" s="77" t="s">
        <v>84</v>
      </c>
      <c r="B12" s="77" t="s">
        <v>1492</v>
      </c>
      <c r="C12" s="78"/>
      <c r="D12" s="78"/>
      <c r="E12" s="78"/>
      <c r="F12" s="78"/>
      <c r="G12" s="78"/>
      <c r="H12" s="64"/>
      <c r="L12" s="64"/>
      <c r="M12" s="64"/>
    </row>
    <row r="13" spans="1:13" ht="15" customHeight="1" x14ac:dyDescent="0.25">
      <c r="A13" s="85"/>
      <c r="B13" s="86" t="s">
        <v>1423</v>
      </c>
      <c r="C13" s="85" t="s">
        <v>1491</v>
      </c>
      <c r="D13" s="85" t="s">
        <v>1503</v>
      </c>
      <c r="E13" s="87"/>
      <c r="F13" s="88"/>
      <c r="G13" s="88"/>
      <c r="H13" s="64"/>
      <c r="L13" s="64"/>
      <c r="M13" s="64"/>
    </row>
    <row r="14" spans="1:13" x14ac:dyDescent="0.25">
      <c r="A14" s="66" t="s">
        <v>1412</v>
      </c>
      <c r="B14" s="83" t="s">
        <v>1401</v>
      </c>
      <c r="C14" s="651" t="s">
        <v>2865</v>
      </c>
      <c r="D14" s="651" t="s">
        <v>3196</v>
      </c>
      <c r="E14" s="72"/>
      <c r="F14" s="72"/>
      <c r="G14" s="72"/>
      <c r="H14" s="64"/>
      <c r="L14" s="64"/>
      <c r="M14" s="64"/>
    </row>
    <row r="15" spans="1:13" x14ac:dyDescent="0.25">
      <c r="A15" s="66" t="s">
        <v>1413</v>
      </c>
      <c r="B15" s="83" t="s">
        <v>407</v>
      </c>
      <c r="C15" s="651" t="s">
        <v>2865</v>
      </c>
      <c r="D15" s="651" t="s">
        <v>3196</v>
      </c>
      <c r="E15" s="72"/>
      <c r="F15" s="72"/>
      <c r="G15" s="72"/>
      <c r="H15" s="64"/>
      <c r="L15" s="64"/>
      <c r="M15" s="64"/>
    </row>
    <row r="16" spans="1:13" x14ac:dyDescent="0.25">
      <c r="A16" s="66" t="s">
        <v>1414</v>
      </c>
      <c r="B16" s="83" t="s">
        <v>1402</v>
      </c>
      <c r="C16" s="651" t="s">
        <v>1215</v>
      </c>
      <c r="D16" s="651" t="s">
        <v>1215</v>
      </c>
      <c r="E16" s="72"/>
      <c r="F16" s="72"/>
      <c r="G16" s="72"/>
      <c r="H16" s="64"/>
      <c r="L16" s="64"/>
      <c r="M16" s="64"/>
    </row>
    <row r="17" spans="1:13" x14ac:dyDescent="0.25">
      <c r="A17" s="66" t="s">
        <v>1415</v>
      </c>
      <c r="B17" s="260" t="s">
        <v>1403</v>
      </c>
      <c r="C17" s="651" t="s">
        <v>1215</v>
      </c>
      <c r="D17" s="651" t="s">
        <v>1215</v>
      </c>
      <c r="E17" s="72"/>
      <c r="F17" s="72"/>
      <c r="G17" s="72"/>
      <c r="H17" s="64"/>
      <c r="L17" s="64"/>
      <c r="M17" s="64"/>
    </row>
    <row r="18" spans="1:13" x14ac:dyDescent="0.25">
      <c r="A18" s="66" t="s">
        <v>1416</v>
      </c>
      <c r="B18" s="83" t="s">
        <v>1404</v>
      </c>
      <c r="C18" s="651" t="s">
        <v>2865</v>
      </c>
      <c r="D18" s="651" t="s">
        <v>3196</v>
      </c>
      <c r="E18" s="72"/>
      <c r="F18" s="72"/>
      <c r="G18" s="72"/>
      <c r="H18" s="64"/>
      <c r="L18" s="64"/>
      <c r="M18" s="64"/>
    </row>
    <row r="19" spans="1:13" x14ac:dyDescent="0.25">
      <c r="A19" s="66" t="s">
        <v>1417</v>
      </c>
      <c r="B19" s="83" t="s">
        <v>1405</v>
      </c>
      <c r="C19" s="651" t="s">
        <v>1215</v>
      </c>
      <c r="D19" s="651" t="s">
        <v>1215</v>
      </c>
      <c r="E19" s="72"/>
      <c r="F19" s="72"/>
      <c r="G19" s="72"/>
      <c r="H19" s="64"/>
      <c r="L19" s="64"/>
      <c r="M19" s="64"/>
    </row>
    <row r="20" spans="1:13" x14ac:dyDescent="0.25">
      <c r="A20" s="66" t="s">
        <v>1418</v>
      </c>
      <c r="B20" s="83" t="s">
        <v>1406</v>
      </c>
      <c r="C20" s="651" t="s">
        <v>2865</v>
      </c>
      <c r="D20" s="651" t="s">
        <v>3196</v>
      </c>
      <c r="E20" s="72"/>
      <c r="F20" s="72"/>
      <c r="G20" s="72"/>
      <c r="H20" s="64"/>
      <c r="L20" s="64"/>
      <c r="M20" s="64"/>
    </row>
    <row r="21" spans="1:13" x14ac:dyDescent="0.25">
      <c r="A21" s="66" t="s">
        <v>1419</v>
      </c>
      <c r="B21" s="83" t="s">
        <v>1407</v>
      </c>
      <c r="C21" s="651" t="s">
        <v>2876</v>
      </c>
      <c r="D21" s="651" t="s">
        <v>3197</v>
      </c>
      <c r="E21" s="72"/>
      <c r="F21" s="72"/>
      <c r="G21" s="72"/>
      <c r="H21" s="64"/>
      <c r="L21" s="64"/>
      <c r="M21" s="64"/>
    </row>
    <row r="22" spans="1:13" x14ac:dyDescent="0.25">
      <c r="A22" s="66" t="s">
        <v>1420</v>
      </c>
      <c r="B22" s="83" t="s">
        <v>1408</v>
      </c>
      <c r="C22" s="651" t="s">
        <v>2865</v>
      </c>
      <c r="D22" s="651" t="s">
        <v>3196</v>
      </c>
      <c r="E22" s="72"/>
      <c r="F22" s="72"/>
      <c r="G22" s="72"/>
      <c r="H22" s="64"/>
      <c r="L22" s="64"/>
      <c r="M22" s="64"/>
    </row>
    <row r="23" spans="1:13" x14ac:dyDescent="0.25">
      <c r="A23" s="66" t="s">
        <v>1421</v>
      </c>
      <c r="B23" s="83" t="s">
        <v>1487</v>
      </c>
      <c r="C23" s="651" t="s">
        <v>2871</v>
      </c>
      <c r="D23" s="651" t="s">
        <v>3198</v>
      </c>
      <c r="E23" s="72"/>
      <c r="F23" s="72"/>
      <c r="G23" s="72"/>
      <c r="H23" s="64"/>
      <c r="L23" s="64"/>
      <c r="M23" s="64"/>
    </row>
    <row r="24" spans="1:13" x14ac:dyDescent="0.25">
      <c r="A24" s="66" t="s">
        <v>1489</v>
      </c>
      <c r="B24" s="83" t="s">
        <v>1488</v>
      </c>
      <c r="C24" s="651" t="s">
        <v>2873</v>
      </c>
      <c r="D24" s="651" t="s">
        <v>3199</v>
      </c>
      <c r="E24" s="72"/>
      <c r="F24" s="72"/>
      <c r="G24" s="72"/>
      <c r="H24" s="64"/>
      <c r="L24" s="64"/>
      <c r="M24" s="64"/>
    </row>
    <row r="25" spans="1:13" outlineLevel="1" x14ac:dyDescent="0.25">
      <c r="A25" s="66" t="s">
        <v>1422</v>
      </c>
      <c r="B25" s="81" t="s">
        <v>2621</v>
      </c>
      <c r="C25" s="274"/>
      <c r="D25" s="274"/>
      <c r="E25" s="72"/>
      <c r="F25" s="72"/>
      <c r="G25" s="72"/>
      <c r="H25" s="64"/>
      <c r="L25" s="64"/>
      <c r="M25" s="64"/>
    </row>
    <row r="26" spans="1:13" outlineLevel="1" x14ac:dyDescent="0.25">
      <c r="A26" s="66" t="s">
        <v>1425</v>
      </c>
      <c r="B26" s="336"/>
      <c r="C26" s="338"/>
      <c r="D26" s="338"/>
      <c r="E26" s="72"/>
      <c r="F26" s="72"/>
      <c r="G26" s="72"/>
      <c r="H26" s="64"/>
      <c r="L26" s="64"/>
      <c r="M26" s="64"/>
    </row>
    <row r="27" spans="1:13" outlineLevel="1" x14ac:dyDescent="0.25">
      <c r="A27" s="66" t="s">
        <v>1426</v>
      </c>
      <c r="B27" s="336"/>
      <c r="C27" s="338"/>
      <c r="D27" s="338"/>
      <c r="E27" s="72"/>
      <c r="F27" s="72"/>
      <c r="G27" s="72"/>
      <c r="H27" s="64"/>
      <c r="L27" s="64"/>
      <c r="M27" s="64"/>
    </row>
    <row r="28" spans="1:13" outlineLevel="1" x14ac:dyDescent="0.25">
      <c r="A28" s="66" t="s">
        <v>1427</v>
      </c>
      <c r="B28" s="336"/>
      <c r="C28" s="338"/>
      <c r="D28" s="338"/>
      <c r="E28" s="72"/>
      <c r="F28" s="72"/>
      <c r="G28" s="72"/>
      <c r="H28" s="64"/>
      <c r="L28" s="64"/>
      <c r="M28" s="64"/>
    </row>
    <row r="29" spans="1:13" outlineLevel="1" x14ac:dyDescent="0.25">
      <c r="A29" s="66" t="s">
        <v>1428</v>
      </c>
      <c r="B29" s="336"/>
      <c r="C29" s="338"/>
      <c r="D29" s="338"/>
      <c r="E29" s="72"/>
      <c r="F29" s="72"/>
      <c r="G29" s="72"/>
      <c r="H29" s="64"/>
      <c r="L29" s="64"/>
      <c r="M29" s="64"/>
    </row>
    <row r="30" spans="1:13" outlineLevel="1" x14ac:dyDescent="0.25">
      <c r="A30" s="66" t="s">
        <v>1429</v>
      </c>
      <c r="B30" s="336"/>
      <c r="C30" s="338"/>
      <c r="D30" s="338"/>
      <c r="E30" s="72"/>
      <c r="F30" s="72"/>
      <c r="G30" s="72"/>
      <c r="H30" s="64"/>
      <c r="L30" s="64"/>
      <c r="M30" s="64"/>
    </row>
    <row r="31" spans="1:13" outlineLevel="1" x14ac:dyDescent="0.25">
      <c r="A31" s="66" t="s">
        <v>1430</v>
      </c>
      <c r="B31" s="336"/>
      <c r="C31" s="338"/>
      <c r="D31" s="338"/>
      <c r="E31" s="72"/>
      <c r="F31" s="72"/>
      <c r="G31" s="72"/>
      <c r="H31" s="64"/>
      <c r="L31" s="64"/>
      <c r="M31" s="64"/>
    </row>
    <row r="32" spans="1:13" outlineLevel="1" x14ac:dyDescent="0.25">
      <c r="A32" s="66" t="s">
        <v>1431</v>
      </c>
      <c r="B32" s="336"/>
      <c r="C32" s="338"/>
      <c r="D32" s="338"/>
      <c r="E32" s="72"/>
      <c r="F32" s="72"/>
      <c r="G32" s="72"/>
      <c r="H32" s="64"/>
      <c r="L32" s="64"/>
      <c r="M32" s="64"/>
    </row>
    <row r="33" spans="1:13" ht="18.75" x14ac:dyDescent="0.25">
      <c r="A33" s="78"/>
      <c r="B33" s="77" t="s">
        <v>1424</v>
      </c>
      <c r="C33" s="78"/>
      <c r="D33" s="78"/>
      <c r="E33" s="78"/>
      <c r="F33" s="78"/>
      <c r="G33" s="78"/>
      <c r="H33" s="64"/>
      <c r="L33" s="64"/>
      <c r="M33" s="64"/>
    </row>
    <row r="34" spans="1:13" ht="15" customHeight="1" x14ac:dyDescent="0.25">
      <c r="A34" s="85"/>
      <c r="B34" s="86" t="s">
        <v>1409</v>
      </c>
      <c r="C34" s="85" t="s">
        <v>1499</v>
      </c>
      <c r="D34" s="85" t="s">
        <v>1503</v>
      </c>
      <c r="E34" s="85" t="s">
        <v>1410</v>
      </c>
      <c r="F34" s="88"/>
      <c r="G34" s="88"/>
      <c r="H34" s="64"/>
      <c r="L34" s="64"/>
      <c r="M34" s="64"/>
    </row>
    <row r="35" spans="1:13" ht="30" x14ac:dyDescent="0.25">
      <c r="A35" s="66" t="s">
        <v>1447</v>
      </c>
      <c r="B35" s="329" t="s">
        <v>2865</v>
      </c>
      <c r="C35" s="651" t="s">
        <v>2867</v>
      </c>
      <c r="D35" s="651" t="s">
        <v>3200</v>
      </c>
      <c r="E35" s="651" t="s">
        <v>3166</v>
      </c>
      <c r="F35" s="136"/>
      <c r="G35" s="136"/>
      <c r="H35" s="64"/>
      <c r="L35" s="64"/>
      <c r="M35" s="64"/>
    </row>
    <row r="36" spans="1:13" x14ac:dyDescent="0.25">
      <c r="A36" s="66" t="s">
        <v>1448</v>
      </c>
      <c r="B36" s="83"/>
      <c r="H36" s="64"/>
      <c r="L36" s="64"/>
      <c r="M36" s="64"/>
    </row>
    <row r="37" spans="1:13" x14ac:dyDescent="0.25">
      <c r="A37" s="66" t="s">
        <v>1449</v>
      </c>
      <c r="B37" s="83"/>
      <c r="H37" s="64"/>
      <c r="L37" s="64"/>
      <c r="M37" s="64"/>
    </row>
    <row r="38" spans="1:13" x14ac:dyDescent="0.25">
      <c r="A38" s="66" t="s">
        <v>1450</v>
      </c>
      <c r="B38" s="83"/>
      <c r="H38" s="64"/>
      <c r="L38" s="64"/>
      <c r="M38" s="64"/>
    </row>
    <row r="39" spans="1:13" x14ac:dyDescent="0.25">
      <c r="A39" s="66" t="s">
        <v>1451</v>
      </c>
      <c r="B39" s="83"/>
      <c r="H39" s="64"/>
      <c r="L39" s="64"/>
      <c r="M39" s="64"/>
    </row>
    <row r="40" spans="1:13" x14ac:dyDescent="0.25">
      <c r="A40" s="66" t="s">
        <v>1452</v>
      </c>
      <c r="B40" s="83"/>
      <c r="H40" s="64"/>
      <c r="L40" s="64"/>
      <c r="M40" s="64"/>
    </row>
    <row r="41" spans="1:13" x14ac:dyDescent="0.25">
      <c r="A41" s="66" t="s">
        <v>1453</v>
      </c>
      <c r="B41" s="83"/>
      <c r="H41" s="64"/>
      <c r="L41" s="64"/>
      <c r="M41" s="64"/>
    </row>
    <row r="42" spans="1:13" x14ac:dyDescent="0.25">
      <c r="A42" s="66" t="s">
        <v>1454</v>
      </c>
      <c r="B42" s="83"/>
      <c r="H42" s="64"/>
      <c r="L42" s="64"/>
      <c r="M42" s="64"/>
    </row>
    <row r="43" spans="1:13" x14ac:dyDescent="0.25">
      <c r="A43" s="66" t="s">
        <v>1455</v>
      </c>
      <c r="B43" s="83"/>
      <c r="H43" s="64"/>
      <c r="L43" s="64"/>
      <c r="M43" s="64"/>
    </row>
    <row r="44" spans="1:13" x14ac:dyDescent="0.25">
      <c r="A44" s="66" t="s">
        <v>1456</v>
      </c>
      <c r="B44" s="83"/>
      <c r="H44" s="64"/>
      <c r="L44" s="64"/>
      <c r="M44" s="64"/>
    </row>
    <row r="45" spans="1:13" x14ac:dyDescent="0.25">
      <c r="A45" s="66" t="s">
        <v>1457</v>
      </c>
      <c r="B45" s="83"/>
      <c r="H45" s="64"/>
      <c r="L45" s="64"/>
      <c r="M45" s="64"/>
    </row>
    <row r="46" spans="1:13" x14ac:dyDescent="0.25">
      <c r="A46" s="66" t="s">
        <v>1458</v>
      </c>
      <c r="B46" s="83"/>
      <c r="H46" s="64"/>
      <c r="L46" s="64"/>
      <c r="M46" s="64"/>
    </row>
    <row r="47" spans="1:13" x14ac:dyDescent="0.25">
      <c r="A47" s="66" t="s">
        <v>1459</v>
      </c>
      <c r="B47" s="83"/>
      <c r="H47" s="64"/>
      <c r="L47" s="64"/>
      <c r="M47" s="64"/>
    </row>
    <row r="48" spans="1:13" x14ac:dyDescent="0.25">
      <c r="A48" s="66" t="s">
        <v>1460</v>
      </c>
      <c r="B48" s="83"/>
      <c r="H48" s="64"/>
      <c r="L48" s="64"/>
      <c r="M48" s="64"/>
    </row>
    <row r="49" spans="1:13" x14ac:dyDescent="0.25">
      <c r="A49" s="66" t="s">
        <v>1461</v>
      </c>
      <c r="B49" s="83"/>
      <c r="H49" s="64"/>
      <c r="L49" s="64"/>
      <c r="M49" s="64"/>
    </row>
    <row r="50" spans="1:13" x14ac:dyDescent="0.25">
      <c r="A50" s="66" t="s">
        <v>1462</v>
      </c>
      <c r="B50" s="83"/>
      <c r="H50" s="64"/>
      <c r="L50" s="64"/>
      <c r="M50" s="64"/>
    </row>
    <row r="51" spans="1:13" x14ac:dyDescent="0.25">
      <c r="A51" s="66" t="s">
        <v>1463</v>
      </c>
      <c r="B51" s="83"/>
      <c r="H51" s="64"/>
      <c r="L51" s="64"/>
      <c r="M51" s="64"/>
    </row>
    <row r="52" spans="1:13" x14ac:dyDescent="0.25">
      <c r="A52" s="66" t="s">
        <v>1464</v>
      </c>
      <c r="B52" s="83"/>
      <c r="H52" s="64"/>
      <c r="L52" s="64"/>
      <c r="M52" s="64"/>
    </row>
    <row r="53" spans="1:13" x14ac:dyDescent="0.25">
      <c r="A53" s="66" t="s">
        <v>1465</v>
      </c>
      <c r="B53" s="83"/>
      <c r="H53" s="64"/>
      <c r="L53" s="64"/>
      <c r="M53" s="64"/>
    </row>
    <row r="54" spans="1:13" x14ac:dyDescent="0.25">
      <c r="A54" s="66" t="s">
        <v>1466</v>
      </c>
      <c r="B54" s="83"/>
      <c r="H54" s="64"/>
      <c r="L54" s="64"/>
      <c r="M54" s="64"/>
    </row>
    <row r="55" spans="1:13" x14ac:dyDescent="0.25">
      <c r="A55" s="66" t="s">
        <v>1467</v>
      </c>
      <c r="B55" s="83"/>
      <c r="H55" s="64"/>
      <c r="L55" s="64"/>
      <c r="M55" s="64"/>
    </row>
    <row r="56" spans="1:13" x14ac:dyDescent="0.25">
      <c r="A56" s="66" t="s">
        <v>1468</v>
      </c>
      <c r="B56" s="83"/>
      <c r="H56" s="64"/>
      <c r="L56" s="64"/>
      <c r="M56" s="64"/>
    </row>
    <row r="57" spans="1:13" x14ac:dyDescent="0.25">
      <c r="A57" s="66" t="s">
        <v>1469</v>
      </c>
      <c r="B57" s="83"/>
      <c r="H57" s="64"/>
      <c r="L57" s="64"/>
      <c r="M57" s="64"/>
    </row>
    <row r="58" spans="1:13" x14ac:dyDescent="0.25">
      <c r="A58" s="66" t="s">
        <v>1470</v>
      </c>
      <c r="B58" s="83"/>
      <c r="H58" s="64"/>
      <c r="L58" s="64"/>
      <c r="M58" s="64"/>
    </row>
    <row r="59" spans="1:13" x14ac:dyDescent="0.25">
      <c r="A59" s="66" t="s">
        <v>1471</v>
      </c>
      <c r="B59" s="83"/>
      <c r="H59" s="64"/>
      <c r="L59" s="64"/>
      <c r="M59" s="64"/>
    </row>
    <row r="60" spans="1:13" outlineLevel="1" x14ac:dyDescent="0.25">
      <c r="A60" s="66" t="s">
        <v>1432</v>
      </c>
      <c r="B60" s="83"/>
      <c r="E60" s="83"/>
      <c r="F60" s="83"/>
      <c r="G60" s="83"/>
      <c r="H60" s="64"/>
      <c r="L60" s="64"/>
      <c r="M60" s="64"/>
    </row>
    <row r="61" spans="1:13" outlineLevel="1" x14ac:dyDescent="0.25">
      <c r="A61" s="66" t="s">
        <v>1433</v>
      </c>
      <c r="B61" s="83"/>
      <c r="E61" s="83"/>
      <c r="F61" s="83"/>
      <c r="G61" s="83"/>
      <c r="H61" s="64"/>
      <c r="L61" s="64"/>
      <c r="M61" s="64"/>
    </row>
    <row r="62" spans="1:13" outlineLevel="1" x14ac:dyDescent="0.25">
      <c r="A62" s="66" t="s">
        <v>1434</v>
      </c>
      <c r="B62" s="83"/>
      <c r="E62" s="83"/>
      <c r="F62" s="83"/>
      <c r="G62" s="83"/>
      <c r="H62" s="64"/>
      <c r="L62" s="64"/>
      <c r="M62" s="64"/>
    </row>
    <row r="63" spans="1:13" outlineLevel="1" x14ac:dyDescent="0.25">
      <c r="A63" s="66" t="s">
        <v>1435</v>
      </c>
      <c r="B63" s="83"/>
      <c r="E63" s="83"/>
      <c r="F63" s="83"/>
      <c r="G63" s="83"/>
      <c r="H63" s="64"/>
      <c r="L63" s="64"/>
      <c r="M63" s="64"/>
    </row>
    <row r="64" spans="1:13" outlineLevel="1" x14ac:dyDescent="0.25">
      <c r="A64" s="66" t="s">
        <v>1436</v>
      </c>
      <c r="B64" s="83"/>
      <c r="E64" s="83"/>
      <c r="F64" s="83"/>
      <c r="G64" s="83"/>
      <c r="H64" s="64"/>
      <c r="L64" s="64"/>
      <c r="M64" s="64"/>
    </row>
    <row r="65" spans="1:14" outlineLevel="1" x14ac:dyDescent="0.25">
      <c r="A65" s="66" t="s">
        <v>1437</v>
      </c>
      <c r="B65" s="83"/>
      <c r="E65" s="83"/>
      <c r="F65" s="83"/>
      <c r="G65" s="83"/>
      <c r="H65" s="64"/>
      <c r="L65" s="64"/>
      <c r="M65" s="64"/>
    </row>
    <row r="66" spans="1:14" outlineLevel="1" x14ac:dyDescent="0.25">
      <c r="A66" s="66" t="s">
        <v>1438</v>
      </c>
      <c r="B66" s="83"/>
      <c r="E66" s="83"/>
      <c r="F66" s="83"/>
      <c r="G66" s="83"/>
      <c r="H66" s="64"/>
      <c r="L66" s="64"/>
      <c r="M66" s="64"/>
    </row>
    <row r="67" spans="1:14" outlineLevel="1" x14ac:dyDescent="0.25">
      <c r="A67" s="66" t="s">
        <v>1439</v>
      </c>
      <c r="B67" s="83"/>
      <c r="E67" s="83"/>
      <c r="F67" s="83"/>
      <c r="G67" s="83"/>
      <c r="H67" s="64"/>
      <c r="L67" s="64"/>
      <c r="M67" s="64"/>
    </row>
    <row r="68" spans="1:14" outlineLevel="1" x14ac:dyDescent="0.25">
      <c r="A68" s="66" t="s">
        <v>1440</v>
      </c>
      <c r="B68" s="83"/>
      <c r="E68" s="83"/>
      <c r="F68" s="83"/>
      <c r="G68" s="83"/>
      <c r="H68" s="64"/>
      <c r="L68" s="64"/>
      <c r="M68" s="64"/>
    </row>
    <row r="69" spans="1:14" outlineLevel="1" x14ac:dyDescent="0.25">
      <c r="A69" s="66" t="s">
        <v>1441</v>
      </c>
      <c r="B69" s="83"/>
      <c r="E69" s="83"/>
      <c r="F69" s="83"/>
      <c r="G69" s="83"/>
      <c r="H69" s="64"/>
      <c r="L69" s="64"/>
      <c r="M69" s="64"/>
    </row>
    <row r="70" spans="1:14" outlineLevel="1" x14ac:dyDescent="0.25">
      <c r="A70" s="66" t="s">
        <v>1442</v>
      </c>
      <c r="B70" s="83"/>
      <c r="E70" s="83"/>
      <c r="F70" s="83"/>
      <c r="G70" s="83"/>
      <c r="H70" s="64"/>
      <c r="L70" s="64"/>
      <c r="M70" s="64"/>
    </row>
    <row r="71" spans="1:14" outlineLevel="1" x14ac:dyDescent="0.25">
      <c r="A71" s="66" t="s">
        <v>1443</v>
      </c>
      <c r="B71" s="83"/>
      <c r="E71" s="83"/>
      <c r="F71" s="83"/>
      <c r="G71" s="83"/>
      <c r="H71" s="64"/>
      <c r="L71" s="64"/>
      <c r="M71" s="64"/>
    </row>
    <row r="72" spans="1:14" outlineLevel="1" x14ac:dyDescent="0.25">
      <c r="A72" s="66" t="s">
        <v>1444</v>
      </c>
      <c r="B72" s="83"/>
      <c r="E72" s="83"/>
      <c r="F72" s="83"/>
      <c r="G72" s="83"/>
      <c r="H72" s="64"/>
      <c r="L72" s="64"/>
      <c r="M72" s="64"/>
    </row>
    <row r="73" spans="1:14" ht="18.75" x14ac:dyDescent="0.25">
      <c r="A73" s="78"/>
      <c r="B73" s="77" t="s">
        <v>1446</v>
      </c>
      <c r="C73" s="78"/>
      <c r="D73" s="78"/>
      <c r="E73" s="78"/>
      <c r="F73" s="78"/>
      <c r="G73" s="78"/>
      <c r="H73" s="64"/>
    </row>
    <row r="74" spans="1:14" ht="15" customHeight="1" x14ac:dyDescent="0.25">
      <c r="A74" s="85"/>
      <c r="B74" s="86" t="s">
        <v>792</v>
      </c>
      <c r="C74" s="85" t="s">
        <v>1507</v>
      </c>
      <c r="D74" s="85"/>
      <c r="E74" s="88"/>
      <c r="F74" s="88"/>
      <c r="G74" s="88"/>
      <c r="H74" s="96"/>
      <c r="I74" s="96"/>
      <c r="J74" s="96"/>
      <c r="K74" s="96"/>
      <c r="L74" s="96"/>
      <c r="M74" s="96"/>
      <c r="N74" s="96"/>
    </row>
    <row r="75" spans="1:14" x14ac:dyDescent="0.25">
      <c r="A75" s="66" t="s">
        <v>1472</v>
      </c>
      <c r="B75" s="66" t="s">
        <v>1490</v>
      </c>
      <c r="C75" s="661">
        <f>'D. Insert Nat Trans Templ'!C283</f>
        <v>25.96786969161661</v>
      </c>
      <c r="H75" s="64"/>
    </row>
    <row r="76" spans="1:14" x14ac:dyDescent="0.25">
      <c r="A76" s="66" t="s">
        <v>1473</v>
      </c>
      <c r="B76" s="66" t="s">
        <v>1505</v>
      </c>
      <c r="C76" s="661">
        <f>'D. Insert Nat Trans Templ'!C286</f>
        <v>29.87603848569233</v>
      </c>
      <c r="H76" s="64"/>
    </row>
    <row r="77" spans="1:14" outlineLevel="1" x14ac:dyDescent="0.25">
      <c r="A77" s="66" t="s">
        <v>1474</v>
      </c>
      <c r="H77" s="64"/>
    </row>
    <row r="78" spans="1:14" outlineLevel="1" x14ac:dyDescent="0.25">
      <c r="A78" s="66" t="s">
        <v>1475</v>
      </c>
      <c r="H78" s="64"/>
    </row>
    <row r="79" spans="1:14" outlineLevel="1" x14ac:dyDescent="0.25">
      <c r="A79" s="66" t="s">
        <v>1476</v>
      </c>
      <c r="H79" s="64"/>
    </row>
    <row r="80" spans="1:14" outlineLevel="1" x14ac:dyDescent="0.25">
      <c r="A80" s="66" t="s">
        <v>1477</v>
      </c>
      <c r="H80" s="64"/>
    </row>
    <row r="81" spans="1:8" x14ac:dyDescent="0.25">
      <c r="A81" s="85"/>
      <c r="B81" s="86" t="s">
        <v>1478</v>
      </c>
      <c r="C81" s="85" t="s">
        <v>489</v>
      </c>
      <c r="D81" s="85" t="s">
        <v>490</v>
      </c>
      <c r="E81" s="88" t="s">
        <v>804</v>
      </c>
      <c r="F81" s="88" t="s">
        <v>989</v>
      </c>
      <c r="G81" s="88" t="s">
        <v>1498</v>
      </c>
      <c r="H81" s="64"/>
    </row>
    <row r="82" spans="1:8" x14ac:dyDescent="0.25">
      <c r="A82" s="66" t="s">
        <v>1479</v>
      </c>
      <c r="B82" s="274" t="s">
        <v>1564</v>
      </c>
      <c r="C82" s="662">
        <f>'[2]OE.3.1.4'!C3</f>
        <v>2.8926731362122122E-3</v>
      </c>
      <c r="D82" s="180">
        <v>0</v>
      </c>
      <c r="E82" s="274" t="s">
        <v>1215</v>
      </c>
      <c r="F82" s="274" t="s">
        <v>1215</v>
      </c>
      <c r="G82" s="664">
        <f>C82</f>
        <v>2.8926731362122122E-3</v>
      </c>
      <c r="H82" s="64"/>
    </row>
    <row r="83" spans="1:8" x14ac:dyDescent="0.25">
      <c r="A83" s="66" t="s">
        <v>1480</v>
      </c>
      <c r="B83" s="274" t="s">
        <v>1495</v>
      </c>
      <c r="C83" s="663">
        <f>'[2]OE.3.1.4'!C4</f>
        <v>4.5107492395869974E-4</v>
      </c>
      <c r="D83" s="363">
        <v>0</v>
      </c>
      <c r="E83" s="263" t="s">
        <v>1215</v>
      </c>
      <c r="F83" s="263" t="s">
        <v>1215</v>
      </c>
      <c r="G83" s="665">
        <f t="shared" ref="G83:G86" si="0">C83</f>
        <v>4.5107492395869974E-4</v>
      </c>
      <c r="H83" s="64"/>
    </row>
    <row r="84" spans="1:8" x14ac:dyDescent="0.25">
      <c r="A84" s="66" t="s">
        <v>1481</v>
      </c>
      <c r="B84" s="274" t="s">
        <v>1493</v>
      </c>
      <c r="C84" s="663">
        <f>'[2]OE.3.1.4'!C5</f>
        <v>1.4897887396801091E-4</v>
      </c>
      <c r="D84" s="363">
        <v>0</v>
      </c>
      <c r="E84" s="263" t="s">
        <v>1215</v>
      </c>
      <c r="F84" s="263" t="s">
        <v>1215</v>
      </c>
      <c r="G84" s="665">
        <f t="shared" si="0"/>
        <v>1.4897887396801091E-4</v>
      </c>
      <c r="H84" s="64"/>
    </row>
    <row r="85" spans="1:8" x14ac:dyDescent="0.25">
      <c r="A85" s="66" t="s">
        <v>1482</v>
      </c>
      <c r="B85" s="274" t="s">
        <v>1494</v>
      </c>
      <c r="C85" s="663">
        <f>'[2]OE.3.1.4'!C6</f>
        <v>0</v>
      </c>
      <c r="D85" s="363">
        <v>0</v>
      </c>
      <c r="E85" s="263" t="s">
        <v>1215</v>
      </c>
      <c r="F85" s="263" t="s">
        <v>1215</v>
      </c>
      <c r="G85" s="665">
        <f t="shared" si="0"/>
        <v>0</v>
      </c>
      <c r="H85" s="64"/>
    </row>
    <row r="86" spans="1:8" x14ac:dyDescent="0.25">
      <c r="A86" s="66" t="s">
        <v>1497</v>
      </c>
      <c r="B86" s="274" t="s">
        <v>1496</v>
      </c>
      <c r="C86" s="663">
        <f>'[2]OE.3.1.4'!C7</f>
        <v>0</v>
      </c>
      <c r="D86" s="363">
        <v>0</v>
      </c>
      <c r="E86" s="263" t="s">
        <v>1215</v>
      </c>
      <c r="F86" s="263" t="s">
        <v>1215</v>
      </c>
      <c r="G86" s="665">
        <f t="shared" si="0"/>
        <v>0</v>
      </c>
      <c r="H86" s="64"/>
    </row>
    <row r="87" spans="1:8" outlineLevel="1" x14ac:dyDescent="0.25">
      <c r="A87" s="66" t="s">
        <v>1483</v>
      </c>
      <c r="H87" s="64"/>
    </row>
    <row r="88" spans="1:8" outlineLevel="1" x14ac:dyDescent="0.25">
      <c r="A88" s="66" t="s">
        <v>1484</v>
      </c>
      <c r="H88" s="64"/>
    </row>
    <row r="89" spans="1:8" outlineLevel="1" x14ac:dyDescent="0.25">
      <c r="A89" s="66" t="s">
        <v>1485</v>
      </c>
      <c r="H89" s="64"/>
    </row>
    <row r="90" spans="1:8" outlineLevel="1" x14ac:dyDescent="0.25">
      <c r="A90" s="66" t="s">
        <v>1486</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j+9KZZ7IJpFDLMx8OVy3cad9TNbMAUi6rGtapSSDL5fKC8PpGE4rSZkdKANyLenLDhQzLUGd7QuvacqgsnVEwA==" saltValue="t3Oxxij2+kcMB2fVJIt7+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phoneticPr fontId="47" type="noConversion"/>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zoomScale="80" zoomScaleNormal="80" workbookViewId="0">
      <selection activeCell="A3" sqref="A3"/>
    </sheetView>
  </sheetViews>
  <sheetFormatPr defaultRowHeight="15" x14ac:dyDescent="0.25"/>
  <cols>
    <col min="1" max="1" width="14.85546875" customWidth="1"/>
    <col min="2" max="2" width="60.5703125" bestFit="1" customWidth="1"/>
    <col min="3" max="7" width="41" customWidth="1"/>
  </cols>
  <sheetData>
    <row r="1" spans="1:7" ht="45" customHeight="1" x14ac:dyDescent="0.25">
      <c r="A1" s="696" t="s">
        <v>1510</v>
      </c>
      <c r="B1" s="696"/>
    </row>
    <row r="2" spans="1:7" ht="31.5" x14ac:dyDescent="0.25">
      <c r="A2" s="183" t="s">
        <v>2218</v>
      </c>
      <c r="B2" s="183"/>
      <c r="C2" s="64"/>
      <c r="D2" s="64"/>
      <c r="E2" s="64"/>
      <c r="F2" s="368" t="s">
        <v>2752</v>
      </c>
      <c r="G2" s="99"/>
    </row>
    <row r="3" spans="1:7" ht="15.75" thickBot="1" x14ac:dyDescent="0.3">
      <c r="A3" s="64"/>
      <c r="B3" s="65"/>
      <c r="C3" s="65"/>
      <c r="D3" s="64"/>
      <c r="E3" s="64"/>
      <c r="F3" s="64"/>
      <c r="G3" s="64"/>
    </row>
    <row r="4" spans="1:7" ht="19.5" thickBot="1" x14ac:dyDescent="0.3">
      <c r="A4" s="219"/>
      <c r="B4" s="220" t="s">
        <v>75</v>
      </c>
      <c r="C4" s="357" t="s">
        <v>76</v>
      </c>
      <c r="D4" s="219"/>
      <c r="E4" s="219"/>
      <c r="F4" s="217"/>
      <c r="G4" s="217"/>
    </row>
    <row r="5" spans="1:7" x14ac:dyDescent="0.25">
      <c r="A5" s="218"/>
      <c r="B5" s="218"/>
      <c r="C5" s="218"/>
      <c r="D5" s="218"/>
      <c r="E5" s="218"/>
      <c r="F5" s="218"/>
      <c r="G5" s="218"/>
    </row>
    <row r="6" spans="1:7" ht="18.75" x14ac:dyDescent="0.25">
      <c r="A6" s="221"/>
      <c r="B6" s="698" t="s">
        <v>2219</v>
      </c>
      <c r="C6" s="699"/>
      <c r="D6" s="274"/>
      <c r="E6" s="222"/>
      <c r="F6" s="222"/>
      <c r="G6" s="222"/>
    </row>
    <row r="7" spans="1:7" x14ac:dyDescent="0.25">
      <c r="A7" s="324"/>
      <c r="B7" s="700" t="s">
        <v>1645</v>
      </c>
      <c r="C7" s="700"/>
      <c r="D7" s="321"/>
      <c r="E7" s="218"/>
      <c r="F7" s="218"/>
      <c r="G7" s="218"/>
    </row>
    <row r="8" spans="1:7" x14ac:dyDescent="0.25">
      <c r="A8" s="218"/>
      <c r="B8" s="701" t="s">
        <v>1646</v>
      </c>
      <c r="C8" s="702"/>
      <c r="D8" s="321"/>
      <c r="E8" s="218"/>
      <c r="F8" s="218"/>
      <c r="G8" s="218"/>
    </row>
    <row r="9" spans="1:7" x14ac:dyDescent="0.25">
      <c r="A9" s="218"/>
      <c r="B9" s="703" t="s">
        <v>1647</v>
      </c>
      <c r="C9" s="704"/>
      <c r="D9" s="321"/>
      <c r="E9" s="218"/>
      <c r="F9" s="218"/>
      <c r="G9" s="218"/>
    </row>
    <row r="10" spans="1:7" ht="15.75" thickBot="1" x14ac:dyDescent="0.3">
      <c r="A10" s="218"/>
      <c r="B10" s="705" t="s">
        <v>1648</v>
      </c>
      <c r="C10" s="706"/>
      <c r="D10" s="274"/>
      <c r="E10" s="218"/>
      <c r="F10" s="218"/>
      <c r="G10" s="218"/>
    </row>
    <row r="11" spans="1:7" x14ac:dyDescent="0.25">
      <c r="A11" s="218"/>
      <c r="B11" s="323"/>
      <c r="C11" s="322"/>
      <c r="D11" s="218"/>
      <c r="E11" s="218"/>
      <c r="F11" s="218"/>
      <c r="G11" s="218"/>
    </row>
    <row r="12" spans="1:7" x14ac:dyDescent="0.25">
      <c r="A12" s="218"/>
      <c r="B12" s="223"/>
      <c r="C12" s="218"/>
      <c r="D12" s="218"/>
      <c r="E12" s="218"/>
      <c r="F12" s="218"/>
      <c r="G12" s="218"/>
    </row>
    <row r="13" spans="1:7" x14ac:dyDescent="0.25">
      <c r="A13" s="218"/>
      <c r="B13" s="223"/>
      <c r="C13" s="218"/>
      <c r="D13" s="218"/>
      <c r="E13" s="218"/>
      <c r="F13" s="218"/>
      <c r="G13" s="218"/>
    </row>
    <row r="14" spans="1:7" ht="18.75" customHeight="1" x14ac:dyDescent="0.25">
      <c r="A14" s="77"/>
      <c r="B14" s="697" t="s">
        <v>1645</v>
      </c>
      <c r="C14" s="697"/>
      <c r="D14" s="77"/>
      <c r="E14" s="77"/>
      <c r="F14" s="77"/>
      <c r="G14" s="77"/>
    </row>
    <row r="15" spans="1:7" x14ac:dyDescent="0.25">
      <c r="A15" s="85"/>
      <c r="B15" s="85" t="s">
        <v>1649</v>
      </c>
      <c r="C15" s="85" t="s">
        <v>115</v>
      </c>
      <c r="D15" s="85" t="s">
        <v>1650</v>
      </c>
      <c r="E15" s="85"/>
      <c r="F15" s="85" t="s">
        <v>1651</v>
      </c>
      <c r="G15" s="85" t="s">
        <v>1652</v>
      </c>
    </row>
    <row r="16" spans="1:7" x14ac:dyDescent="0.25">
      <c r="A16" s="218" t="s">
        <v>1653</v>
      </c>
      <c r="B16" s="216" t="s">
        <v>1654</v>
      </c>
      <c r="C16" s="330" t="s">
        <v>86</v>
      </c>
      <c r="D16" s="331" t="s">
        <v>86</v>
      </c>
      <c r="E16" s="215"/>
      <c r="F16" s="243" t="str">
        <f>IF(OR('B1. HTT Mortgage Assets'!$C$15=0,C16="[For completion]"),"",C16/'B1. HTT Mortgage Assets'!$C$15)</f>
        <v/>
      </c>
      <c r="G16" s="243" t="str">
        <f>IF(OR('B1. HTT Mortgage Assets'!$F$28=0,D16="[For completion]"),"",D16/'B1. HTT Mortgage Assets'!$F$28)</f>
        <v/>
      </c>
    </row>
    <row r="17" spans="1:7" x14ac:dyDescent="0.25">
      <c r="A17" s="218" t="s">
        <v>1656</v>
      </c>
      <c r="B17" s="234" t="s">
        <v>2198</v>
      </c>
      <c r="C17" s="330" t="s">
        <v>86</v>
      </c>
      <c r="D17" s="331" t="s">
        <v>86</v>
      </c>
      <c r="E17" s="215"/>
      <c r="F17" s="243" t="str">
        <f>IF(OR('B1. HTT Mortgage Assets'!$C$15=0,C17="[For completion]"),"",C17/'B1. HTT Mortgage Assets'!$C$15)</f>
        <v/>
      </c>
      <c r="G17" s="243" t="str">
        <f>IF(OR('B1. HTT Mortgage Assets'!$F$28=0,D17="[For completion]"),"",D17/'B1. HTT Mortgage Assets'!$F$28)</f>
        <v/>
      </c>
    </row>
    <row r="18" spans="1:7" x14ac:dyDescent="0.25">
      <c r="A18" s="218" t="s">
        <v>1657</v>
      </c>
      <c r="B18" s="234" t="s">
        <v>1659</v>
      </c>
      <c r="C18" s="330" t="s">
        <v>86</v>
      </c>
      <c r="D18" s="331" t="s">
        <v>86</v>
      </c>
      <c r="E18" s="215"/>
      <c r="F18" s="243" t="str">
        <f>IF(OR('B1. HTT Mortgage Assets'!$C$15=0,C18="[For completion]"),"",C18/'B1. HTT Mortgage Assets'!$C$15)</f>
        <v/>
      </c>
      <c r="G18" s="243" t="str">
        <f>IF(OR('B1. HTT Mortgage Assets'!$F$28=0,D18="[For completion]"),"",D18/'B1. HTT Mortgage Assets'!$F$28)</f>
        <v/>
      </c>
    </row>
    <row r="19" spans="1:7" x14ac:dyDescent="0.25">
      <c r="A19" s="274" t="s">
        <v>1658</v>
      </c>
      <c r="B19" s="234" t="s">
        <v>1977</v>
      </c>
      <c r="C19" s="249">
        <f>SUM(C16:C18)</f>
        <v>0</v>
      </c>
      <c r="D19" s="247">
        <f>SUM(D16:D18)</f>
        <v>0</v>
      </c>
      <c r="E19" s="215"/>
      <c r="F19" s="243">
        <f>SUM(F16:F18)</f>
        <v>0</v>
      </c>
      <c r="G19" s="243">
        <f>SUM(G16:G18)</f>
        <v>0</v>
      </c>
    </row>
    <row r="20" spans="1:7" x14ac:dyDescent="0.25">
      <c r="A20" s="234" t="s">
        <v>2199</v>
      </c>
      <c r="B20" s="335" t="s">
        <v>150</v>
      </c>
      <c r="C20" s="332"/>
      <c r="D20" s="332"/>
      <c r="E20" s="215"/>
      <c r="F20" s="234"/>
      <c r="G20" s="234"/>
    </row>
    <row r="21" spans="1:7" x14ac:dyDescent="0.25">
      <c r="A21" s="234" t="s">
        <v>2200</v>
      </c>
      <c r="B21" s="335" t="s">
        <v>150</v>
      </c>
      <c r="C21" s="332"/>
      <c r="D21" s="332"/>
      <c r="E21" s="215"/>
      <c r="F21" s="234"/>
      <c r="G21" s="234"/>
    </row>
    <row r="22" spans="1:7" x14ac:dyDescent="0.25">
      <c r="A22" s="234" t="s">
        <v>2201</v>
      </c>
      <c r="B22" s="335" t="s">
        <v>150</v>
      </c>
      <c r="C22" s="332"/>
      <c r="D22" s="332"/>
      <c r="E22" s="215"/>
      <c r="F22" s="234"/>
      <c r="G22" s="234"/>
    </row>
    <row r="23" spans="1:7" x14ac:dyDescent="0.25">
      <c r="A23" s="234" t="s">
        <v>2202</v>
      </c>
      <c r="B23" s="335" t="s">
        <v>150</v>
      </c>
      <c r="C23" s="332"/>
      <c r="D23" s="332"/>
      <c r="E23" s="215"/>
      <c r="F23" s="234"/>
      <c r="G23" s="234"/>
    </row>
    <row r="24" spans="1:7" x14ac:dyDescent="0.25">
      <c r="A24" s="234" t="s">
        <v>2203</v>
      </c>
      <c r="B24" s="335" t="s">
        <v>150</v>
      </c>
      <c r="C24" s="332"/>
      <c r="D24" s="332"/>
      <c r="E24" s="215"/>
      <c r="F24" s="234"/>
      <c r="G24" s="234"/>
    </row>
    <row r="25" spans="1:7" ht="18.75" x14ac:dyDescent="0.25">
      <c r="A25" s="77"/>
      <c r="B25" s="697" t="s">
        <v>1646</v>
      </c>
      <c r="C25" s="697"/>
      <c r="D25" s="77"/>
      <c r="E25" s="77"/>
      <c r="F25" s="77"/>
      <c r="G25" s="77"/>
    </row>
    <row r="26" spans="1:7" x14ac:dyDescent="0.25">
      <c r="A26" s="85"/>
      <c r="B26" s="85" t="s">
        <v>1660</v>
      </c>
      <c r="C26" s="85" t="s">
        <v>115</v>
      </c>
      <c r="D26" s="85"/>
      <c r="E26" s="85"/>
      <c r="F26" s="85" t="s">
        <v>1661</v>
      </c>
      <c r="G26" s="85"/>
    </row>
    <row r="27" spans="1:7" x14ac:dyDescent="0.25">
      <c r="A27" s="227" t="s">
        <v>1662</v>
      </c>
      <c r="B27" s="227" t="s">
        <v>459</v>
      </c>
      <c r="C27" s="333" t="s">
        <v>86</v>
      </c>
      <c r="D27" s="244"/>
      <c r="E27" s="227"/>
      <c r="F27" s="243" t="str">
        <f>IF($C$30=0,"",IF(C27="[For completion]","",C27/$C$30))</f>
        <v/>
      </c>
      <c r="G27" s="215"/>
    </row>
    <row r="28" spans="1:7" x14ac:dyDescent="0.25">
      <c r="A28" s="227" t="s">
        <v>1663</v>
      </c>
      <c r="B28" s="227" t="s">
        <v>461</v>
      </c>
      <c r="C28" s="333" t="s">
        <v>86</v>
      </c>
      <c r="D28" s="244"/>
      <c r="E28" s="227"/>
      <c r="F28" s="243" t="str">
        <f>IF($C$30=0,"",IF(C28="[For completion]","",C28/$C$30))</f>
        <v/>
      </c>
      <c r="G28" s="215"/>
    </row>
    <row r="29" spans="1:7" x14ac:dyDescent="0.25">
      <c r="A29" s="227" t="s">
        <v>1664</v>
      </c>
      <c r="B29" s="227" t="s">
        <v>146</v>
      </c>
      <c r="C29" s="333" t="s">
        <v>86</v>
      </c>
      <c r="D29" s="244"/>
      <c r="E29" s="227"/>
      <c r="F29" s="243" t="str">
        <f>IF($C$30=0,"",IF(C29="[For completion]","",C29/$C$30))</f>
        <v/>
      </c>
      <c r="G29" s="215"/>
    </row>
    <row r="30" spans="1:7" x14ac:dyDescent="0.25">
      <c r="A30" s="227" t="s">
        <v>1665</v>
      </c>
      <c r="B30" s="229" t="s">
        <v>148</v>
      </c>
      <c r="C30" s="244">
        <f>SUM(C27:C29)</f>
        <v>0</v>
      </c>
      <c r="D30" s="227"/>
      <c r="E30" s="227"/>
      <c r="F30" s="241">
        <f>SUM(F27:F29)</f>
        <v>0</v>
      </c>
      <c r="G30" s="215"/>
    </row>
    <row r="31" spans="1:7" x14ac:dyDescent="0.25">
      <c r="A31" s="227" t="s">
        <v>1666</v>
      </c>
      <c r="B31" s="231" t="s">
        <v>1394</v>
      </c>
      <c r="C31" s="333"/>
      <c r="D31" s="227"/>
      <c r="E31" s="227"/>
      <c r="F31" s="243" t="str">
        <f>IF($C$30=0,"",IF(C31="[For completion]","",C31/$C$30))</f>
        <v/>
      </c>
      <c r="G31" s="215"/>
    </row>
    <row r="32" spans="1:7" x14ac:dyDescent="0.25">
      <c r="A32" s="227" t="s">
        <v>1667</v>
      </c>
      <c r="B32" s="231" t="s">
        <v>2204</v>
      </c>
      <c r="C32" s="333"/>
      <c r="D32" s="227"/>
      <c r="E32" s="227"/>
      <c r="F32" s="243" t="str">
        <f t="shared" ref="F32:F39" si="0">IF($C$30=0,"",IF(C32="[For completion]","",C32/$C$30))</f>
        <v/>
      </c>
      <c r="G32" s="72"/>
    </row>
    <row r="33" spans="1:7" x14ac:dyDescent="0.25">
      <c r="A33" s="227" t="s">
        <v>1668</v>
      </c>
      <c r="B33" s="231" t="s">
        <v>2205</v>
      </c>
      <c r="C33" s="333"/>
      <c r="D33" s="227"/>
      <c r="E33" s="227"/>
      <c r="F33" s="243" t="str">
        <f>IF($C$30=0,"",IF(C33="[For completion]","",C33/$C$30))</f>
        <v/>
      </c>
      <c r="G33" s="72"/>
    </row>
    <row r="34" spans="1:7" x14ac:dyDescent="0.25">
      <c r="A34" s="227" t="s">
        <v>1669</v>
      </c>
      <c r="B34" s="231" t="s">
        <v>2206</v>
      </c>
      <c r="C34" s="333"/>
      <c r="D34" s="227"/>
      <c r="E34" s="227"/>
      <c r="F34" s="243" t="str">
        <f t="shared" si="0"/>
        <v/>
      </c>
      <c r="G34" s="72"/>
    </row>
    <row r="35" spans="1:7" x14ac:dyDescent="0.25">
      <c r="A35" s="227" t="s">
        <v>1670</v>
      </c>
      <c r="B35" s="231" t="s">
        <v>1978</v>
      </c>
      <c r="C35" s="333"/>
      <c r="D35" s="227"/>
      <c r="E35" s="227"/>
      <c r="F35" s="243" t="str">
        <f t="shared" si="0"/>
        <v/>
      </c>
      <c r="G35" s="72"/>
    </row>
    <row r="36" spans="1:7" x14ac:dyDescent="0.25">
      <c r="A36" s="227" t="s">
        <v>1671</v>
      </c>
      <c r="B36" s="231" t="s">
        <v>2207</v>
      </c>
      <c r="C36" s="333"/>
      <c r="D36" s="227"/>
      <c r="E36" s="227"/>
      <c r="F36" s="243" t="str">
        <f t="shared" si="0"/>
        <v/>
      </c>
      <c r="G36" s="222"/>
    </row>
    <row r="37" spans="1:7" x14ac:dyDescent="0.25">
      <c r="A37" s="227" t="s">
        <v>1672</v>
      </c>
      <c r="B37" s="231" t="s">
        <v>2208</v>
      </c>
      <c r="C37" s="333"/>
      <c r="D37" s="227"/>
      <c r="E37" s="227"/>
      <c r="F37" s="243" t="str">
        <f t="shared" si="0"/>
        <v/>
      </c>
      <c r="G37" s="72"/>
    </row>
    <row r="38" spans="1:7" x14ac:dyDescent="0.25">
      <c r="A38" s="227" t="s">
        <v>1673</v>
      </c>
      <c r="B38" s="231" t="s">
        <v>2209</v>
      </c>
      <c r="C38" s="333"/>
      <c r="D38" s="227"/>
      <c r="E38" s="227"/>
      <c r="F38" s="243" t="str">
        <f t="shared" si="0"/>
        <v/>
      </c>
      <c r="G38" s="72"/>
    </row>
    <row r="39" spans="1:7" x14ac:dyDescent="0.25">
      <c r="A39" s="227" t="s">
        <v>1674</v>
      </c>
      <c r="B39" s="231" t="s">
        <v>1979</v>
      </c>
      <c r="C39" s="333"/>
      <c r="D39" s="227"/>
      <c r="E39" s="215"/>
      <c r="F39" s="243" t="str">
        <f t="shared" si="0"/>
        <v/>
      </c>
      <c r="G39" s="72"/>
    </row>
    <row r="40" spans="1:7" x14ac:dyDescent="0.25">
      <c r="A40" s="227" t="s">
        <v>1675</v>
      </c>
      <c r="B40" s="335" t="s">
        <v>2720</v>
      </c>
      <c r="C40" s="333"/>
      <c r="D40" s="227"/>
      <c r="E40" s="215"/>
      <c r="F40" s="234"/>
      <c r="G40" s="234"/>
    </row>
    <row r="41" spans="1:7" x14ac:dyDescent="0.25">
      <c r="A41" s="227" t="s">
        <v>1676</v>
      </c>
      <c r="B41" s="335" t="s">
        <v>150</v>
      </c>
      <c r="C41" s="334"/>
      <c r="D41" s="226"/>
      <c r="E41" s="215"/>
      <c r="F41" s="234"/>
      <c r="G41" s="234"/>
    </row>
    <row r="42" spans="1:7" x14ac:dyDescent="0.25">
      <c r="A42" s="227" t="s">
        <v>1677</v>
      </c>
      <c r="B42" s="335" t="s">
        <v>150</v>
      </c>
      <c r="C42" s="334"/>
      <c r="D42" s="226"/>
      <c r="E42" s="226"/>
      <c r="F42" s="234"/>
      <c r="G42" s="234"/>
    </row>
    <row r="43" spans="1:7" x14ac:dyDescent="0.25">
      <c r="A43" s="227" t="s">
        <v>1678</v>
      </c>
      <c r="B43" s="335" t="s">
        <v>150</v>
      </c>
      <c r="C43" s="334"/>
      <c r="D43" s="226"/>
      <c r="E43" s="226"/>
      <c r="F43" s="234"/>
      <c r="G43" s="234"/>
    </row>
    <row r="44" spans="1:7" x14ac:dyDescent="0.25">
      <c r="A44" s="227" t="s">
        <v>1679</v>
      </c>
      <c r="B44" s="335" t="s">
        <v>150</v>
      </c>
      <c r="C44" s="334"/>
      <c r="D44" s="226"/>
      <c r="E44" s="226"/>
      <c r="F44" s="234"/>
      <c r="G44" s="234"/>
    </row>
    <row r="45" spans="1:7" x14ac:dyDescent="0.25">
      <c r="A45" s="227" t="s">
        <v>1680</v>
      </c>
      <c r="B45" s="335" t="s">
        <v>150</v>
      </c>
      <c r="C45" s="334"/>
      <c r="D45" s="226"/>
      <c r="E45" s="226"/>
      <c r="F45" s="234"/>
      <c r="G45" s="234"/>
    </row>
    <row r="46" spans="1:7" x14ac:dyDescent="0.25">
      <c r="A46" s="227" t="s">
        <v>1681</v>
      </c>
      <c r="B46" s="335" t="s">
        <v>150</v>
      </c>
      <c r="C46" s="334"/>
      <c r="D46" s="226"/>
      <c r="E46" s="226"/>
      <c r="F46" s="234"/>
      <c r="G46" s="234"/>
    </row>
    <row r="47" spans="1:7" x14ac:dyDescent="0.25">
      <c r="A47" s="227" t="s">
        <v>1682</v>
      </c>
      <c r="B47" s="335" t="s">
        <v>150</v>
      </c>
      <c r="C47" s="334"/>
      <c r="D47" s="226"/>
      <c r="E47" s="226"/>
      <c r="F47" s="234"/>
    </row>
    <row r="48" spans="1:7" x14ac:dyDescent="0.25">
      <c r="A48" s="227" t="s">
        <v>1683</v>
      </c>
      <c r="B48" s="335" t="s">
        <v>150</v>
      </c>
      <c r="C48" s="334"/>
      <c r="D48" s="226"/>
      <c r="E48" s="226"/>
      <c r="F48" s="234"/>
      <c r="G48" s="215"/>
    </row>
    <row r="49" spans="1:7" x14ac:dyDescent="0.25">
      <c r="A49" s="85"/>
      <c r="B49" s="85" t="s">
        <v>476</v>
      </c>
      <c r="C49" s="85" t="s">
        <v>477</v>
      </c>
      <c r="D49" s="85" t="s">
        <v>478</v>
      </c>
      <c r="E49" s="85"/>
      <c r="F49" s="85" t="s">
        <v>2465</v>
      </c>
      <c r="G49" s="85"/>
    </row>
    <row r="50" spans="1:7" x14ac:dyDescent="0.25">
      <c r="A50" s="227" t="s">
        <v>1684</v>
      </c>
      <c r="B50" s="227" t="s">
        <v>1980</v>
      </c>
      <c r="C50" s="337" t="s">
        <v>86</v>
      </c>
      <c r="D50" s="337" t="s">
        <v>86</v>
      </c>
      <c r="E50" s="227"/>
      <c r="F50" s="340" t="s">
        <v>86</v>
      </c>
      <c r="G50" s="234"/>
    </row>
    <row r="51" spans="1:7" x14ac:dyDescent="0.25">
      <c r="A51" s="227" t="s">
        <v>1685</v>
      </c>
      <c r="B51" s="336" t="s">
        <v>483</v>
      </c>
      <c r="C51" s="338"/>
      <c r="D51" s="338"/>
      <c r="E51" s="227"/>
      <c r="F51" s="227"/>
      <c r="G51" s="234"/>
    </row>
    <row r="52" spans="1:7" x14ac:dyDescent="0.25">
      <c r="A52" s="227" t="s">
        <v>1686</v>
      </c>
      <c r="B52" s="336" t="s">
        <v>485</v>
      </c>
      <c r="C52" s="338"/>
      <c r="D52" s="338"/>
      <c r="E52" s="227"/>
      <c r="F52" s="227"/>
      <c r="G52" s="234"/>
    </row>
    <row r="53" spans="1:7" x14ac:dyDescent="0.25">
      <c r="A53" s="227" t="s">
        <v>1687</v>
      </c>
      <c r="B53" s="232"/>
      <c r="C53" s="227"/>
      <c r="D53" s="227"/>
      <c r="E53" s="227"/>
      <c r="F53" s="227"/>
      <c r="G53" s="234"/>
    </row>
    <row r="54" spans="1:7" x14ac:dyDescent="0.25">
      <c r="A54" s="227" t="s">
        <v>1688</v>
      </c>
      <c r="B54" s="232"/>
      <c r="C54" s="227"/>
      <c r="D54" s="227"/>
      <c r="E54" s="227"/>
      <c r="F54" s="227"/>
      <c r="G54" s="234"/>
    </row>
    <row r="55" spans="1:7" x14ac:dyDescent="0.25">
      <c r="A55" s="227" t="s">
        <v>1689</v>
      </c>
      <c r="B55" s="232"/>
      <c r="C55" s="227"/>
      <c r="D55" s="227"/>
      <c r="E55" s="227"/>
      <c r="F55" s="227"/>
      <c r="G55" s="234"/>
    </row>
    <row r="56" spans="1:7" x14ac:dyDescent="0.25">
      <c r="A56" s="227" t="s">
        <v>1690</v>
      </c>
      <c r="B56" s="232"/>
      <c r="C56" s="227"/>
      <c r="D56" s="227"/>
      <c r="E56" s="227"/>
      <c r="F56" s="227"/>
      <c r="G56" s="234"/>
    </row>
    <row r="57" spans="1:7" x14ac:dyDescent="0.25">
      <c r="A57" s="85"/>
      <c r="B57" s="85" t="s">
        <v>488</v>
      </c>
      <c r="C57" s="85" t="s">
        <v>489</v>
      </c>
      <c r="D57" s="85" t="s">
        <v>490</v>
      </c>
      <c r="E57" s="85"/>
      <c r="F57" s="85" t="s">
        <v>2298</v>
      </c>
      <c r="G57" s="85"/>
    </row>
    <row r="58" spans="1:7" x14ac:dyDescent="0.25">
      <c r="A58" s="227" t="s">
        <v>1691</v>
      </c>
      <c r="B58" s="227" t="s">
        <v>492</v>
      </c>
      <c r="C58" s="339" t="s">
        <v>86</v>
      </c>
      <c r="D58" s="339" t="s">
        <v>86</v>
      </c>
      <c r="E58" s="245"/>
      <c r="F58" s="339" t="s">
        <v>86</v>
      </c>
      <c r="G58" s="234"/>
    </row>
    <row r="59" spans="1:7" x14ac:dyDescent="0.25">
      <c r="A59" s="227" t="s">
        <v>1692</v>
      </c>
      <c r="B59" s="227"/>
      <c r="C59" s="241"/>
      <c r="D59" s="241"/>
      <c r="E59" s="245"/>
      <c r="F59" s="241"/>
      <c r="G59" s="234"/>
    </row>
    <row r="60" spans="1:7" x14ac:dyDescent="0.25">
      <c r="A60" s="227" t="s">
        <v>1693</v>
      </c>
      <c r="B60" s="227"/>
      <c r="C60" s="241"/>
      <c r="D60" s="241"/>
      <c r="E60" s="245"/>
      <c r="F60" s="241"/>
      <c r="G60" s="234"/>
    </row>
    <row r="61" spans="1:7" x14ac:dyDescent="0.25">
      <c r="A61" s="227" t="s">
        <v>1694</v>
      </c>
      <c r="B61" s="227"/>
      <c r="C61" s="241"/>
      <c r="D61" s="241"/>
      <c r="E61" s="245"/>
      <c r="F61" s="241"/>
      <c r="G61" s="234"/>
    </row>
    <row r="62" spans="1:7" x14ac:dyDescent="0.25">
      <c r="A62" s="227" t="s">
        <v>1695</v>
      </c>
      <c r="B62" s="227"/>
      <c r="C62" s="241"/>
      <c r="D62" s="241"/>
      <c r="E62" s="245"/>
      <c r="F62" s="241"/>
      <c r="G62" s="234"/>
    </row>
    <row r="63" spans="1:7" x14ac:dyDescent="0.25">
      <c r="A63" s="227" t="s">
        <v>1696</v>
      </c>
      <c r="B63" s="227"/>
      <c r="C63" s="241"/>
      <c r="D63" s="241"/>
      <c r="E63" s="245"/>
      <c r="F63" s="241"/>
      <c r="G63" s="234"/>
    </row>
    <row r="64" spans="1:7" x14ac:dyDescent="0.25">
      <c r="A64" s="227" t="s">
        <v>1697</v>
      </c>
      <c r="B64" s="227"/>
      <c r="C64" s="241"/>
      <c r="D64" s="241"/>
      <c r="E64" s="245"/>
      <c r="F64" s="241"/>
      <c r="G64" s="234"/>
    </row>
    <row r="65" spans="1:7" x14ac:dyDescent="0.25">
      <c r="A65" s="85"/>
      <c r="B65" s="85" t="s">
        <v>499</v>
      </c>
      <c r="C65" s="85" t="s">
        <v>489</v>
      </c>
      <c r="D65" s="85" t="s">
        <v>490</v>
      </c>
      <c r="E65" s="85"/>
      <c r="F65" s="85" t="s">
        <v>2298</v>
      </c>
      <c r="G65" s="85"/>
    </row>
    <row r="66" spans="1:7" x14ac:dyDescent="0.25">
      <c r="A66" s="227" t="s">
        <v>1698</v>
      </c>
      <c r="B66" s="233" t="s">
        <v>501</v>
      </c>
      <c r="C66" s="240">
        <f>SUM(C67:C93)</f>
        <v>0</v>
      </c>
      <c r="D66" s="240">
        <f>SUM(D67:D93)</f>
        <v>0</v>
      </c>
      <c r="E66" s="241"/>
      <c r="F66" s="240">
        <f>SUM(F67:F93)</f>
        <v>0</v>
      </c>
      <c r="G66" s="234"/>
    </row>
    <row r="67" spans="1:7" x14ac:dyDescent="0.25">
      <c r="A67" s="227" t="s">
        <v>1699</v>
      </c>
      <c r="B67" s="227" t="s">
        <v>503</v>
      </c>
      <c r="C67" s="339" t="s">
        <v>86</v>
      </c>
      <c r="D67" s="339" t="s">
        <v>86</v>
      </c>
      <c r="E67" s="241"/>
      <c r="F67" s="339" t="s">
        <v>86</v>
      </c>
      <c r="G67" s="234"/>
    </row>
    <row r="68" spans="1:7" x14ac:dyDescent="0.25">
      <c r="A68" s="227" t="s">
        <v>1700</v>
      </c>
      <c r="B68" s="227" t="s">
        <v>505</v>
      </c>
      <c r="C68" s="339" t="s">
        <v>86</v>
      </c>
      <c r="D68" s="339" t="s">
        <v>86</v>
      </c>
      <c r="E68" s="241"/>
      <c r="F68" s="339" t="s">
        <v>86</v>
      </c>
      <c r="G68" s="234"/>
    </row>
    <row r="69" spans="1:7" x14ac:dyDescent="0.25">
      <c r="A69" s="227" t="s">
        <v>1701</v>
      </c>
      <c r="B69" s="227" t="s">
        <v>507</v>
      </c>
      <c r="C69" s="339" t="s">
        <v>86</v>
      </c>
      <c r="D69" s="339" t="s">
        <v>86</v>
      </c>
      <c r="E69" s="241"/>
      <c r="F69" s="339" t="s">
        <v>86</v>
      </c>
      <c r="G69" s="234"/>
    </row>
    <row r="70" spans="1:7" x14ac:dyDescent="0.25">
      <c r="A70" s="227" t="s">
        <v>1702</v>
      </c>
      <c r="B70" s="227" t="s">
        <v>509</v>
      </c>
      <c r="C70" s="339" t="s">
        <v>86</v>
      </c>
      <c r="D70" s="339" t="s">
        <v>86</v>
      </c>
      <c r="E70" s="241"/>
      <c r="F70" s="339" t="s">
        <v>86</v>
      </c>
      <c r="G70" s="234"/>
    </row>
    <row r="71" spans="1:7" x14ac:dyDescent="0.25">
      <c r="A71" s="227" t="s">
        <v>1703</v>
      </c>
      <c r="B71" s="227" t="s">
        <v>511</v>
      </c>
      <c r="C71" s="339" t="s">
        <v>86</v>
      </c>
      <c r="D71" s="339" t="s">
        <v>86</v>
      </c>
      <c r="E71" s="241"/>
      <c r="F71" s="339" t="s">
        <v>86</v>
      </c>
      <c r="G71" s="234"/>
    </row>
    <row r="72" spans="1:7" x14ac:dyDescent="0.25">
      <c r="A72" s="227" t="s">
        <v>1704</v>
      </c>
      <c r="B72" s="227" t="s">
        <v>2299</v>
      </c>
      <c r="C72" s="339" t="s">
        <v>86</v>
      </c>
      <c r="D72" s="339" t="s">
        <v>86</v>
      </c>
      <c r="E72" s="241"/>
      <c r="F72" s="339" t="s">
        <v>86</v>
      </c>
      <c r="G72" s="234"/>
    </row>
    <row r="73" spans="1:7" x14ac:dyDescent="0.25">
      <c r="A73" s="227" t="s">
        <v>1705</v>
      </c>
      <c r="B73" s="227" t="s">
        <v>514</v>
      </c>
      <c r="C73" s="339" t="s">
        <v>86</v>
      </c>
      <c r="D73" s="339" t="s">
        <v>86</v>
      </c>
      <c r="E73" s="241"/>
      <c r="F73" s="339" t="s">
        <v>86</v>
      </c>
      <c r="G73" s="234"/>
    </row>
    <row r="74" spans="1:7" x14ac:dyDescent="0.25">
      <c r="A74" s="227" t="s">
        <v>1706</v>
      </c>
      <c r="B74" s="227" t="s">
        <v>516</v>
      </c>
      <c r="C74" s="339" t="s">
        <v>86</v>
      </c>
      <c r="D74" s="339" t="s">
        <v>86</v>
      </c>
      <c r="E74" s="241"/>
      <c r="F74" s="339" t="s">
        <v>86</v>
      </c>
      <c r="G74" s="234"/>
    </row>
    <row r="75" spans="1:7" x14ac:dyDescent="0.25">
      <c r="A75" s="227" t="s">
        <v>1707</v>
      </c>
      <c r="B75" s="227" t="s">
        <v>518</v>
      </c>
      <c r="C75" s="339" t="s">
        <v>86</v>
      </c>
      <c r="D75" s="339" t="s">
        <v>86</v>
      </c>
      <c r="E75" s="241"/>
      <c r="F75" s="339" t="s">
        <v>86</v>
      </c>
      <c r="G75" s="234"/>
    </row>
    <row r="76" spans="1:7" x14ac:dyDescent="0.25">
      <c r="A76" s="227" t="s">
        <v>1708</v>
      </c>
      <c r="B76" s="227" t="s">
        <v>520</v>
      </c>
      <c r="C76" s="339" t="s">
        <v>86</v>
      </c>
      <c r="D76" s="339" t="s">
        <v>86</v>
      </c>
      <c r="E76" s="241"/>
      <c r="F76" s="339" t="s">
        <v>86</v>
      </c>
      <c r="G76" s="234"/>
    </row>
    <row r="77" spans="1:7" x14ac:dyDescent="0.25">
      <c r="A77" s="227" t="s">
        <v>1709</v>
      </c>
      <c r="B77" s="227" t="s">
        <v>522</v>
      </c>
      <c r="C77" s="339" t="s">
        <v>86</v>
      </c>
      <c r="D77" s="339" t="s">
        <v>86</v>
      </c>
      <c r="E77" s="241"/>
      <c r="F77" s="339" t="s">
        <v>86</v>
      </c>
      <c r="G77" s="234"/>
    </row>
    <row r="78" spans="1:7" x14ac:dyDescent="0.25">
      <c r="A78" s="227" t="s">
        <v>1710</v>
      </c>
      <c r="B78" s="227" t="s">
        <v>524</v>
      </c>
      <c r="C78" s="339" t="s">
        <v>86</v>
      </c>
      <c r="D78" s="339" t="s">
        <v>86</v>
      </c>
      <c r="E78" s="241"/>
      <c r="F78" s="339" t="s">
        <v>86</v>
      </c>
      <c r="G78" s="234"/>
    </row>
    <row r="79" spans="1:7" x14ac:dyDescent="0.25">
      <c r="A79" s="227" t="s">
        <v>1711</v>
      </c>
      <c r="B79" s="227" t="s">
        <v>526</v>
      </c>
      <c r="C79" s="339" t="s">
        <v>86</v>
      </c>
      <c r="D79" s="339" t="s">
        <v>86</v>
      </c>
      <c r="E79" s="241"/>
      <c r="F79" s="339" t="s">
        <v>86</v>
      </c>
      <c r="G79" s="234"/>
    </row>
    <row r="80" spans="1:7" x14ac:dyDescent="0.25">
      <c r="A80" s="227" t="s">
        <v>1712</v>
      </c>
      <c r="B80" s="227" t="s">
        <v>528</v>
      </c>
      <c r="C80" s="339" t="s">
        <v>86</v>
      </c>
      <c r="D80" s="339" t="s">
        <v>86</v>
      </c>
      <c r="E80" s="241"/>
      <c r="F80" s="339" t="s">
        <v>86</v>
      </c>
      <c r="G80" s="234"/>
    </row>
    <row r="81" spans="1:7" x14ac:dyDescent="0.25">
      <c r="A81" s="227" t="s">
        <v>1713</v>
      </c>
      <c r="B81" s="227" t="s">
        <v>530</v>
      </c>
      <c r="C81" s="339" t="s">
        <v>86</v>
      </c>
      <c r="D81" s="339" t="s">
        <v>86</v>
      </c>
      <c r="E81" s="241"/>
      <c r="F81" s="339" t="s">
        <v>86</v>
      </c>
      <c r="G81" s="234"/>
    </row>
    <row r="82" spans="1:7" x14ac:dyDescent="0.25">
      <c r="A82" s="227" t="s">
        <v>1714</v>
      </c>
      <c r="B82" s="227" t="s">
        <v>3</v>
      </c>
      <c r="C82" s="339" t="s">
        <v>86</v>
      </c>
      <c r="D82" s="339" t="s">
        <v>86</v>
      </c>
      <c r="E82" s="241"/>
      <c r="F82" s="339" t="s">
        <v>86</v>
      </c>
      <c r="G82" s="234"/>
    </row>
    <row r="83" spans="1:7" x14ac:dyDescent="0.25">
      <c r="A83" s="227" t="s">
        <v>1715</v>
      </c>
      <c r="B83" s="227" t="s">
        <v>533</v>
      </c>
      <c r="C83" s="339" t="s">
        <v>86</v>
      </c>
      <c r="D83" s="339" t="s">
        <v>86</v>
      </c>
      <c r="E83" s="241"/>
      <c r="F83" s="339" t="s">
        <v>86</v>
      </c>
      <c r="G83" s="234"/>
    </row>
    <row r="84" spans="1:7" x14ac:dyDescent="0.25">
      <c r="A84" s="227" t="s">
        <v>1716</v>
      </c>
      <c r="B84" s="227" t="s">
        <v>535</v>
      </c>
      <c r="C84" s="339" t="s">
        <v>86</v>
      </c>
      <c r="D84" s="339" t="s">
        <v>86</v>
      </c>
      <c r="E84" s="241"/>
      <c r="F84" s="339" t="s">
        <v>86</v>
      </c>
      <c r="G84" s="234"/>
    </row>
    <row r="85" spans="1:7" x14ac:dyDescent="0.25">
      <c r="A85" s="227" t="s">
        <v>1717</v>
      </c>
      <c r="B85" s="227" t="s">
        <v>537</v>
      </c>
      <c r="C85" s="339" t="s">
        <v>86</v>
      </c>
      <c r="D85" s="339" t="s">
        <v>86</v>
      </c>
      <c r="E85" s="241"/>
      <c r="F85" s="339" t="s">
        <v>86</v>
      </c>
      <c r="G85" s="234"/>
    </row>
    <row r="86" spans="1:7" x14ac:dyDescent="0.25">
      <c r="A86" s="227" t="s">
        <v>1718</v>
      </c>
      <c r="B86" s="227" t="s">
        <v>539</v>
      </c>
      <c r="C86" s="339" t="s">
        <v>86</v>
      </c>
      <c r="D86" s="339" t="s">
        <v>86</v>
      </c>
      <c r="E86" s="241"/>
      <c r="F86" s="339" t="s">
        <v>86</v>
      </c>
      <c r="G86" s="234"/>
    </row>
    <row r="87" spans="1:7" x14ac:dyDescent="0.25">
      <c r="A87" s="227" t="s">
        <v>1719</v>
      </c>
      <c r="B87" s="227" t="s">
        <v>541</v>
      </c>
      <c r="C87" s="339" t="s">
        <v>86</v>
      </c>
      <c r="D87" s="339" t="s">
        <v>86</v>
      </c>
      <c r="E87" s="241"/>
      <c r="F87" s="339" t="s">
        <v>86</v>
      </c>
      <c r="G87" s="234"/>
    </row>
    <row r="88" spans="1:7" x14ac:dyDescent="0.25">
      <c r="A88" s="227" t="s">
        <v>1720</v>
      </c>
      <c r="B88" s="227" t="s">
        <v>543</v>
      </c>
      <c r="C88" s="339" t="s">
        <v>86</v>
      </c>
      <c r="D88" s="339" t="s">
        <v>86</v>
      </c>
      <c r="E88" s="241"/>
      <c r="F88" s="339" t="s">
        <v>86</v>
      </c>
      <c r="G88" s="234"/>
    </row>
    <row r="89" spans="1:7" x14ac:dyDescent="0.25">
      <c r="A89" s="227" t="s">
        <v>1721</v>
      </c>
      <c r="B89" s="227" t="s">
        <v>545</v>
      </c>
      <c r="C89" s="339" t="s">
        <v>86</v>
      </c>
      <c r="D89" s="339" t="s">
        <v>86</v>
      </c>
      <c r="E89" s="241"/>
      <c r="F89" s="339" t="s">
        <v>86</v>
      </c>
      <c r="G89" s="234"/>
    </row>
    <row r="90" spans="1:7" x14ac:dyDescent="0.25">
      <c r="A90" s="227" t="s">
        <v>1722</v>
      </c>
      <c r="B90" s="227" t="s">
        <v>547</v>
      </c>
      <c r="C90" s="339" t="s">
        <v>86</v>
      </c>
      <c r="D90" s="339" t="s">
        <v>86</v>
      </c>
      <c r="E90" s="241"/>
      <c r="F90" s="339" t="s">
        <v>86</v>
      </c>
      <c r="G90" s="234"/>
    </row>
    <row r="91" spans="1:7" x14ac:dyDescent="0.25">
      <c r="A91" s="227" t="s">
        <v>1723</v>
      </c>
      <c r="B91" s="227" t="s">
        <v>549</v>
      </c>
      <c r="C91" s="339" t="s">
        <v>86</v>
      </c>
      <c r="D91" s="339" t="s">
        <v>86</v>
      </c>
      <c r="E91" s="241"/>
      <c r="F91" s="339" t="s">
        <v>86</v>
      </c>
      <c r="G91" s="234"/>
    </row>
    <row r="92" spans="1:7" x14ac:dyDescent="0.25">
      <c r="A92" s="227" t="s">
        <v>1724</v>
      </c>
      <c r="B92" s="227" t="s">
        <v>551</v>
      </c>
      <c r="C92" s="339" t="s">
        <v>86</v>
      </c>
      <c r="D92" s="339" t="s">
        <v>86</v>
      </c>
      <c r="E92" s="241"/>
      <c r="F92" s="339" t="s">
        <v>86</v>
      </c>
      <c r="G92" s="234"/>
    </row>
    <row r="93" spans="1:7" x14ac:dyDescent="0.25">
      <c r="A93" s="227" t="s">
        <v>1725</v>
      </c>
      <c r="B93" s="227" t="s">
        <v>6</v>
      </c>
      <c r="C93" s="339" t="s">
        <v>86</v>
      </c>
      <c r="D93" s="339" t="s">
        <v>86</v>
      </c>
      <c r="E93" s="241"/>
      <c r="F93" s="339" t="s">
        <v>86</v>
      </c>
      <c r="G93" s="234"/>
    </row>
    <row r="94" spans="1:7" x14ac:dyDescent="0.25">
      <c r="A94" s="227" t="s">
        <v>1726</v>
      </c>
      <c r="B94" s="233" t="s">
        <v>316</v>
      </c>
      <c r="C94" s="240">
        <f>SUM(C95:C97)</f>
        <v>0</v>
      </c>
      <c r="D94" s="240">
        <f>SUM(D95:D97)</f>
        <v>0</v>
      </c>
      <c r="E94" s="240"/>
      <c r="F94" s="240">
        <f>SUM(F95:F97)</f>
        <v>0</v>
      </c>
      <c r="G94" s="234"/>
    </row>
    <row r="95" spans="1:7" x14ac:dyDescent="0.25">
      <c r="A95" s="227" t="s">
        <v>1727</v>
      </c>
      <c r="B95" s="227" t="s">
        <v>557</v>
      </c>
      <c r="C95" s="339" t="s">
        <v>86</v>
      </c>
      <c r="D95" s="339" t="s">
        <v>86</v>
      </c>
      <c r="E95" s="241"/>
      <c r="F95" s="339" t="s">
        <v>86</v>
      </c>
      <c r="G95" s="234"/>
    </row>
    <row r="96" spans="1:7" x14ac:dyDescent="0.25">
      <c r="A96" s="227" t="s">
        <v>1728</v>
      </c>
      <c r="B96" s="227" t="s">
        <v>559</v>
      </c>
      <c r="C96" s="339" t="s">
        <v>86</v>
      </c>
      <c r="D96" s="339" t="s">
        <v>86</v>
      </c>
      <c r="E96" s="241"/>
      <c r="F96" s="339" t="s">
        <v>86</v>
      </c>
      <c r="G96" s="234"/>
    </row>
    <row r="97" spans="1:7" x14ac:dyDescent="0.25">
      <c r="A97" s="227" t="s">
        <v>1729</v>
      </c>
      <c r="B97" s="227" t="s">
        <v>2</v>
      </c>
      <c r="C97" s="339" t="s">
        <v>86</v>
      </c>
      <c r="D97" s="339" t="s">
        <v>86</v>
      </c>
      <c r="E97" s="241"/>
      <c r="F97" s="339" t="s">
        <v>86</v>
      </c>
      <c r="G97" s="234"/>
    </row>
    <row r="98" spans="1:7" x14ac:dyDescent="0.25">
      <c r="A98" s="227" t="s">
        <v>1730</v>
      </c>
      <c r="B98" s="233" t="s">
        <v>146</v>
      </c>
      <c r="C98" s="240">
        <f>SUM(C99:C109)</f>
        <v>0</v>
      </c>
      <c r="D98" s="240">
        <f>SUM(D99:D109)</f>
        <v>0</v>
      </c>
      <c r="E98" s="240"/>
      <c r="F98" s="240">
        <f>SUM(F99:F109)</f>
        <v>0</v>
      </c>
      <c r="G98" s="234"/>
    </row>
    <row r="99" spans="1:7" x14ac:dyDescent="0.25">
      <c r="A99" s="227" t="s">
        <v>1731</v>
      </c>
      <c r="B99" s="234" t="s">
        <v>318</v>
      </c>
      <c r="C99" s="339" t="s">
        <v>86</v>
      </c>
      <c r="D99" s="339" t="s">
        <v>86</v>
      </c>
      <c r="E99" s="241"/>
      <c r="F99" s="339" t="s">
        <v>86</v>
      </c>
      <c r="G99" s="234"/>
    </row>
    <row r="100" spans="1:7" s="215" customFormat="1" x14ac:dyDescent="0.25">
      <c r="A100" s="227" t="s">
        <v>1732</v>
      </c>
      <c r="B100" s="227" t="s">
        <v>554</v>
      </c>
      <c r="C100" s="339" t="s">
        <v>86</v>
      </c>
      <c r="D100" s="339" t="s">
        <v>86</v>
      </c>
      <c r="E100" s="241"/>
      <c r="F100" s="339" t="s">
        <v>86</v>
      </c>
      <c r="G100" s="234"/>
    </row>
    <row r="101" spans="1:7" x14ac:dyDescent="0.25">
      <c r="A101" s="227" t="s">
        <v>1733</v>
      </c>
      <c r="B101" s="234" t="s">
        <v>320</v>
      </c>
      <c r="C101" s="339" t="s">
        <v>86</v>
      </c>
      <c r="D101" s="339" t="s">
        <v>86</v>
      </c>
      <c r="E101" s="241"/>
      <c r="F101" s="339" t="s">
        <v>86</v>
      </c>
      <c r="G101" s="234"/>
    </row>
    <row r="102" spans="1:7" x14ac:dyDescent="0.25">
      <c r="A102" s="227" t="s">
        <v>1734</v>
      </c>
      <c r="B102" s="234" t="s">
        <v>322</v>
      </c>
      <c r="C102" s="339" t="s">
        <v>86</v>
      </c>
      <c r="D102" s="339" t="s">
        <v>86</v>
      </c>
      <c r="E102" s="241"/>
      <c r="F102" s="339" t="s">
        <v>86</v>
      </c>
      <c r="G102" s="234"/>
    </row>
    <row r="103" spans="1:7" x14ac:dyDescent="0.25">
      <c r="A103" s="227" t="s">
        <v>1735</v>
      </c>
      <c r="B103" s="234" t="s">
        <v>12</v>
      </c>
      <c r="C103" s="339" t="s">
        <v>86</v>
      </c>
      <c r="D103" s="339" t="s">
        <v>86</v>
      </c>
      <c r="E103" s="241"/>
      <c r="F103" s="339" t="s">
        <v>86</v>
      </c>
      <c r="G103" s="234"/>
    </row>
    <row r="104" spans="1:7" x14ac:dyDescent="0.25">
      <c r="A104" s="227" t="s">
        <v>1736</v>
      </c>
      <c r="B104" s="234" t="s">
        <v>325</v>
      </c>
      <c r="C104" s="339" t="s">
        <v>86</v>
      </c>
      <c r="D104" s="339" t="s">
        <v>86</v>
      </c>
      <c r="E104" s="241"/>
      <c r="F104" s="339" t="s">
        <v>86</v>
      </c>
      <c r="G104" s="234"/>
    </row>
    <row r="105" spans="1:7" x14ac:dyDescent="0.25">
      <c r="A105" s="227" t="s">
        <v>1737</v>
      </c>
      <c r="B105" s="234" t="s">
        <v>327</v>
      </c>
      <c r="C105" s="339" t="s">
        <v>86</v>
      </c>
      <c r="D105" s="339" t="s">
        <v>86</v>
      </c>
      <c r="E105" s="241"/>
      <c r="F105" s="339" t="s">
        <v>86</v>
      </c>
      <c r="G105" s="234"/>
    </row>
    <row r="106" spans="1:7" x14ac:dyDescent="0.25">
      <c r="A106" s="227" t="s">
        <v>1738</v>
      </c>
      <c r="B106" s="234" t="s">
        <v>329</v>
      </c>
      <c r="C106" s="339" t="s">
        <v>86</v>
      </c>
      <c r="D106" s="339" t="s">
        <v>86</v>
      </c>
      <c r="E106" s="241"/>
      <c r="F106" s="339" t="s">
        <v>86</v>
      </c>
      <c r="G106" s="234"/>
    </row>
    <row r="107" spans="1:7" x14ac:dyDescent="0.25">
      <c r="A107" s="227" t="s">
        <v>1739</v>
      </c>
      <c r="B107" s="234" t="s">
        <v>331</v>
      </c>
      <c r="C107" s="339" t="s">
        <v>86</v>
      </c>
      <c r="D107" s="339" t="s">
        <v>86</v>
      </c>
      <c r="E107" s="241"/>
      <c r="F107" s="339" t="s">
        <v>86</v>
      </c>
      <c r="G107" s="234"/>
    </row>
    <row r="108" spans="1:7" x14ac:dyDescent="0.25">
      <c r="A108" s="227" t="s">
        <v>1740</v>
      </c>
      <c r="B108" s="234" t="s">
        <v>333</v>
      </c>
      <c r="C108" s="339" t="s">
        <v>86</v>
      </c>
      <c r="D108" s="339" t="s">
        <v>86</v>
      </c>
      <c r="E108" s="241"/>
      <c r="F108" s="339" t="s">
        <v>86</v>
      </c>
      <c r="G108" s="234"/>
    </row>
    <row r="109" spans="1:7" x14ac:dyDescent="0.25">
      <c r="A109" s="227" t="s">
        <v>1741</v>
      </c>
      <c r="B109" s="234" t="s">
        <v>146</v>
      </c>
      <c r="C109" s="339" t="s">
        <v>86</v>
      </c>
      <c r="D109" s="339" t="s">
        <v>86</v>
      </c>
      <c r="E109" s="241"/>
      <c r="F109" s="339" t="s">
        <v>86</v>
      </c>
      <c r="G109" s="234"/>
    </row>
    <row r="110" spans="1:7" x14ac:dyDescent="0.25">
      <c r="A110" s="227" t="s">
        <v>2014</v>
      </c>
      <c r="B110" s="335" t="s">
        <v>150</v>
      </c>
      <c r="C110" s="339"/>
      <c r="D110" s="339"/>
      <c r="E110" s="241"/>
      <c r="F110" s="339"/>
      <c r="G110" s="234"/>
    </row>
    <row r="111" spans="1:7" x14ac:dyDescent="0.25">
      <c r="A111" s="227" t="s">
        <v>2015</v>
      </c>
      <c r="B111" s="335" t="s">
        <v>150</v>
      </c>
      <c r="C111" s="339"/>
      <c r="D111" s="339"/>
      <c r="E111" s="241"/>
      <c r="F111" s="339"/>
      <c r="G111" s="234"/>
    </row>
    <row r="112" spans="1:7" x14ac:dyDescent="0.25">
      <c r="A112" s="227" t="s">
        <v>2016</v>
      </c>
      <c r="B112" s="335" t="s">
        <v>150</v>
      </c>
      <c r="C112" s="339"/>
      <c r="D112" s="339"/>
      <c r="E112" s="241"/>
      <c r="F112" s="339"/>
      <c r="G112" s="234"/>
    </row>
    <row r="113" spans="1:7" x14ac:dyDescent="0.25">
      <c r="A113" s="227" t="s">
        <v>2017</v>
      </c>
      <c r="B113" s="335" t="s">
        <v>150</v>
      </c>
      <c r="C113" s="339"/>
      <c r="D113" s="339"/>
      <c r="E113" s="241"/>
      <c r="F113" s="339"/>
      <c r="G113" s="234"/>
    </row>
    <row r="114" spans="1:7" x14ac:dyDescent="0.25">
      <c r="A114" s="227" t="s">
        <v>2018</v>
      </c>
      <c r="B114" s="335" t="s">
        <v>150</v>
      </c>
      <c r="C114" s="339"/>
      <c r="D114" s="339"/>
      <c r="E114" s="241"/>
      <c r="F114" s="339"/>
      <c r="G114" s="234"/>
    </row>
    <row r="115" spans="1:7" x14ac:dyDescent="0.25">
      <c r="A115" s="227" t="s">
        <v>2019</v>
      </c>
      <c r="B115" s="335" t="s">
        <v>150</v>
      </c>
      <c r="C115" s="339"/>
      <c r="D115" s="339"/>
      <c r="E115" s="241"/>
      <c r="F115" s="339"/>
      <c r="G115" s="234"/>
    </row>
    <row r="116" spans="1:7" x14ac:dyDescent="0.25">
      <c r="A116" s="227" t="s">
        <v>2020</v>
      </c>
      <c r="B116" s="335" t="s">
        <v>150</v>
      </c>
      <c r="C116" s="339"/>
      <c r="D116" s="339"/>
      <c r="E116" s="241"/>
      <c r="F116" s="339"/>
      <c r="G116" s="234"/>
    </row>
    <row r="117" spans="1:7" x14ac:dyDescent="0.25">
      <c r="A117" s="227" t="s">
        <v>2021</v>
      </c>
      <c r="B117" s="335" t="s">
        <v>150</v>
      </c>
      <c r="C117" s="339"/>
      <c r="D117" s="339"/>
      <c r="E117" s="241"/>
      <c r="F117" s="339"/>
      <c r="G117" s="234"/>
    </row>
    <row r="118" spans="1:7" x14ac:dyDescent="0.25">
      <c r="A118" s="227" t="s">
        <v>2022</v>
      </c>
      <c r="B118" s="335" t="s">
        <v>150</v>
      </c>
      <c r="C118" s="339"/>
      <c r="D118" s="339"/>
      <c r="E118" s="241"/>
      <c r="F118" s="339"/>
      <c r="G118" s="234"/>
    </row>
    <row r="119" spans="1:7" x14ac:dyDescent="0.25">
      <c r="A119" s="227" t="s">
        <v>2023</v>
      </c>
      <c r="B119" s="335" t="s">
        <v>150</v>
      </c>
      <c r="C119" s="339"/>
      <c r="D119" s="339"/>
      <c r="E119" s="241"/>
      <c r="F119" s="339"/>
      <c r="G119" s="234"/>
    </row>
    <row r="120" spans="1:7" x14ac:dyDescent="0.25">
      <c r="A120" s="85"/>
      <c r="B120" s="85" t="s">
        <v>1550</v>
      </c>
      <c r="C120" s="85" t="s">
        <v>489</v>
      </c>
      <c r="D120" s="85" t="s">
        <v>490</v>
      </c>
      <c r="E120" s="85"/>
      <c r="F120" s="85" t="s">
        <v>457</v>
      </c>
      <c r="G120" s="85"/>
    </row>
    <row r="121" spans="1:7" x14ac:dyDescent="0.25">
      <c r="A121" s="227" t="s">
        <v>1742</v>
      </c>
      <c r="B121" s="332" t="s">
        <v>582</v>
      </c>
      <c r="C121" s="339" t="s">
        <v>86</v>
      </c>
      <c r="D121" s="339" t="s">
        <v>86</v>
      </c>
      <c r="E121" s="241"/>
      <c r="F121" s="339" t="s">
        <v>86</v>
      </c>
      <c r="G121" s="234"/>
    </row>
    <row r="122" spans="1:7" x14ac:dyDescent="0.25">
      <c r="A122" s="227" t="s">
        <v>1743</v>
      </c>
      <c r="B122" s="332" t="s">
        <v>582</v>
      </c>
      <c r="C122" s="339" t="s">
        <v>86</v>
      </c>
      <c r="D122" s="339" t="s">
        <v>86</v>
      </c>
      <c r="E122" s="241"/>
      <c r="F122" s="339" t="s">
        <v>86</v>
      </c>
      <c r="G122" s="234"/>
    </row>
    <row r="123" spans="1:7" x14ac:dyDescent="0.25">
      <c r="A123" s="227" t="s">
        <v>1744</v>
      </c>
      <c r="B123" s="332" t="s">
        <v>582</v>
      </c>
      <c r="C123" s="339" t="s">
        <v>86</v>
      </c>
      <c r="D123" s="339" t="s">
        <v>86</v>
      </c>
      <c r="E123" s="241"/>
      <c r="F123" s="339" t="s">
        <v>86</v>
      </c>
      <c r="G123" s="234"/>
    </row>
    <row r="124" spans="1:7" x14ac:dyDescent="0.25">
      <c r="A124" s="227" t="s">
        <v>1745</v>
      </c>
      <c r="B124" s="332" t="s">
        <v>582</v>
      </c>
      <c r="C124" s="339" t="s">
        <v>86</v>
      </c>
      <c r="D124" s="339" t="s">
        <v>86</v>
      </c>
      <c r="E124" s="241"/>
      <c r="F124" s="339" t="s">
        <v>86</v>
      </c>
      <c r="G124" s="234"/>
    </row>
    <row r="125" spans="1:7" x14ac:dyDescent="0.25">
      <c r="A125" s="227" t="s">
        <v>1746</v>
      </c>
      <c r="B125" s="332" t="s">
        <v>582</v>
      </c>
      <c r="C125" s="339" t="s">
        <v>86</v>
      </c>
      <c r="D125" s="339" t="s">
        <v>86</v>
      </c>
      <c r="E125" s="241"/>
      <c r="F125" s="339" t="s">
        <v>86</v>
      </c>
      <c r="G125" s="234"/>
    </row>
    <row r="126" spans="1:7" x14ac:dyDescent="0.25">
      <c r="A126" s="227" t="s">
        <v>1747</v>
      </c>
      <c r="B126" s="332" t="s">
        <v>582</v>
      </c>
      <c r="C126" s="339" t="s">
        <v>86</v>
      </c>
      <c r="D126" s="339" t="s">
        <v>86</v>
      </c>
      <c r="E126" s="241"/>
      <c r="F126" s="339" t="s">
        <v>86</v>
      </c>
      <c r="G126" s="234"/>
    </row>
    <row r="127" spans="1:7" x14ac:dyDescent="0.25">
      <c r="A127" s="227" t="s">
        <v>1748</v>
      </c>
      <c r="B127" s="332" t="s">
        <v>582</v>
      </c>
      <c r="C127" s="339" t="s">
        <v>86</v>
      </c>
      <c r="D127" s="339" t="s">
        <v>86</v>
      </c>
      <c r="E127" s="241"/>
      <c r="F127" s="339" t="s">
        <v>86</v>
      </c>
      <c r="G127" s="234"/>
    </row>
    <row r="128" spans="1:7" x14ac:dyDescent="0.25">
      <c r="A128" s="227" t="s">
        <v>1749</v>
      </c>
      <c r="B128" s="332" t="s">
        <v>582</v>
      </c>
      <c r="C128" s="339" t="s">
        <v>86</v>
      </c>
      <c r="D128" s="339" t="s">
        <v>86</v>
      </c>
      <c r="E128" s="241"/>
      <c r="F128" s="339" t="s">
        <v>86</v>
      </c>
      <c r="G128" s="234"/>
    </row>
    <row r="129" spans="1:7" x14ac:dyDescent="0.25">
      <c r="A129" s="227" t="s">
        <v>1750</v>
      </c>
      <c r="B129" s="332" t="s">
        <v>582</v>
      </c>
      <c r="C129" s="339" t="s">
        <v>86</v>
      </c>
      <c r="D129" s="339" t="s">
        <v>86</v>
      </c>
      <c r="E129" s="241"/>
      <c r="F129" s="339" t="s">
        <v>86</v>
      </c>
      <c r="G129" s="234"/>
    </row>
    <row r="130" spans="1:7" x14ac:dyDescent="0.25">
      <c r="A130" s="227" t="s">
        <v>1751</v>
      </c>
      <c r="B130" s="332" t="s">
        <v>582</v>
      </c>
      <c r="C130" s="339" t="s">
        <v>86</v>
      </c>
      <c r="D130" s="339" t="s">
        <v>86</v>
      </c>
      <c r="E130" s="241"/>
      <c r="F130" s="339" t="s">
        <v>86</v>
      </c>
      <c r="G130" s="234"/>
    </row>
    <row r="131" spans="1:7" x14ac:dyDescent="0.25">
      <c r="A131" s="227" t="s">
        <v>1752</v>
      </c>
      <c r="B131" s="332" t="s">
        <v>582</v>
      </c>
      <c r="C131" s="339" t="s">
        <v>86</v>
      </c>
      <c r="D131" s="339" t="s">
        <v>86</v>
      </c>
      <c r="E131" s="241"/>
      <c r="F131" s="339" t="s">
        <v>86</v>
      </c>
      <c r="G131" s="234"/>
    </row>
    <row r="132" spans="1:7" x14ac:dyDescent="0.25">
      <c r="A132" s="227" t="s">
        <v>1753</v>
      </c>
      <c r="B132" s="332" t="s">
        <v>582</v>
      </c>
      <c r="C132" s="339" t="s">
        <v>86</v>
      </c>
      <c r="D132" s="339" t="s">
        <v>86</v>
      </c>
      <c r="E132" s="241"/>
      <c r="F132" s="339" t="s">
        <v>86</v>
      </c>
      <c r="G132" s="234"/>
    </row>
    <row r="133" spans="1:7" x14ac:dyDescent="0.25">
      <c r="A133" s="227" t="s">
        <v>1754</v>
      </c>
      <c r="B133" s="332" t="s">
        <v>582</v>
      </c>
      <c r="C133" s="339" t="s">
        <v>86</v>
      </c>
      <c r="D133" s="339" t="s">
        <v>86</v>
      </c>
      <c r="E133" s="241"/>
      <c r="F133" s="339" t="s">
        <v>86</v>
      </c>
      <c r="G133" s="234"/>
    </row>
    <row r="134" spans="1:7" x14ac:dyDescent="0.25">
      <c r="A134" s="227" t="s">
        <v>1755</v>
      </c>
      <c r="B134" s="332" t="s">
        <v>582</v>
      </c>
      <c r="C134" s="339" t="s">
        <v>86</v>
      </c>
      <c r="D134" s="339" t="s">
        <v>86</v>
      </c>
      <c r="E134" s="241"/>
      <c r="F134" s="339" t="s">
        <v>86</v>
      </c>
      <c r="G134" s="234"/>
    </row>
    <row r="135" spans="1:7" x14ac:dyDescent="0.25">
      <c r="A135" s="227" t="s">
        <v>1756</v>
      </c>
      <c r="B135" s="332" t="s">
        <v>582</v>
      </c>
      <c r="C135" s="339" t="s">
        <v>86</v>
      </c>
      <c r="D135" s="339" t="s">
        <v>86</v>
      </c>
      <c r="E135" s="241"/>
      <c r="F135" s="339" t="s">
        <v>86</v>
      </c>
      <c r="G135" s="234"/>
    </row>
    <row r="136" spans="1:7" x14ac:dyDescent="0.25">
      <c r="A136" s="227" t="s">
        <v>1757</v>
      </c>
      <c r="B136" s="332" t="s">
        <v>582</v>
      </c>
      <c r="C136" s="339" t="s">
        <v>86</v>
      </c>
      <c r="D136" s="339" t="s">
        <v>86</v>
      </c>
      <c r="E136" s="241"/>
      <c r="F136" s="339" t="s">
        <v>86</v>
      </c>
      <c r="G136" s="234"/>
    </row>
    <row r="137" spans="1:7" x14ac:dyDescent="0.25">
      <c r="A137" s="227" t="s">
        <v>1758</v>
      </c>
      <c r="B137" s="332" t="s">
        <v>582</v>
      </c>
      <c r="C137" s="339" t="s">
        <v>86</v>
      </c>
      <c r="D137" s="339" t="s">
        <v>86</v>
      </c>
      <c r="E137" s="241"/>
      <c r="F137" s="339" t="s">
        <v>86</v>
      </c>
      <c r="G137" s="234"/>
    </row>
    <row r="138" spans="1:7" x14ac:dyDescent="0.25">
      <c r="A138" s="227" t="s">
        <v>1759</v>
      </c>
      <c r="B138" s="332" t="s">
        <v>582</v>
      </c>
      <c r="C138" s="339" t="s">
        <v>86</v>
      </c>
      <c r="D138" s="339" t="s">
        <v>86</v>
      </c>
      <c r="E138" s="241"/>
      <c r="F138" s="339" t="s">
        <v>86</v>
      </c>
      <c r="G138" s="234"/>
    </row>
    <row r="139" spans="1:7" x14ac:dyDescent="0.25">
      <c r="A139" s="227" t="s">
        <v>1760</v>
      </c>
      <c r="B139" s="332" t="s">
        <v>582</v>
      </c>
      <c r="C139" s="339" t="s">
        <v>86</v>
      </c>
      <c r="D139" s="339" t="s">
        <v>86</v>
      </c>
      <c r="E139" s="241"/>
      <c r="F139" s="339" t="s">
        <v>86</v>
      </c>
      <c r="G139" s="234"/>
    </row>
    <row r="140" spans="1:7" x14ac:dyDescent="0.25">
      <c r="A140" s="227" t="s">
        <v>1761</v>
      </c>
      <c r="B140" s="332" t="s">
        <v>582</v>
      </c>
      <c r="C140" s="339" t="s">
        <v>86</v>
      </c>
      <c r="D140" s="339" t="s">
        <v>86</v>
      </c>
      <c r="E140" s="241"/>
      <c r="F140" s="339" t="s">
        <v>86</v>
      </c>
      <c r="G140" s="234"/>
    </row>
    <row r="141" spans="1:7" x14ac:dyDescent="0.25">
      <c r="A141" s="227" t="s">
        <v>1762</v>
      </c>
      <c r="B141" s="332" t="s">
        <v>582</v>
      </c>
      <c r="C141" s="339" t="s">
        <v>86</v>
      </c>
      <c r="D141" s="339" t="s">
        <v>86</v>
      </c>
      <c r="E141" s="241"/>
      <c r="F141" s="339" t="s">
        <v>86</v>
      </c>
      <c r="G141" s="234"/>
    </row>
    <row r="142" spans="1:7" x14ac:dyDescent="0.25">
      <c r="A142" s="227" t="s">
        <v>1763</v>
      </c>
      <c r="B142" s="332" t="s">
        <v>582</v>
      </c>
      <c r="C142" s="339" t="s">
        <v>86</v>
      </c>
      <c r="D142" s="339" t="s">
        <v>86</v>
      </c>
      <c r="E142" s="241"/>
      <c r="F142" s="339" t="s">
        <v>86</v>
      </c>
      <c r="G142" s="234"/>
    </row>
    <row r="143" spans="1:7" x14ac:dyDescent="0.25">
      <c r="A143" s="227" t="s">
        <v>1764</v>
      </c>
      <c r="B143" s="332" t="s">
        <v>582</v>
      </c>
      <c r="C143" s="339" t="s">
        <v>86</v>
      </c>
      <c r="D143" s="339" t="s">
        <v>86</v>
      </c>
      <c r="E143" s="241"/>
      <c r="F143" s="339" t="s">
        <v>86</v>
      </c>
      <c r="G143" s="234"/>
    </row>
    <row r="144" spans="1:7" x14ac:dyDescent="0.25">
      <c r="A144" s="227" t="s">
        <v>1765</v>
      </c>
      <c r="B144" s="332" t="s">
        <v>582</v>
      </c>
      <c r="C144" s="339" t="s">
        <v>86</v>
      </c>
      <c r="D144" s="339" t="s">
        <v>86</v>
      </c>
      <c r="E144" s="241"/>
      <c r="F144" s="339" t="s">
        <v>86</v>
      </c>
      <c r="G144" s="234"/>
    </row>
    <row r="145" spans="1:7" x14ac:dyDescent="0.25">
      <c r="A145" s="227" t="s">
        <v>1766</v>
      </c>
      <c r="B145" s="332" t="s">
        <v>582</v>
      </c>
      <c r="C145" s="339" t="s">
        <v>86</v>
      </c>
      <c r="D145" s="339" t="s">
        <v>86</v>
      </c>
      <c r="E145" s="241"/>
      <c r="F145" s="339" t="s">
        <v>86</v>
      </c>
      <c r="G145" s="234"/>
    </row>
    <row r="146" spans="1:7" x14ac:dyDescent="0.25">
      <c r="A146" s="227" t="s">
        <v>1767</v>
      </c>
      <c r="B146" s="332" t="s">
        <v>582</v>
      </c>
      <c r="C146" s="339" t="s">
        <v>86</v>
      </c>
      <c r="D146" s="339" t="s">
        <v>86</v>
      </c>
      <c r="E146" s="241"/>
      <c r="F146" s="339" t="s">
        <v>86</v>
      </c>
      <c r="G146" s="234"/>
    </row>
    <row r="147" spans="1:7" x14ac:dyDescent="0.25">
      <c r="A147" s="227" t="s">
        <v>1768</v>
      </c>
      <c r="B147" s="332" t="s">
        <v>582</v>
      </c>
      <c r="C147" s="339" t="s">
        <v>86</v>
      </c>
      <c r="D147" s="339" t="s">
        <v>86</v>
      </c>
      <c r="E147" s="241"/>
      <c r="F147" s="339" t="s">
        <v>86</v>
      </c>
      <c r="G147" s="234"/>
    </row>
    <row r="148" spans="1:7" x14ac:dyDescent="0.25">
      <c r="A148" s="227" t="s">
        <v>1769</v>
      </c>
      <c r="B148" s="332" t="s">
        <v>582</v>
      </c>
      <c r="C148" s="339" t="s">
        <v>86</v>
      </c>
      <c r="D148" s="339" t="s">
        <v>86</v>
      </c>
      <c r="E148" s="241"/>
      <c r="F148" s="339" t="s">
        <v>86</v>
      </c>
      <c r="G148" s="234"/>
    </row>
    <row r="149" spans="1:7" x14ac:dyDescent="0.25">
      <c r="A149" s="227" t="s">
        <v>1770</v>
      </c>
      <c r="B149" s="332" t="s">
        <v>582</v>
      </c>
      <c r="C149" s="339" t="s">
        <v>86</v>
      </c>
      <c r="D149" s="339" t="s">
        <v>86</v>
      </c>
      <c r="E149" s="241"/>
      <c r="F149" s="339" t="s">
        <v>86</v>
      </c>
      <c r="G149" s="234"/>
    </row>
    <row r="150" spans="1:7" x14ac:dyDescent="0.25">
      <c r="A150" s="227" t="s">
        <v>1771</v>
      </c>
      <c r="B150" s="332" t="s">
        <v>582</v>
      </c>
      <c r="C150" s="339" t="s">
        <v>86</v>
      </c>
      <c r="D150" s="339" t="s">
        <v>86</v>
      </c>
      <c r="E150" s="241"/>
      <c r="F150" s="339" t="s">
        <v>86</v>
      </c>
      <c r="G150" s="234"/>
    </row>
    <row r="151" spans="1:7" x14ac:dyDescent="0.25">
      <c r="A151" s="227" t="s">
        <v>1772</v>
      </c>
      <c r="B151" s="332" t="s">
        <v>582</v>
      </c>
      <c r="C151" s="339" t="s">
        <v>86</v>
      </c>
      <c r="D151" s="339" t="s">
        <v>86</v>
      </c>
      <c r="E151" s="241"/>
      <c r="F151" s="339" t="s">
        <v>86</v>
      </c>
      <c r="G151" s="234"/>
    </row>
    <row r="152" spans="1:7" x14ac:dyDescent="0.25">
      <c r="A152" s="227" t="s">
        <v>1773</v>
      </c>
      <c r="B152" s="332" t="s">
        <v>582</v>
      </c>
      <c r="C152" s="339" t="s">
        <v>86</v>
      </c>
      <c r="D152" s="339" t="s">
        <v>86</v>
      </c>
      <c r="E152" s="241"/>
      <c r="F152" s="339" t="s">
        <v>86</v>
      </c>
      <c r="G152" s="234"/>
    </row>
    <row r="153" spans="1:7" x14ac:dyDescent="0.25">
      <c r="A153" s="227" t="s">
        <v>1774</v>
      </c>
      <c r="B153" s="332" t="s">
        <v>582</v>
      </c>
      <c r="C153" s="339" t="s">
        <v>86</v>
      </c>
      <c r="D153" s="339" t="s">
        <v>86</v>
      </c>
      <c r="E153" s="241"/>
      <c r="F153" s="339" t="s">
        <v>86</v>
      </c>
      <c r="G153" s="234"/>
    </row>
    <row r="154" spans="1:7" x14ac:dyDescent="0.25">
      <c r="A154" s="227" t="s">
        <v>1775</v>
      </c>
      <c r="B154" s="332" t="s">
        <v>582</v>
      </c>
      <c r="C154" s="339" t="s">
        <v>86</v>
      </c>
      <c r="D154" s="339" t="s">
        <v>86</v>
      </c>
      <c r="E154" s="241"/>
      <c r="F154" s="339" t="s">
        <v>86</v>
      </c>
      <c r="G154" s="234"/>
    </row>
    <row r="155" spans="1:7" x14ac:dyDescent="0.25">
      <c r="A155" s="227" t="s">
        <v>1776</v>
      </c>
      <c r="B155" s="332" t="s">
        <v>582</v>
      </c>
      <c r="C155" s="339" t="s">
        <v>86</v>
      </c>
      <c r="D155" s="339" t="s">
        <v>86</v>
      </c>
      <c r="E155" s="241"/>
      <c r="F155" s="339" t="s">
        <v>86</v>
      </c>
      <c r="G155" s="234"/>
    </row>
    <row r="156" spans="1:7" x14ac:dyDescent="0.25">
      <c r="A156" s="227" t="s">
        <v>1777</v>
      </c>
      <c r="B156" s="332" t="s">
        <v>582</v>
      </c>
      <c r="C156" s="339" t="s">
        <v>86</v>
      </c>
      <c r="D156" s="339" t="s">
        <v>86</v>
      </c>
      <c r="E156" s="241"/>
      <c r="F156" s="339" t="s">
        <v>86</v>
      </c>
      <c r="G156" s="234"/>
    </row>
    <row r="157" spans="1:7" x14ac:dyDescent="0.25">
      <c r="A157" s="227" t="s">
        <v>1778</v>
      </c>
      <c r="B157" s="332" t="s">
        <v>582</v>
      </c>
      <c r="C157" s="339" t="s">
        <v>86</v>
      </c>
      <c r="D157" s="339" t="s">
        <v>86</v>
      </c>
      <c r="E157" s="241"/>
      <c r="F157" s="339" t="s">
        <v>86</v>
      </c>
      <c r="G157" s="234"/>
    </row>
    <row r="158" spans="1:7" x14ac:dyDescent="0.25">
      <c r="A158" s="227" t="s">
        <v>1779</v>
      </c>
      <c r="B158" s="332" t="s">
        <v>582</v>
      </c>
      <c r="C158" s="339" t="s">
        <v>86</v>
      </c>
      <c r="D158" s="339" t="s">
        <v>86</v>
      </c>
      <c r="E158" s="241"/>
      <c r="F158" s="339" t="s">
        <v>86</v>
      </c>
      <c r="G158" s="234"/>
    </row>
    <row r="159" spans="1:7" x14ac:dyDescent="0.25">
      <c r="A159" s="227" t="s">
        <v>1780</v>
      </c>
      <c r="B159" s="332" t="s">
        <v>582</v>
      </c>
      <c r="C159" s="339" t="s">
        <v>86</v>
      </c>
      <c r="D159" s="339" t="s">
        <v>86</v>
      </c>
      <c r="E159" s="241"/>
      <c r="F159" s="339" t="s">
        <v>86</v>
      </c>
      <c r="G159" s="234"/>
    </row>
    <row r="160" spans="1:7" x14ac:dyDescent="0.25">
      <c r="A160" s="227" t="s">
        <v>1781</v>
      </c>
      <c r="B160" s="332" t="s">
        <v>582</v>
      </c>
      <c r="C160" s="339" t="s">
        <v>86</v>
      </c>
      <c r="D160" s="339" t="s">
        <v>86</v>
      </c>
      <c r="E160" s="241"/>
      <c r="F160" s="339" t="s">
        <v>86</v>
      </c>
      <c r="G160" s="234"/>
    </row>
    <row r="161" spans="1:7" x14ac:dyDescent="0.25">
      <c r="A161" s="227" t="s">
        <v>1782</v>
      </c>
      <c r="B161" s="332" t="s">
        <v>582</v>
      </c>
      <c r="C161" s="339" t="s">
        <v>86</v>
      </c>
      <c r="D161" s="339" t="s">
        <v>86</v>
      </c>
      <c r="E161" s="241"/>
      <c r="F161" s="339" t="s">
        <v>86</v>
      </c>
      <c r="G161" s="234"/>
    </row>
    <row r="162" spans="1:7" x14ac:dyDescent="0.25">
      <c r="A162" s="227" t="s">
        <v>1783</v>
      </c>
      <c r="B162" s="332" t="s">
        <v>582</v>
      </c>
      <c r="C162" s="339" t="s">
        <v>86</v>
      </c>
      <c r="D162" s="339" t="s">
        <v>86</v>
      </c>
      <c r="E162" s="241"/>
      <c r="F162" s="339" t="s">
        <v>86</v>
      </c>
      <c r="G162" s="234"/>
    </row>
    <row r="163" spans="1:7" x14ac:dyDescent="0.25">
      <c r="A163" s="227" t="s">
        <v>1784</v>
      </c>
      <c r="B163" s="332" t="s">
        <v>582</v>
      </c>
      <c r="C163" s="339" t="s">
        <v>86</v>
      </c>
      <c r="D163" s="339" t="s">
        <v>86</v>
      </c>
      <c r="E163" s="241"/>
      <c r="F163" s="339" t="s">
        <v>86</v>
      </c>
      <c r="G163" s="234"/>
    </row>
    <row r="164" spans="1:7" x14ac:dyDescent="0.25">
      <c r="A164" s="227" t="s">
        <v>1785</v>
      </c>
      <c r="B164" s="332" t="s">
        <v>582</v>
      </c>
      <c r="C164" s="339" t="s">
        <v>86</v>
      </c>
      <c r="D164" s="339" t="s">
        <v>86</v>
      </c>
      <c r="E164" s="241"/>
      <c r="F164" s="339" t="s">
        <v>86</v>
      </c>
      <c r="G164" s="234"/>
    </row>
    <row r="165" spans="1:7" x14ac:dyDescent="0.25">
      <c r="A165" s="227" t="s">
        <v>1786</v>
      </c>
      <c r="B165" s="332" t="s">
        <v>582</v>
      </c>
      <c r="C165" s="339" t="s">
        <v>86</v>
      </c>
      <c r="D165" s="339" t="s">
        <v>86</v>
      </c>
      <c r="E165" s="241"/>
      <c r="F165" s="339" t="s">
        <v>86</v>
      </c>
      <c r="G165" s="234"/>
    </row>
    <row r="166" spans="1:7" x14ac:dyDescent="0.25">
      <c r="A166" s="227" t="s">
        <v>1787</v>
      </c>
      <c r="B166" s="332" t="s">
        <v>582</v>
      </c>
      <c r="C166" s="339" t="s">
        <v>86</v>
      </c>
      <c r="D166" s="339" t="s">
        <v>86</v>
      </c>
      <c r="E166" s="241"/>
      <c r="F166" s="339" t="s">
        <v>86</v>
      </c>
      <c r="G166" s="234"/>
    </row>
    <row r="167" spans="1:7" x14ac:dyDescent="0.25">
      <c r="A167" s="227" t="s">
        <v>1788</v>
      </c>
      <c r="B167" s="332" t="s">
        <v>582</v>
      </c>
      <c r="C167" s="339" t="s">
        <v>86</v>
      </c>
      <c r="D167" s="339" t="s">
        <v>86</v>
      </c>
      <c r="E167" s="241"/>
      <c r="F167" s="339" t="s">
        <v>86</v>
      </c>
      <c r="G167" s="234"/>
    </row>
    <row r="168" spans="1:7" x14ac:dyDescent="0.25">
      <c r="A168" s="227" t="s">
        <v>1789</v>
      </c>
      <c r="B168" s="332" t="s">
        <v>582</v>
      </c>
      <c r="C168" s="339" t="s">
        <v>86</v>
      </c>
      <c r="D168" s="339" t="s">
        <v>86</v>
      </c>
      <c r="E168" s="241"/>
      <c r="F168" s="339" t="s">
        <v>86</v>
      </c>
      <c r="G168" s="234"/>
    </row>
    <row r="169" spans="1:7" x14ac:dyDescent="0.25">
      <c r="A169" s="227" t="s">
        <v>1790</v>
      </c>
      <c r="B169" s="332" t="s">
        <v>582</v>
      </c>
      <c r="C169" s="339" t="s">
        <v>86</v>
      </c>
      <c r="D169" s="339" t="s">
        <v>86</v>
      </c>
      <c r="E169" s="241"/>
      <c r="F169" s="339" t="s">
        <v>86</v>
      </c>
      <c r="G169" s="234"/>
    </row>
    <row r="170" spans="1:7" x14ac:dyDescent="0.25">
      <c r="A170" s="227" t="s">
        <v>1791</v>
      </c>
      <c r="B170" s="332" t="s">
        <v>582</v>
      </c>
      <c r="C170" s="339" t="s">
        <v>86</v>
      </c>
      <c r="D170" s="339" t="s">
        <v>86</v>
      </c>
      <c r="E170" s="241"/>
      <c r="F170" s="339" t="s">
        <v>86</v>
      </c>
      <c r="G170" s="234"/>
    </row>
    <row r="171" spans="1:7" x14ac:dyDescent="0.25">
      <c r="A171" s="85"/>
      <c r="B171" s="85" t="s">
        <v>613</v>
      </c>
      <c r="C171" s="85" t="s">
        <v>489</v>
      </c>
      <c r="D171" s="85" t="s">
        <v>490</v>
      </c>
      <c r="E171" s="85"/>
      <c r="F171" s="85" t="s">
        <v>457</v>
      </c>
      <c r="G171" s="85"/>
    </row>
    <row r="172" spans="1:7" x14ac:dyDescent="0.25">
      <c r="A172" s="227" t="s">
        <v>1792</v>
      </c>
      <c r="B172" s="227" t="s">
        <v>615</v>
      </c>
      <c r="C172" s="339" t="s">
        <v>86</v>
      </c>
      <c r="D172" s="339" t="s">
        <v>86</v>
      </c>
      <c r="E172" s="242"/>
      <c r="F172" s="339" t="s">
        <v>86</v>
      </c>
      <c r="G172" s="234"/>
    </row>
    <row r="173" spans="1:7" x14ac:dyDescent="0.25">
      <c r="A173" s="227" t="s">
        <v>1793</v>
      </c>
      <c r="B173" s="227" t="s">
        <v>617</v>
      </c>
      <c r="C173" s="339" t="s">
        <v>86</v>
      </c>
      <c r="D173" s="339" t="s">
        <v>86</v>
      </c>
      <c r="E173" s="242"/>
      <c r="F173" s="339" t="s">
        <v>86</v>
      </c>
      <c r="G173" s="234"/>
    </row>
    <row r="174" spans="1:7" x14ac:dyDescent="0.25">
      <c r="A174" s="227" t="s">
        <v>1794</v>
      </c>
      <c r="B174" s="227" t="s">
        <v>146</v>
      </c>
      <c r="C174" s="339" t="s">
        <v>86</v>
      </c>
      <c r="D174" s="339" t="s">
        <v>86</v>
      </c>
      <c r="E174" s="242"/>
      <c r="F174" s="339" t="s">
        <v>86</v>
      </c>
      <c r="G174" s="234"/>
    </row>
    <row r="175" spans="1:7" x14ac:dyDescent="0.25">
      <c r="A175" s="227" t="s">
        <v>1795</v>
      </c>
      <c r="B175" s="338"/>
      <c r="C175" s="339"/>
      <c r="D175" s="339"/>
      <c r="E175" s="242"/>
      <c r="F175" s="339"/>
      <c r="G175" s="234"/>
    </row>
    <row r="176" spans="1:7" x14ac:dyDescent="0.25">
      <c r="A176" s="227" t="s">
        <v>1796</v>
      </c>
      <c r="B176" s="338"/>
      <c r="C176" s="339"/>
      <c r="D176" s="339"/>
      <c r="E176" s="242"/>
      <c r="F176" s="339"/>
      <c r="G176" s="234"/>
    </row>
    <row r="177" spans="1:7" x14ac:dyDescent="0.25">
      <c r="A177" s="227" t="s">
        <v>1797</v>
      </c>
      <c r="B177" s="338"/>
      <c r="C177" s="339"/>
      <c r="D177" s="339"/>
      <c r="E177" s="242"/>
      <c r="F177" s="339"/>
      <c r="G177" s="234"/>
    </row>
    <row r="178" spans="1:7" x14ac:dyDescent="0.25">
      <c r="A178" s="227" t="s">
        <v>1798</v>
      </c>
      <c r="B178" s="338"/>
      <c r="C178" s="339"/>
      <c r="D178" s="339"/>
      <c r="E178" s="242"/>
      <c r="F178" s="339"/>
      <c r="G178" s="234"/>
    </row>
    <row r="179" spans="1:7" x14ac:dyDescent="0.25">
      <c r="A179" s="227" t="s">
        <v>1799</v>
      </c>
      <c r="B179" s="338"/>
      <c r="C179" s="339"/>
      <c r="D179" s="339"/>
      <c r="E179" s="242"/>
      <c r="F179" s="339"/>
      <c r="G179" s="234"/>
    </row>
    <row r="180" spans="1:7" x14ac:dyDescent="0.25">
      <c r="A180" s="227" t="s">
        <v>1800</v>
      </c>
      <c r="B180" s="338"/>
      <c r="C180" s="339"/>
      <c r="D180" s="339"/>
      <c r="E180" s="242"/>
      <c r="F180" s="339"/>
      <c r="G180" s="234"/>
    </row>
    <row r="181" spans="1:7" x14ac:dyDescent="0.25">
      <c r="A181" s="85"/>
      <c r="B181" s="85" t="s">
        <v>625</v>
      </c>
      <c r="C181" s="85" t="s">
        <v>489</v>
      </c>
      <c r="D181" s="85" t="s">
        <v>490</v>
      </c>
      <c r="E181" s="85"/>
      <c r="F181" s="85" t="s">
        <v>457</v>
      </c>
      <c r="G181" s="85"/>
    </row>
    <row r="182" spans="1:7" x14ac:dyDescent="0.25">
      <c r="A182" s="227" t="s">
        <v>1801</v>
      </c>
      <c r="B182" s="227" t="s">
        <v>627</v>
      </c>
      <c r="C182" s="339" t="s">
        <v>86</v>
      </c>
      <c r="D182" s="339" t="s">
        <v>86</v>
      </c>
      <c r="E182" s="242"/>
      <c r="F182" s="339" t="s">
        <v>86</v>
      </c>
      <c r="G182" s="234"/>
    </row>
    <row r="183" spans="1:7" x14ac:dyDescent="0.25">
      <c r="A183" s="227" t="s">
        <v>1802</v>
      </c>
      <c r="B183" s="227" t="s">
        <v>629</v>
      </c>
      <c r="C183" s="339" t="s">
        <v>86</v>
      </c>
      <c r="D183" s="339" t="s">
        <v>86</v>
      </c>
      <c r="E183" s="242"/>
      <c r="F183" s="339" t="s">
        <v>86</v>
      </c>
      <c r="G183" s="234"/>
    </row>
    <row r="184" spans="1:7" x14ac:dyDescent="0.25">
      <c r="A184" s="227" t="s">
        <v>1803</v>
      </c>
      <c r="B184" s="227" t="s">
        <v>146</v>
      </c>
      <c r="C184" s="339" t="s">
        <v>86</v>
      </c>
      <c r="D184" s="339" t="s">
        <v>86</v>
      </c>
      <c r="E184" s="242"/>
      <c r="F184" s="339" t="s">
        <v>86</v>
      </c>
      <c r="G184" s="234"/>
    </row>
    <row r="185" spans="1:7" x14ac:dyDescent="0.25">
      <c r="A185" s="227" t="s">
        <v>1804</v>
      </c>
      <c r="B185" s="338"/>
      <c r="C185" s="338"/>
      <c r="D185" s="338"/>
      <c r="E185" s="225"/>
      <c r="F185" s="338"/>
      <c r="G185" s="234"/>
    </row>
    <row r="186" spans="1:7" x14ac:dyDescent="0.25">
      <c r="A186" s="227" t="s">
        <v>1805</v>
      </c>
      <c r="B186" s="338"/>
      <c r="C186" s="338"/>
      <c r="D186" s="338"/>
      <c r="E186" s="225"/>
      <c r="F186" s="338"/>
      <c r="G186" s="234"/>
    </row>
    <row r="187" spans="1:7" x14ac:dyDescent="0.25">
      <c r="A187" s="227" t="s">
        <v>1806</v>
      </c>
      <c r="B187" s="338"/>
      <c r="C187" s="338"/>
      <c r="D187" s="338"/>
      <c r="E187" s="225"/>
      <c r="F187" s="338"/>
      <c r="G187" s="234"/>
    </row>
    <row r="188" spans="1:7" x14ac:dyDescent="0.25">
      <c r="A188" s="227" t="s">
        <v>1807</v>
      </c>
      <c r="B188" s="338"/>
      <c r="C188" s="338"/>
      <c r="D188" s="338"/>
      <c r="E188" s="225"/>
      <c r="F188" s="338"/>
      <c r="G188" s="234"/>
    </row>
    <row r="189" spans="1:7" x14ac:dyDescent="0.25">
      <c r="A189" s="227" t="s">
        <v>1808</v>
      </c>
      <c r="B189" s="338"/>
      <c r="C189" s="338"/>
      <c r="D189" s="338"/>
      <c r="E189" s="225"/>
      <c r="F189" s="338"/>
      <c r="G189" s="234"/>
    </row>
    <row r="190" spans="1:7" x14ac:dyDescent="0.25">
      <c r="A190" s="227" t="s">
        <v>1809</v>
      </c>
      <c r="B190" s="338"/>
      <c r="C190" s="338"/>
      <c r="D190" s="338"/>
      <c r="E190" s="225"/>
      <c r="F190" s="338"/>
      <c r="G190" s="234"/>
    </row>
    <row r="191" spans="1:7" x14ac:dyDescent="0.25">
      <c r="A191" s="85"/>
      <c r="B191" s="85" t="s">
        <v>637</v>
      </c>
      <c r="C191" s="85" t="s">
        <v>489</v>
      </c>
      <c r="D191" s="85" t="s">
        <v>490</v>
      </c>
      <c r="E191" s="85"/>
      <c r="F191" s="85" t="s">
        <v>457</v>
      </c>
      <c r="G191" s="85"/>
    </row>
    <row r="192" spans="1:7" x14ac:dyDescent="0.25">
      <c r="A192" s="227" t="s">
        <v>1810</v>
      </c>
      <c r="B192" s="235" t="s">
        <v>639</v>
      </c>
      <c r="C192" s="339" t="s">
        <v>86</v>
      </c>
      <c r="D192" s="339" t="s">
        <v>86</v>
      </c>
      <c r="E192" s="242"/>
      <c r="F192" s="339" t="s">
        <v>86</v>
      </c>
      <c r="G192" s="234"/>
    </row>
    <row r="193" spans="1:7" x14ac:dyDescent="0.25">
      <c r="A193" s="227" t="s">
        <v>1811</v>
      </c>
      <c r="B193" s="235" t="s">
        <v>641</v>
      </c>
      <c r="C193" s="339" t="s">
        <v>86</v>
      </c>
      <c r="D193" s="339" t="s">
        <v>86</v>
      </c>
      <c r="E193" s="242"/>
      <c r="F193" s="339" t="s">
        <v>86</v>
      </c>
      <c r="G193" s="234"/>
    </row>
    <row r="194" spans="1:7" x14ac:dyDescent="0.25">
      <c r="A194" s="227" t="s">
        <v>1812</v>
      </c>
      <c r="B194" s="235" t="s">
        <v>643</v>
      </c>
      <c r="C194" s="339" t="s">
        <v>86</v>
      </c>
      <c r="D194" s="339" t="s">
        <v>86</v>
      </c>
      <c r="E194" s="241"/>
      <c r="F194" s="339" t="s">
        <v>86</v>
      </c>
      <c r="G194" s="234"/>
    </row>
    <row r="195" spans="1:7" x14ac:dyDescent="0.25">
      <c r="A195" s="227" t="s">
        <v>1813</v>
      </c>
      <c r="B195" s="235" t="s">
        <v>645</v>
      </c>
      <c r="C195" s="339" t="s">
        <v>86</v>
      </c>
      <c r="D195" s="339" t="s">
        <v>86</v>
      </c>
      <c r="E195" s="241"/>
      <c r="F195" s="339" t="s">
        <v>86</v>
      </c>
      <c r="G195" s="234"/>
    </row>
    <row r="196" spans="1:7" x14ac:dyDescent="0.25">
      <c r="A196" s="227" t="s">
        <v>1814</v>
      </c>
      <c r="B196" s="235" t="s">
        <v>647</v>
      </c>
      <c r="C196" s="339" t="s">
        <v>86</v>
      </c>
      <c r="D196" s="339" t="s">
        <v>86</v>
      </c>
      <c r="E196" s="241"/>
      <c r="F196" s="339" t="s">
        <v>86</v>
      </c>
      <c r="G196" s="234"/>
    </row>
    <row r="197" spans="1:7" x14ac:dyDescent="0.25">
      <c r="A197" s="227" t="s">
        <v>2307</v>
      </c>
      <c r="B197" s="336"/>
      <c r="C197" s="339"/>
      <c r="D197" s="339"/>
      <c r="E197" s="241"/>
      <c r="F197" s="339"/>
      <c r="G197" s="234"/>
    </row>
    <row r="198" spans="1:7" x14ac:dyDescent="0.25">
      <c r="A198" s="263" t="s">
        <v>2308</v>
      </c>
      <c r="B198" s="336"/>
      <c r="C198" s="339"/>
      <c r="D198" s="339"/>
      <c r="E198" s="241"/>
      <c r="F198" s="339"/>
      <c r="G198" s="234"/>
    </row>
    <row r="199" spans="1:7" x14ac:dyDescent="0.25">
      <c r="A199" s="263" t="s">
        <v>2309</v>
      </c>
      <c r="B199" s="358"/>
      <c r="C199" s="339"/>
      <c r="D199" s="339"/>
      <c r="E199" s="241"/>
      <c r="F199" s="339"/>
      <c r="G199" s="234"/>
    </row>
    <row r="200" spans="1:7" x14ac:dyDescent="0.25">
      <c r="A200" s="263" t="s">
        <v>2310</v>
      </c>
      <c r="B200" s="358"/>
      <c r="C200" s="339"/>
      <c r="D200" s="339"/>
      <c r="E200" s="241"/>
      <c r="F200" s="339"/>
      <c r="G200" s="234"/>
    </row>
    <row r="201" spans="1:7" x14ac:dyDescent="0.25">
      <c r="A201" s="85"/>
      <c r="B201" s="85" t="s">
        <v>652</v>
      </c>
      <c r="C201" s="85" t="s">
        <v>489</v>
      </c>
      <c r="D201" s="85" t="s">
        <v>490</v>
      </c>
      <c r="E201" s="85"/>
      <c r="F201" s="85" t="s">
        <v>457</v>
      </c>
      <c r="G201" s="85"/>
    </row>
    <row r="202" spans="1:7" x14ac:dyDescent="0.25">
      <c r="A202" s="227" t="s">
        <v>1815</v>
      </c>
      <c r="B202" s="227" t="s">
        <v>654</v>
      </c>
      <c r="C202" s="339" t="s">
        <v>86</v>
      </c>
      <c r="D202" s="339" t="s">
        <v>86</v>
      </c>
      <c r="E202" s="242"/>
      <c r="F202" s="339" t="s">
        <v>86</v>
      </c>
      <c r="G202" s="234"/>
    </row>
    <row r="203" spans="1:7" x14ac:dyDescent="0.25">
      <c r="A203" s="227" t="s">
        <v>2311</v>
      </c>
      <c r="B203" s="359"/>
      <c r="C203" s="339"/>
      <c r="D203" s="339"/>
      <c r="E203" s="242"/>
      <c r="F203" s="339"/>
      <c r="G203" s="234"/>
    </row>
    <row r="204" spans="1:7" x14ac:dyDescent="0.25">
      <c r="A204" s="263" t="s">
        <v>2312</v>
      </c>
      <c r="B204" s="359"/>
      <c r="C204" s="339"/>
      <c r="D204" s="339"/>
      <c r="E204" s="242"/>
      <c r="F204" s="339"/>
      <c r="G204" s="234"/>
    </row>
    <row r="205" spans="1:7" x14ac:dyDescent="0.25">
      <c r="A205" s="263" t="s">
        <v>2313</v>
      </c>
      <c r="B205" s="359"/>
      <c r="C205" s="339"/>
      <c r="D205" s="339"/>
      <c r="E205" s="242"/>
      <c r="F205" s="339"/>
      <c r="G205" s="234"/>
    </row>
    <row r="206" spans="1:7" x14ac:dyDescent="0.25">
      <c r="A206" s="263" t="s">
        <v>2314</v>
      </c>
      <c r="B206" s="359"/>
      <c r="C206" s="339"/>
      <c r="D206" s="339"/>
      <c r="E206" s="242"/>
      <c r="F206" s="339"/>
      <c r="G206" s="234"/>
    </row>
    <row r="207" spans="1:7" x14ac:dyDescent="0.25">
      <c r="A207" s="263" t="s">
        <v>2315</v>
      </c>
      <c r="B207" s="332"/>
      <c r="C207" s="332"/>
      <c r="D207" s="332"/>
      <c r="E207" s="234"/>
      <c r="F207" s="332"/>
      <c r="G207" s="234"/>
    </row>
    <row r="208" spans="1:7" x14ac:dyDescent="0.25">
      <c r="A208" s="263" t="s">
        <v>2316</v>
      </c>
      <c r="B208" s="332"/>
      <c r="C208" s="332"/>
      <c r="D208" s="332"/>
      <c r="E208" s="234"/>
      <c r="F208" s="332"/>
      <c r="G208" s="234"/>
    </row>
    <row r="209" spans="1:7" x14ac:dyDescent="0.25">
      <c r="A209" s="263" t="s">
        <v>2317</v>
      </c>
      <c r="B209" s="332"/>
      <c r="C209" s="332"/>
      <c r="D209" s="332"/>
      <c r="E209" s="234"/>
      <c r="F209" s="332"/>
      <c r="G209" s="234"/>
    </row>
    <row r="210" spans="1:7" ht="18.75" x14ac:dyDescent="0.25">
      <c r="A210" s="168"/>
      <c r="B210" s="254" t="s">
        <v>1634</v>
      </c>
      <c r="C210" s="253"/>
      <c r="D210" s="253"/>
      <c r="E210" s="253"/>
      <c r="F210" s="253"/>
      <c r="G210" s="253"/>
    </row>
    <row r="211" spans="1:7" x14ac:dyDescent="0.25">
      <c r="A211" s="85"/>
      <c r="B211" s="85" t="s">
        <v>658</v>
      </c>
      <c r="C211" s="85" t="s">
        <v>659</v>
      </c>
      <c r="D211" s="85" t="s">
        <v>660</v>
      </c>
      <c r="E211" s="85"/>
      <c r="F211" s="85" t="s">
        <v>489</v>
      </c>
      <c r="G211" s="85" t="s">
        <v>661</v>
      </c>
    </row>
    <row r="212" spans="1:7" x14ac:dyDescent="0.25">
      <c r="A212" s="227" t="s">
        <v>1816</v>
      </c>
      <c r="B212" s="234" t="s">
        <v>663</v>
      </c>
      <c r="C212" s="333" t="s">
        <v>86</v>
      </c>
      <c r="D212" s="227"/>
      <c r="E212" s="236"/>
      <c r="F212" s="237"/>
      <c r="G212" s="237"/>
    </row>
    <row r="213" spans="1:7" x14ac:dyDescent="0.25">
      <c r="A213" s="236"/>
      <c r="B213" s="238"/>
      <c r="C213" s="236"/>
      <c r="D213" s="236"/>
      <c r="E213" s="236"/>
      <c r="F213" s="237"/>
      <c r="G213" s="237"/>
    </row>
    <row r="214" spans="1:7" x14ac:dyDescent="0.25">
      <c r="A214" s="227"/>
      <c r="B214" s="234" t="s">
        <v>664</v>
      </c>
      <c r="C214" s="236"/>
      <c r="D214" s="236"/>
      <c r="E214" s="236"/>
      <c r="F214" s="237"/>
      <c r="G214" s="237"/>
    </row>
    <row r="215" spans="1:7" x14ac:dyDescent="0.25">
      <c r="A215" s="227" t="s">
        <v>1817</v>
      </c>
      <c r="B215" s="332" t="s">
        <v>582</v>
      </c>
      <c r="C215" s="333" t="s">
        <v>86</v>
      </c>
      <c r="D215" s="340" t="s">
        <v>86</v>
      </c>
      <c r="E215" s="236"/>
      <c r="F215" s="243" t="str">
        <f>IF($C$239=0,"",IF(C215="[for completion]","",IF(C215="","",C215/$C$239)))</f>
        <v/>
      </c>
      <c r="G215" s="243" t="str">
        <f>IF($D$239=0,"",IF(D215="[for completion]","",IF(D215="","",D215/$D$239)))</f>
        <v/>
      </c>
    </row>
    <row r="216" spans="1:7" x14ac:dyDescent="0.25">
      <c r="A216" s="227" t="s">
        <v>1818</v>
      </c>
      <c r="B216" s="332" t="s">
        <v>582</v>
      </c>
      <c r="C216" s="333" t="s">
        <v>86</v>
      </c>
      <c r="D216" s="340" t="s">
        <v>86</v>
      </c>
      <c r="E216" s="236"/>
      <c r="F216" s="243" t="str">
        <f t="shared" ref="F216:F238" si="1">IF($C$239=0,"",IF(C216="[for completion]","",IF(C216="","",C216/$C$239)))</f>
        <v/>
      </c>
      <c r="G216" s="243" t="str">
        <f t="shared" ref="G216:G238" si="2">IF($D$239=0,"",IF(D216="[for completion]","",IF(D216="","",D216/$D$239)))</f>
        <v/>
      </c>
    </row>
    <row r="217" spans="1:7" x14ac:dyDescent="0.25">
      <c r="A217" s="227" t="s">
        <v>1819</v>
      </c>
      <c r="B217" s="332" t="s">
        <v>582</v>
      </c>
      <c r="C217" s="333" t="s">
        <v>86</v>
      </c>
      <c r="D217" s="340" t="s">
        <v>86</v>
      </c>
      <c r="E217" s="236"/>
      <c r="F217" s="243" t="str">
        <f t="shared" si="1"/>
        <v/>
      </c>
      <c r="G217" s="243" t="str">
        <f t="shared" si="2"/>
        <v/>
      </c>
    </row>
    <row r="218" spans="1:7" x14ac:dyDescent="0.25">
      <c r="A218" s="227" t="s">
        <v>1820</v>
      </c>
      <c r="B218" s="332" t="s">
        <v>582</v>
      </c>
      <c r="C218" s="333" t="s">
        <v>86</v>
      </c>
      <c r="D218" s="340" t="s">
        <v>86</v>
      </c>
      <c r="E218" s="236"/>
      <c r="F218" s="243" t="str">
        <f t="shared" si="1"/>
        <v/>
      </c>
      <c r="G218" s="243" t="str">
        <f t="shared" si="2"/>
        <v/>
      </c>
    </row>
    <row r="219" spans="1:7" x14ac:dyDescent="0.25">
      <c r="A219" s="227" t="s">
        <v>1821</v>
      </c>
      <c r="B219" s="332" t="s">
        <v>582</v>
      </c>
      <c r="C219" s="333" t="s">
        <v>86</v>
      </c>
      <c r="D219" s="340" t="s">
        <v>86</v>
      </c>
      <c r="E219" s="236"/>
      <c r="F219" s="243" t="str">
        <f t="shared" si="1"/>
        <v/>
      </c>
      <c r="G219" s="243" t="str">
        <f t="shared" si="2"/>
        <v/>
      </c>
    </row>
    <row r="220" spans="1:7" x14ac:dyDescent="0.25">
      <c r="A220" s="227" t="s">
        <v>1822</v>
      </c>
      <c r="B220" s="332" t="s">
        <v>582</v>
      </c>
      <c r="C220" s="333" t="s">
        <v>86</v>
      </c>
      <c r="D220" s="340" t="s">
        <v>86</v>
      </c>
      <c r="E220" s="236"/>
      <c r="F220" s="243" t="str">
        <f t="shared" si="1"/>
        <v/>
      </c>
      <c r="G220" s="243" t="str">
        <f t="shared" si="2"/>
        <v/>
      </c>
    </row>
    <row r="221" spans="1:7" x14ac:dyDescent="0.25">
      <c r="A221" s="227" t="s">
        <v>1823</v>
      </c>
      <c r="B221" s="332" t="s">
        <v>582</v>
      </c>
      <c r="C221" s="333" t="s">
        <v>86</v>
      </c>
      <c r="D221" s="340" t="s">
        <v>86</v>
      </c>
      <c r="E221" s="236"/>
      <c r="F221" s="243" t="str">
        <f t="shared" si="1"/>
        <v/>
      </c>
      <c r="G221" s="243" t="str">
        <f t="shared" si="2"/>
        <v/>
      </c>
    </row>
    <row r="222" spans="1:7" x14ac:dyDescent="0.25">
      <c r="A222" s="227" t="s">
        <v>1824</v>
      </c>
      <c r="B222" s="332" t="s">
        <v>582</v>
      </c>
      <c r="C222" s="333" t="s">
        <v>86</v>
      </c>
      <c r="D222" s="340" t="s">
        <v>86</v>
      </c>
      <c r="E222" s="236"/>
      <c r="F222" s="243" t="str">
        <f t="shared" si="1"/>
        <v/>
      </c>
      <c r="G222" s="243" t="str">
        <f t="shared" si="2"/>
        <v/>
      </c>
    </row>
    <row r="223" spans="1:7" x14ac:dyDescent="0.25">
      <c r="A223" s="227" t="s">
        <v>1825</v>
      </c>
      <c r="B223" s="332" t="s">
        <v>582</v>
      </c>
      <c r="C223" s="333" t="s">
        <v>86</v>
      </c>
      <c r="D223" s="340" t="s">
        <v>86</v>
      </c>
      <c r="E223" s="236"/>
      <c r="F223" s="243" t="str">
        <f t="shared" si="1"/>
        <v/>
      </c>
      <c r="G223" s="243" t="str">
        <f t="shared" si="2"/>
        <v/>
      </c>
    </row>
    <row r="224" spans="1:7" x14ac:dyDescent="0.25">
      <c r="A224" s="227" t="s">
        <v>1826</v>
      </c>
      <c r="B224" s="332" t="s">
        <v>582</v>
      </c>
      <c r="C224" s="333" t="s">
        <v>86</v>
      </c>
      <c r="D224" s="340" t="s">
        <v>86</v>
      </c>
      <c r="E224" s="234"/>
      <c r="F224" s="243" t="str">
        <f t="shared" si="1"/>
        <v/>
      </c>
      <c r="G224" s="243" t="str">
        <f t="shared" si="2"/>
        <v/>
      </c>
    </row>
    <row r="225" spans="1:7" x14ac:dyDescent="0.25">
      <c r="A225" s="227" t="s">
        <v>1827</v>
      </c>
      <c r="B225" s="332" t="s">
        <v>582</v>
      </c>
      <c r="C225" s="333" t="s">
        <v>86</v>
      </c>
      <c r="D225" s="340" t="s">
        <v>86</v>
      </c>
      <c r="E225" s="234"/>
      <c r="F225" s="243" t="str">
        <f t="shared" si="1"/>
        <v/>
      </c>
      <c r="G225" s="243" t="str">
        <f t="shared" si="2"/>
        <v/>
      </c>
    </row>
    <row r="226" spans="1:7" x14ac:dyDescent="0.25">
      <c r="A226" s="227" t="s">
        <v>1828</v>
      </c>
      <c r="B226" s="332" t="s">
        <v>582</v>
      </c>
      <c r="C226" s="333" t="s">
        <v>86</v>
      </c>
      <c r="D226" s="340" t="s">
        <v>86</v>
      </c>
      <c r="E226" s="234"/>
      <c r="F226" s="243" t="str">
        <f t="shared" si="1"/>
        <v/>
      </c>
      <c r="G226" s="243" t="str">
        <f t="shared" si="2"/>
        <v/>
      </c>
    </row>
    <row r="227" spans="1:7" x14ac:dyDescent="0.25">
      <c r="A227" s="227" t="s">
        <v>1829</v>
      </c>
      <c r="B227" s="332" t="s">
        <v>582</v>
      </c>
      <c r="C227" s="333" t="s">
        <v>86</v>
      </c>
      <c r="D227" s="340" t="s">
        <v>86</v>
      </c>
      <c r="E227" s="234"/>
      <c r="F227" s="243" t="str">
        <f t="shared" si="1"/>
        <v/>
      </c>
      <c r="G227" s="243" t="str">
        <f t="shared" si="2"/>
        <v/>
      </c>
    </row>
    <row r="228" spans="1:7" x14ac:dyDescent="0.25">
      <c r="A228" s="227" t="s">
        <v>1830</v>
      </c>
      <c r="B228" s="332" t="s">
        <v>582</v>
      </c>
      <c r="C228" s="333" t="s">
        <v>86</v>
      </c>
      <c r="D228" s="340" t="s">
        <v>86</v>
      </c>
      <c r="E228" s="234"/>
      <c r="F228" s="243" t="str">
        <f t="shared" si="1"/>
        <v/>
      </c>
      <c r="G228" s="243" t="str">
        <f t="shared" si="2"/>
        <v/>
      </c>
    </row>
    <row r="229" spans="1:7" x14ac:dyDescent="0.25">
      <c r="A229" s="227" t="s">
        <v>1831</v>
      </c>
      <c r="B229" s="332" t="s">
        <v>582</v>
      </c>
      <c r="C229" s="333" t="s">
        <v>86</v>
      </c>
      <c r="D229" s="340" t="s">
        <v>86</v>
      </c>
      <c r="E229" s="234"/>
      <c r="F229" s="243" t="str">
        <f t="shared" si="1"/>
        <v/>
      </c>
      <c r="G229" s="243" t="str">
        <f t="shared" si="2"/>
        <v/>
      </c>
    </row>
    <row r="230" spans="1:7" x14ac:dyDescent="0.25">
      <c r="A230" s="227" t="s">
        <v>1832</v>
      </c>
      <c r="B230" s="332" t="s">
        <v>582</v>
      </c>
      <c r="C230" s="333" t="s">
        <v>86</v>
      </c>
      <c r="D230" s="340" t="s">
        <v>86</v>
      </c>
      <c r="E230" s="227"/>
      <c r="F230" s="243" t="str">
        <f t="shared" si="1"/>
        <v/>
      </c>
      <c r="G230" s="243" t="str">
        <f t="shared" si="2"/>
        <v/>
      </c>
    </row>
    <row r="231" spans="1:7" x14ac:dyDescent="0.25">
      <c r="A231" s="227" t="s">
        <v>1833</v>
      </c>
      <c r="B231" s="332" t="s">
        <v>582</v>
      </c>
      <c r="C231" s="333" t="s">
        <v>86</v>
      </c>
      <c r="D231" s="340" t="s">
        <v>86</v>
      </c>
      <c r="E231" s="230"/>
      <c r="F231" s="243" t="str">
        <f t="shared" si="1"/>
        <v/>
      </c>
      <c r="G231" s="243" t="str">
        <f t="shared" si="2"/>
        <v/>
      </c>
    </row>
    <row r="232" spans="1:7" x14ac:dyDescent="0.25">
      <c r="A232" s="227" t="s">
        <v>1834</v>
      </c>
      <c r="B232" s="332" t="s">
        <v>582</v>
      </c>
      <c r="C232" s="333" t="s">
        <v>86</v>
      </c>
      <c r="D232" s="340" t="s">
        <v>86</v>
      </c>
      <c r="E232" s="230"/>
      <c r="F232" s="243" t="str">
        <f t="shared" si="1"/>
        <v/>
      </c>
      <c r="G232" s="243" t="str">
        <f t="shared" si="2"/>
        <v/>
      </c>
    </row>
    <row r="233" spans="1:7" x14ac:dyDescent="0.25">
      <c r="A233" s="227" t="s">
        <v>1835</v>
      </c>
      <c r="B233" s="332" t="s">
        <v>582</v>
      </c>
      <c r="C233" s="333" t="s">
        <v>86</v>
      </c>
      <c r="D233" s="340" t="s">
        <v>86</v>
      </c>
      <c r="E233" s="230"/>
      <c r="F233" s="243" t="str">
        <f t="shared" si="1"/>
        <v/>
      </c>
      <c r="G233" s="243" t="str">
        <f t="shared" si="2"/>
        <v/>
      </c>
    </row>
    <row r="234" spans="1:7" x14ac:dyDescent="0.25">
      <c r="A234" s="227" t="s">
        <v>1836</v>
      </c>
      <c r="B234" s="332" t="s">
        <v>582</v>
      </c>
      <c r="C234" s="333" t="s">
        <v>86</v>
      </c>
      <c r="D234" s="340" t="s">
        <v>86</v>
      </c>
      <c r="E234" s="230"/>
      <c r="F234" s="243" t="str">
        <f t="shared" si="1"/>
        <v/>
      </c>
      <c r="G234" s="243" t="str">
        <f t="shared" si="2"/>
        <v/>
      </c>
    </row>
    <row r="235" spans="1:7" x14ac:dyDescent="0.25">
      <c r="A235" s="227" t="s">
        <v>1837</v>
      </c>
      <c r="B235" s="332" t="s">
        <v>582</v>
      </c>
      <c r="C235" s="333" t="s">
        <v>86</v>
      </c>
      <c r="D235" s="340" t="s">
        <v>86</v>
      </c>
      <c r="E235" s="230"/>
      <c r="F235" s="243" t="str">
        <f t="shared" si="1"/>
        <v/>
      </c>
      <c r="G235" s="243" t="str">
        <f t="shared" si="2"/>
        <v/>
      </c>
    </row>
    <row r="236" spans="1:7" x14ac:dyDescent="0.25">
      <c r="A236" s="227" t="s">
        <v>1838</v>
      </c>
      <c r="B236" s="332" t="s">
        <v>582</v>
      </c>
      <c r="C236" s="333" t="s">
        <v>86</v>
      </c>
      <c r="D236" s="340" t="s">
        <v>86</v>
      </c>
      <c r="E236" s="230"/>
      <c r="F236" s="243" t="str">
        <f t="shared" si="1"/>
        <v/>
      </c>
      <c r="G236" s="243" t="str">
        <f t="shared" si="2"/>
        <v/>
      </c>
    </row>
    <row r="237" spans="1:7" x14ac:dyDescent="0.25">
      <c r="A237" s="227" t="s">
        <v>1839</v>
      </c>
      <c r="B237" s="332" t="s">
        <v>582</v>
      </c>
      <c r="C237" s="333" t="s">
        <v>86</v>
      </c>
      <c r="D237" s="340" t="s">
        <v>86</v>
      </c>
      <c r="E237" s="230"/>
      <c r="F237" s="243" t="str">
        <f t="shared" si="1"/>
        <v/>
      </c>
      <c r="G237" s="243" t="str">
        <f t="shared" si="2"/>
        <v/>
      </c>
    </row>
    <row r="238" spans="1:7" x14ac:dyDescent="0.25">
      <c r="A238" s="227" t="s">
        <v>1840</v>
      </c>
      <c r="B238" s="332" t="s">
        <v>582</v>
      </c>
      <c r="C238" s="333" t="s">
        <v>86</v>
      </c>
      <c r="D238" s="340" t="s">
        <v>86</v>
      </c>
      <c r="E238" s="230"/>
      <c r="F238" s="243" t="str">
        <f t="shared" si="1"/>
        <v/>
      </c>
      <c r="G238" s="243" t="str">
        <f t="shared" si="2"/>
        <v/>
      </c>
    </row>
    <row r="239" spans="1:7" x14ac:dyDescent="0.25">
      <c r="A239" s="227" t="s">
        <v>1841</v>
      </c>
      <c r="B239" s="239" t="s">
        <v>148</v>
      </c>
      <c r="C239" s="249">
        <f>SUM(C215:C238)</f>
        <v>0</v>
      </c>
      <c r="D239" s="247">
        <f>SUM(D215:D238)</f>
        <v>0</v>
      </c>
      <c r="E239" s="230"/>
      <c r="F239" s="248">
        <f>SUM(F215:F238)</f>
        <v>0</v>
      </c>
      <c r="G239" s="248">
        <f>SUM(G215:G238)</f>
        <v>0</v>
      </c>
    </row>
    <row r="240" spans="1:7" x14ac:dyDescent="0.25">
      <c r="A240" s="85"/>
      <c r="B240" s="85" t="s">
        <v>690</v>
      </c>
      <c r="C240" s="85" t="s">
        <v>659</v>
      </c>
      <c r="D240" s="85" t="s">
        <v>660</v>
      </c>
      <c r="E240" s="85"/>
      <c r="F240" s="85" t="s">
        <v>489</v>
      </c>
      <c r="G240" s="85" t="s">
        <v>661</v>
      </c>
    </row>
    <row r="241" spans="1:7" x14ac:dyDescent="0.25">
      <c r="A241" s="227" t="s">
        <v>1842</v>
      </c>
      <c r="B241" s="227" t="s">
        <v>692</v>
      </c>
      <c r="C241" s="339" t="s">
        <v>86</v>
      </c>
      <c r="D241" s="227"/>
      <c r="E241" s="227"/>
      <c r="F241" s="245"/>
      <c r="G241" s="245"/>
    </row>
    <row r="242" spans="1:7" x14ac:dyDescent="0.25">
      <c r="A242" s="227"/>
      <c r="B242" s="227"/>
      <c r="C242" s="227"/>
      <c r="D242" s="227"/>
      <c r="E242" s="227"/>
      <c r="F242" s="245"/>
      <c r="G242" s="245"/>
    </row>
    <row r="243" spans="1:7" x14ac:dyDescent="0.25">
      <c r="A243" s="227"/>
      <c r="B243" s="234" t="s">
        <v>693</v>
      </c>
      <c r="C243" s="227"/>
      <c r="D243" s="227"/>
      <c r="E243" s="227"/>
      <c r="F243" s="245"/>
      <c r="G243" s="245"/>
    </row>
    <row r="244" spans="1:7" x14ac:dyDescent="0.25">
      <c r="A244" s="227" t="s">
        <v>1843</v>
      </c>
      <c r="B244" s="227" t="s">
        <v>695</v>
      </c>
      <c r="C244" s="333" t="s">
        <v>86</v>
      </c>
      <c r="D244" s="340" t="s">
        <v>86</v>
      </c>
      <c r="E244" s="227"/>
      <c r="F244" s="243" t="str">
        <f>IF($C$252=0,"",IF(C244="[for completion]","",IF(C244="","",C244/$C$252)))</f>
        <v/>
      </c>
      <c r="G244" s="243" t="str">
        <f>IF($D$252=0,"",IF(D244="[for completion]","",IF(D244="","",D244/$D$252)))</f>
        <v/>
      </c>
    </row>
    <row r="245" spans="1:7" x14ac:dyDescent="0.25">
      <c r="A245" s="227" t="s">
        <v>1844</v>
      </c>
      <c r="B245" s="227" t="s">
        <v>697</v>
      </c>
      <c r="C245" s="333" t="s">
        <v>86</v>
      </c>
      <c r="D245" s="340" t="s">
        <v>86</v>
      </c>
      <c r="E245" s="227"/>
      <c r="F245" s="243" t="str">
        <f t="shared" ref="F245:F251" si="3">IF($C$252=0,"",IF(C245="[for completion]","",IF(C245="","",C245/$C$252)))</f>
        <v/>
      </c>
      <c r="G245" s="243" t="str">
        <f t="shared" ref="G245:G251" si="4">IF($D$252=0,"",IF(D245="[for completion]","",IF(D245="","",D245/$D$252)))</f>
        <v/>
      </c>
    </row>
    <row r="246" spans="1:7" x14ac:dyDescent="0.25">
      <c r="A246" s="227" t="s">
        <v>1845</v>
      </c>
      <c r="B246" s="227" t="s">
        <v>699</v>
      </c>
      <c r="C246" s="333" t="s">
        <v>86</v>
      </c>
      <c r="D246" s="340" t="s">
        <v>86</v>
      </c>
      <c r="E246" s="227"/>
      <c r="F246" s="243" t="str">
        <f t="shared" si="3"/>
        <v/>
      </c>
      <c r="G246" s="243" t="str">
        <f t="shared" si="4"/>
        <v/>
      </c>
    </row>
    <row r="247" spans="1:7" x14ac:dyDescent="0.25">
      <c r="A247" s="227" t="s">
        <v>1846</v>
      </c>
      <c r="B247" s="227" t="s">
        <v>701</v>
      </c>
      <c r="C247" s="333" t="s">
        <v>86</v>
      </c>
      <c r="D247" s="340" t="s">
        <v>86</v>
      </c>
      <c r="E247" s="227"/>
      <c r="F247" s="243" t="str">
        <f t="shared" si="3"/>
        <v/>
      </c>
      <c r="G247" s="243" t="str">
        <f t="shared" si="4"/>
        <v/>
      </c>
    </row>
    <row r="248" spans="1:7" x14ac:dyDescent="0.25">
      <c r="A248" s="227" t="s">
        <v>1847</v>
      </c>
      <c r="B248" s="227" t="s">
        <v>703</v>
      </c>
      <c r="C248" s="333" t="s">
        <v>86</v>
      </c>
      <c r="D248" s="340" t="s">
        <v>86</v>
      </c>
      <c r="E248" s="227"/>
      <c r="F248" s="243" t="str">
        <f>IF($C$252=0,"",IF(C248="[for completion]","",IF(C248="","",C248/$C$252)))</f>
        <v/>
      </c>
      <c r="G248" s="243" t="str">
        <f t="shared" si="4"/>
        <v/>
      </c>
    </row>
    <row r="249" spans="1:7" x14ac:dyDescent="0.25">
      <c r="A249" s="227" t="s">
        <v>1848</v>
      </c>
      <c r="B249" s="227" t="s">
        <v>705</v>
      </c>
      <c r="C249" s="333" t="s">
        <v>86</v>
      </c>
      <c r="D249" s="340" t="s">
        <v>86</v>
      </c>
      <c r="E249" s="227"/>
      <c r="F249" s="243" t="str">
        <f t="shared" si="3"/>
        <v/>
      </c>
      <c r="G249" s="243" t="str">
        <f t="shared" si="4"/>
        <v/>
      </c>
    </row>
    <row r="250" spans="1:7" x14ac:dyDescent="0.25">
      <c r="A250" s="227" t="s">
        <v>1849</v>
      </c>
      <c r="B250" s="227" t="s">
        <v>707</v>
      </c>
      <c r="C250" s="333" t="s">
        <v>86</v>
      </c>
      <c r="D250" s="340" t="s">
        <v>86</v>
      </c>
      <c r="E250" s="227"/>
      <c r="F250" s="243" t="str">
        <f t="shared" si="3"/>
        <v/>
      </c>
      <c r="G250" s="243" t="str">
        <f t="shared" si="4"/>
        <v/>
      </c>
    </row>
    <row r="251" spans="1:7" x14ac:dyDescent="0.25">
      <c r="A251" s="227" t="s">
        <v>1850</v>
      </c>
      <c r="B251" s="227" t="s">
        <v>709</v>
      </c>
      <c r="C251" s="333" t="s">
        <v>86</v>
      </c>
      <c r="D251" s="340" t="s">
        <v>86</v>
      </c>
      <c r="E251" s="227"/>
      <c r="F251" s="243" t="str">
        <f t="shared" si="3"/>
        <v/>
      </c>
      <c r="G251" s="243" t="str">
        <f t="shared" si="4"/>
        <v/>
      </c>
    </row>
    <row r="252" spans="1:7" x14ac:dyDescent="0.25">
      <c r="A252" s="227" t="s">
        <v>1851</v>
      </c>
      <c r="B252" s="239" t="s">
        <v>148</v>
      </c>
      <c r="C252" s="244">
        <f>SUM(C244:C251)</f>
        <v>0</v>
      </c>
      <c r="D252" s="246">
        <f>SUM(D244:D251)</f>
        <v>0</v>
      </c>
      <c r="E252" s="227"/>
      <c r="F252" s="248">
        <f>SUM(F241:F251)</f>
        <v>0</v>
      </c>
      <c r="G252" s="248">
        <f>SUM(G241:G251)</f>
        <v>0</v>
      </c>
    </row>
    <row r="253" spans="1:7" x14ac:dyDescent="0.25">
      <c r="A253" s="227" t="s">
        <v>1852</v>
      </c>
      <c r="B253" s="231" t="s">
        <v>712</v>
      </c>
      <c r="C253" s="333"/>
      <c r="D253" s="340"/>
      <c r="E253" s="227"/>
      <c r="F253" s="243" t="s">
        <v>1655</v>
      </c>
      <c r="G253" s="243" t="s">
        <v>1655</v>
      </c>
    </row>
    <row r="254" spans="1:7" x14ac:dyDescent="0.25">
      <c r="A254" s="227" t="s">
        <v>1853</v>
      </c>
      <c r="B254" s="231" t="s">
        <v>714</v>
      </c>
      <c r="C254" s="333"/>
      <c r="D254" s="340"/>
      <c r="E254" s="227"/>
      <c r="F254" s="243" t="s">
        <v>1655</v>
      </c>
      <c r="G254" s="243" t="s">
        <v>1655</v>
      </c>
    </row>
    <row r="255" spans="1:7" x14ac:dyDescent="0.25">
      <c r="A255" s="227" t="s">
        <v>1854</v>
      </c>
      <c r="B255" s="231" t="s">
        <v>716</v>
      </c>
      <c r="C255" s="333"/>
      <c r="D255" s="340"/>
      <c r="E255" s="227"/>
      <c r="F255" s="243" t="s">
        <v>1655</v>
      </c>
      <c r="G255" s="243" t="s">
        <v>1655</v>
      </c>
    </row>
    <row r="256" spans="1:7" x14ac:dyDescent="0.25">
      <c r="A256" s="227" t="s">
        <v>1855</v>
      </c>
      <c r="B256" s="231" t="s">
        <v>718</v>
      </c>
      <c r="C256" s="333"/>
      <c r="D256" s="340"/>
      <c r="E256" s="227"/>
      <c r="F256" s="243" t="s">
        <v>1655</v>
      </c>
      <c r="G256" s="243" t="s">
        <v>1655</v>
      </c>
    </row>
    <row r="257" spans="1:7" x14ac:dyDescent="0.25">
      <c r="A257" s="227" t="s">
        <v>1856</v>
      </c>
      <c r="B257" s="231" t="s">
        <v>720</v>
      </c>
      <c r="C257" s="333"/>
      <c r="D257" s="340"/>
      <c r="E257" s="227"/>
      <c r="F257" s="243" t="s">
        <v>1655</v>
      </c>
      <c r="G257" s="243" t="s">
        <v>1655</v>
      </c>
    </row>
    <row r="258" spans="1:7" x14ac:dyDescent="0.25">
      <c r="A258" s="227" t="s">
        <v>1857</v>
      </c>
      <c r="B258" s="231" t="s">
        <v>722</v>
      </c>
      <c r="C258" s="333"/>
      <c r="D258" s="340"/>
      <c r="E258" s="227"/>
      <c r="F258" s="243" t="s">
        <v>1655</v>
      </c>
      <c r="G258" s="243" t="s">
        <v>1655</v>
      </c>
    </row>
    <row r="259" spans="1:7" x14ac:dyDescent="0.25">
      <c r="A259" s="227" t="s">
        <v>1858</v>
      </c>
      <c r="B259" s="231"/>
      <c r="C259" s="227"/>
      <c r="D259" s="227"/>
      <c r="E259" s="227"/>
      <c r="F259" s="243"/>
      <c r="G259" s="243"/>
    </row>
    <row r="260" spans="1:7" x14ac:dyDescent="0.25">
      <c r="A260" s="227" t="s">
        <v>1859</v>
      </c>
      <c r="B260" s="231"/>
      <c r="C260" s="227"/>
      <c r="D260" s="227"/>
      <c r="E260" s="227"/>
      <c r="F260" s="243"/>
      <c r="G260" s="243"/>
    </row>
    <row r="261" spans="1:7" x14ac:dyDescent="0.25">
      <c r="A261" s="227" t="s">
        <v>1860</v>
      </c>
      <c r="B261" s="231"/>
      <c r="C261" s="227"/>
      <c r="D261" s="227"/>
      <c r="E261" s="227"/>
      <c r="F261" s="243"/>
      <c r="G261" s="243"/>
    </row>
    <row r="262" spans="1:7" x14ac:dyDescent="0.25">
      <c r="A262" s="85"/>
      <c r="B262" s="85" t="s">
        <v>726</v>
      </c>
      <c r="C262" s="85" t="s">
        <v>659</v>
      </c>
      <c r="D262" s="85" t="s">
        <v>660</v>
      </c>
      <c r="E262" s="85"/>
      <c r="F262" s="85" t="s">
        <v>489</v>
      </c>
      <c r="G262" s="85" t="s">
        <v>661</v>
      </c>
    </row>
    <row r="263" spans="1:7" x14ac:dyDescent="0.25">
      <c r="A263" s="227" t="s">
        <v>1861</v>
      </c>
      <c r="B263" s="227" t="s">
        <v>692</v>
      </c>
      <c r="C263" s="339" t="s">
        <v>120</v>
      </c>
      <c r="D263" s="227"/>
      <c r="E263" s="227"/>
      <c r="F263" s="245"/>
      <c r="G263" s="245"/>
    </row>
    <row r="264" spans="1:7" x14ac:dyDescent="0.25">
      <c r="A264" s="227"/>
      <c r="B264" s="227"/>
      <c r="C264" s="227"/>
      <c r="D264" s="227"/>
      <c r="E264" s="227"/>
      <c r="F264" s="245"/>
      <c r="G264" s="245"/>
    </row>
    <row r="265" spans="1:7" x14ac:dyDescent="0.25">
      <c r="A265" s="227"/>
      <c r="B265" s="234" t="s">
        <v>693</v>
      </c>
      <c r="C265" s="227"/>
      <c r="D265" s="227"/>
      <c r="E265" s="227"/>
      <c r="F265" s="245"/>
      <c r="G265" s="245"/>
    </row>
    <row r="266" spans="1:7" x14ac:dyDescent="0.25">
      <c r="A266" s="227" t="s">
        <v>1862</v>
      </c>
      <c r="B266" s="227" t="s">
        <v>695</v>
      </c>
      <c r="C266" s="333" t="s">
        <v>120</v>
      </c>
      <c r="D266" s="340" t="s">
        <v>120</v>
      </c>
      <c r="E266" s="227"/>
      <c r="F266" s="243" t="str">
        <f>IF($C$274=0,"",IF(C266="[for completion]","",IF(C266="","",C266/$C$274)))</f>
        <v/>
      </c>
      <c r="G266" s="243" t="str">
        <f>IF($D$274=0,"",IF(D266="[for completion]","",IF(D266="","",D266/$D$274)))</f>
        <v/>
      </c>
    </row>
    <row r="267" spans="1:7" x14ac:dyDescent="0.25">
      <c r="A267" s="227" t="s">
        <v>1863</v>
      </c>
      <c r="B267" s="227" t="s">
        <v>697</v>
      </c>
      <c r="C267" s="333" t="s">
        <v>120</v>
      </c>
      <c r="D267" s="340" t="s">
        <v>120</v>
      </c>
      <c r="E267" s="227"/>
      <c r="F267" s="243" t="str">
        <f t="shared" ref="F267:F273" si="5">IF($C$274=0,"",IF(C267="[for completion]","",IF(C267="","",C267/$C$274)))</f>
        <v/>
      </c>
      <c r="G267" s="243" t="str">
        <f t="shared" ref="G267:G273" si="6">IF($D$274=0,"",IF(D267="[for completion]","",IF(D267="","",D267/$D$274)))</f>
        <v/>
      </c>
    </row>
    <row r="268" spans="1:7" x14ac:dyDescent="0.25">
      <c r="A268" s="227" t="s">
        <v>1864</v>
      </c>
      <c r="B268" s="227" t="s">
        <v>699</v>
      </c>
      <c r="C268" s="333" t="s">
        <v>120</v>
      </c>
      <c r="D268" s="340" t="s">
        <v>120</v>
      </c>
      <c r="E268" s="227"/>
      <c r="F268" s="243" t="str">
        <f t="shared" si="5"/>
        <v/>
      </c>
      <c r="G268" s="243" t="str">
        <f t="shared" si="6"/>
        <v/>
      </c>
    </row>
    <row r="269" spans="1:7" x14ac:dyDescent="0.25">
      <c r="A269" s="227" t="s">
        <v>1865</v>
      </c>
      <c r="B269" s="227" t="s">
        <v>701</v>
      </c>
      <c r="C269" s="333" t="s">
        <v>120</v>
      </c>
      <c r="D269" s="340" t="s">
        <v>120</v>
      </c>
      <c r="E269" s="227"/>
      <c r="F269" s="243" t="str">
        <f t="shared" si="5"/>
        <v/>
      </c>
      <c r="G269" s="243" t="str">
        <f t="shared" si="6"/>
        <v/>
      </c>
    </row>
    <row r="270" spans="1:7" x14ac:dyDescent="0.25">
      <c r="A270" s="227" t="s">
        <v>1866</v>
      </c>
      <c r="B270" s="227" t="s">
        <v>703</v>
      </c>
      <c r="C270" s="333" t="s">
        <v>120</v>
      </c>
      <c r="D270" s="340" t="s">
        <v>120</v>
      </c>
      <c r="E270" s="227"/>
      <c r="F270" s="243" t="str">
        <f t="shared" si="5"/>
        <v/>
      </c>
      <c r="G270" s="243" t="str">
        <f t="shared" si="6"/>
        <v/>
      </c>
    </row>
    <row r="271" spans="1:7" x14ac:dyDescent="0.25">
      <c r="A271" s="227" t="s">
        <v>1867</v>
      </c>
      <c r="B271" s="227" t="s">
        <v>705</v>
      </c>
      <c r="C271" s="333" t="s">
        <v>120</v>
      </c>
      <c r="D271" s="340" t="s">
        <v>120</v>
      </c>
      <c r="E271" s="227"/>
      <c r="F271" s="243" t="str">
        <f t="shared" si="5"/>
        <v/>
      </c>
      <c r="G271" s="243" t="str">
        <f t="shared" si="6"/>
        <v/>
      </c>
    </row>
    <row r="272" spans="1:7" x14ac:dyDescent="0.25">
      <c r="A272" s="227" t="s">
        <v>1868</v>
      </c>
      <c r="B272" s="227" t="s">
        <v>707</v>
      </c>
      <c r="C272" s="333" t="s">
        <v>120</v>
      </c>
      <c r="D272" s="340" t="s">
        <v>120</v>
      </c>
      <c r="E272" s="227"/>
      <c r="F272" s="243" t="str">
        <f t="shared" si="5"/>
        <v/>
      </c>
      <c r="G272" s="243" t="str">
        <f t="shared" si="6"/>
        <v/>
      </c>
    </row>
    <row r="273" spans="1:7" x14ac:dyDescent="0.25">
      <c r="A273" s="227" t="s">
        <v>1869</v>
      </c>
      <c r="B273" s="227" t="s">
        <v>709</v>
      </c>
      <c r="C273" s="333" t="s">
        <v>120</v>
      </c>
      <c r="D273" s="340" t="s">
        <v>120</v>
      </c>
      <c r="E273" s="227"/>
      <c r="F273" s="243" t="str">
        <f t="shared" si="5"/>
        <v/>
      </c>
      <c r="G273" s="243" t="str">
        <f t="shared" si="6"/>
        <v/>
      </c>
    </row>
    <row r="274" spans="1:7" x14ac:dyDescent="0.25">
      <c r="A274" s="227" t="s">
        <v>1870</v>
      </c>
      <c r="B274" s="239" t="s">
        <v>148</v>
      </c>
      <c r="C274" s="244">
        <f>SUM(C266:C273)</f>
        <v>0</v>
      </c>
      <c r="D274" s="246">
        <f>SUM(D266:D273)</f>
        <v>0</v>
      </c>
      <c r="E274" s="227"/>
      <c r="F274" s="248">
        <f>SUM(F266:F273)</f>
        <v>0</v>
      </c>
      <c r="G274" s="248">
        <f>SUM(G266:G273)</f>
        <v>0</v>
      </c>
    </row>
    <row r="275" spans="1:7" x14ac:dyDescent="0.25">
      <c r="A275" s="227" t="s">
        <v>1871</v>
      </c>
      <c r="B275" s="231" t="s">
        <v>712</v>
      </c>
      <c r="C275" s="333"/>
      <c r="D275" s="340"/>
      <c r="E275" s="227"/>
      <c r="F275" s="243" t="s">
        <v>1655</v>
      </c>
      <c r="G275" s="243" t="s">
        <v>1655</v>
      </c>
    </row>
    <row r="276" spans="1:7" x14ac:dyDescent="0.25">
      <c r="A276" s="227" t="s">
        <v>1872</v>
      </c>
      <c r="B276" s="231" t="s">
        <v>714</v>
      </c>
      <c r="C276" s="333"/>
      <c r="D276" s="340"/>
      <c r="E276" s="227"/>
      <c r="F276" s="243" t="s">
        <v>1655</v>
      </c>
      <c r="G276" s="243" t="s">
        <v>1655</v>
      </c>
    </row>
    <row r="277" spans="1:7" x14ac:dyDescent="0.25">
      <c r="A277" s="227" t="s">
        <v>1873</v>
      </c>
      <c r="B277" s="231" t="s">
        <v>716</v>
      </c>
      <c r="C277" s="333"/>
      <c r="D277" s="340"/>
      <c r="E277" s="227"/>
      <c r="F277" s="243" t="s">
        <v>1655</v>
      </c>
      <c r="G277" s="243" t="s">
        <v>1655</v>
      </c>
    </row>
    <row r="278" spans="1:7" x14ac:dyDescent="0.25">
      <c r="A278" s="227" t="s">
        <v>1874</v>
      </c>
      <c r="B278" s="231" t="s">
        <v>718</v>
      </c>
      <c r="C278" s="333"/>
      <c r="D278" s="340"/>
      <c r="E278" s="227"/>
      <c r="F278" s="243" t="s">
        <v>1655</v>
      </c>
      <c r="G278" s="243" t="s">
        <v>1655</v>
      </c>
    </row>
    <row r="279" spans="1:7" x14ac:dyDescent="0.25">
      <c r="A279" s="227" t="s">
        <v>1875</v>
      </c>
      <c r="B279" s="231" t="s">
        <v>720</v>
      </c>
      <c r="C279" s="333"/>
      <c r="D279" s="340"/>
      <c r="E279" s="227"/>
      <c r="F279" s="243" t="s">
        <v>1655</v>
      </c>
      <c r="G279" s="243" t="s">
        <v>1655</v>
      </c>
    </row>
    <row r="280" spans="1:7" x14ac:dyDescent="0.25">
      <c r="A280" s="227" t="s">
        <v>1876</v>
      </c>
      <c r="B280" s="231" t="s">
        <v>722</v>
      </c>
      <c r="C280" s="333"/>
      <c r="D280" s="340"/>
      <c r="E280" s="227"/>
      <c r="F280" s="243" t="s">
        <v>1655</v>
      </c>
      <c r="G280" s="243" t="s">
        <v>1655</v>
      </c>
    </row>
    <row r="281" spans="1:7" x14ac:dyDescent="0.25">
      <c r="A281" s="227" t="s">
        <v>1877</v>
      </c>
      <c r="B281" s="231"/>
      <c r="C281" s="227"/>
      <c r="D281" s="227"/>
      <c r="E281" s="227"/>
      <c r="F281" s="228"/>
      <c r="G281" s="228"/>
    </row>
    <row r="282" spans="1:7" x14ac:dyDescent="0.25">
      <c r="A282" s="227" t="s">
        <v>1878</v>
      </c>
      <c r="B282" s="231"/>
      <c r="C282" s="227"/>
      <c r="D282" s="227"/>
      <c r="E282" s="227"/>
      <c r="F282" s="228"/>
      <c r="G282" s="228"/>
    </row>
    <row r="283" spans="1:7" x14ac:dyDescent="0.25">
      <c r="A283" s="227" t="s">
        <v>1879</v>
      </c>
      <c r="B283" s="231"/>
      <c r="C283" s="227"/>
      <c r="D283" s="227"/>
      <c r="E283" s="227"/>
      <c r="F283" s="228"/>
      <c r="G283" s="228"/>
    </row>
    <row r="284" spans="1:7" x14ac:dyDescent="0.25">
      <c r="A284" s="85"/>
      <c r="B284" s="85" t="s">
        <v>746</v>
      </c>
      <c r="C284" s="85" t="s">
        <v>489</v>
      </c>
      <c r="D284" s="85"/>
      <c r="E284" s="85"/>
      <c r="F284" s="85"/>
      <c r="G284" s="85"/>
    </row>
    <row r="285" spans="1:7" x14ac:dyDescent="0.25">
      <c r="A285" s="227" t="s">
        <v>1880</v>
      </c>
      <c r="B285" s="227" t="s">
        <v>748</v>
      </c>
      <c r="C285" s="339" t="s">
        <v>86</v>
      </c>
      <c r="D285" s="227"/>
      <c r="E285" s="230"/>
      <c r="F285" s="230"/>
      <c r="G285" s="230"/>
    </row>
    <row r="286" spans="1:7" x14ac:dyDescent="0.25">
      <c r="A286" s="227" t="s">
        <v>1881</v>
      </c>
      <c r="B286" s="227" t="s">
        <v>750</v>
      </c>
      <c r="C286" s="339" t="s">
        <v>86</v>
      </c>
      <c r="D286" s="227"/>
      <c r="E286" s="230"/>
      <c r="F286" s="230"/>
      <c r="G286" s="225"/>
    </row>
    <row r="287" spans="1:7" x14ac:dyDescent="0.25">
      <c r="A287" s="227" t="s">
        <v>1882</v>
      </c>
      <c r="B287" s="263" t="s">
        <v>752</v>
      </c>
      <c r="C287" s="339" t="s">
        <v>86</v>
      </c>
      <c r="D287" s="227"/>
      <c r="E287" s="230"/>
      <c r="F287" s="230"/>
      <c r="G287" s="225"/>
    </row>
    <row r="288" spans="1:7" s="257" customFormat="1" x14ac:dyDescent="0.25">
      <c r="A288" s="263" t="s">
        <v>1883</v>
      </c>
      <c r="B288" s="263" t="s">
        <v>2216</v>
      </c>
      <c r="C288" s="339" t="s">
        <v>86</v>
      </c>
      <c r="D288" s="263"/>
      <c r="E288" s="230"/>
      <c r="F288" s="230"/>
      <c r="G288" s="261"/>
    </row>
    <row r="289" spans="1:7" x14ac:dyDescent="0.25">
      <c r="A289" s="263" t="s">
        <v>1884</v>
      </c>
      <c r="B289" s="234" t="s">
        <v>1387</v>
      </c>
      <c r="C289" s="339" t="s">
        <v>86</v>
      </c>
      <c r="D289" s="236"/>
      <c r="E289" s="236"/>
      <c r="F289" s="237"/>
      <c r="G289" s="237"/>
    </row>
    <row r="290" spans="1:7" x14ac:dyDescent="0.25">
      <c r="A290" s="263" t="s">
        <v>2217</v>
      </c>
      <c r="B290" s="227" t="s">
        <v>146</v>
      </c>
      <c r="C290" s="339" t="s">
        <v>86</v>
      </c>
      <c r="D290" s="227"/>
      <c r="E290" s="230"/>
      <c r="F290" s="230"/>
      <c r="G290" s="225"/>
    </row>
    <row r="291" spans="1:7" x14ac:dyDescent="0.25">
      <c r="A291" s="227" t="s">
        <v>1885</v>
      </c>
      <c r="B291" s="231" t="s">
        <v>756</v>
      </c>
      <c r="C291" s="341"/>
      <c r="D291" s="227"/>
      <c r="E291" s="230"/>
      <c r="F291" s="230"/>
      <c r="G291" s="225"/>
    </row>
    <row r="292" spans="1:7" x14ac:dyDescent="0.25">
      <c r="A292" s="263" t="s">
        <v>1886</v>
      </c>
      <c r="B292" s="231" t="s">
        <v>758</v>
      </c>
      <c r="C292" s="339"/>
      <c r="D292" s="227"/>
      <c r="E292" s="230"/>
      <c r="F292" s="230"/>
      <c r="G292" s="225"/>
    </row>
    <row r="293" spans="1:7" x14ac:dyDescent="0.25">
      <c r="A293" s="263" t="s">
        <v>1887</v>
      </c>
      <c r="B293" s="231" t="s">
        <v>760</v>
      </c>
      <c r="C293" s="339"/>
      <c r="D293" s="227"/>
      <c r="E293" s="230"/>
      <c r="F293" s="230"/>
      <c r="G293" s="225"/>
    </row>
    <row r="294" spans="1:7" x14ac:dyDescent="0.25">
      <c r="A294" s="263" t="s">
        <v>1888</v>
      </c>
      <c r="B294" s="231" t="s">
        <v>762</v>
      </c>
      <c r="C294" s="339"/>
      <c r="D294" s="227"/>
      <c r="E294" s="230"/>
      <c r="F294" s="230"/>
      <c r="G294" s="225"/>
    </row>
    <row r="295" spans="1:7" x14ac:dyDescent="0.25">
      <c r="A295" s="263" t="s">
        <v>1889</v>
      </c>
      <c r="B295" s="335" t="s">
        <v>150</v>
      </c>
      <c r="C295" s="339"/>
      <c r="D295" s="227"/>
      <c r="E295" s="230"/>
      <c r="F295" s="230"/>
      <c r="G295" s="225"/>
    </row>
    <row r="296" spans="1:7" x14ac:dyDescent="0.25">
      <c r="A296" s="263" t="s">
        <v>1890</v>
      </c>
      <c r="B296" s="335" t="s">
        <v>150</v>
      </c>
      <c r="C296" s="339"/>
      <c r="D296" s="227"/>
      <c r="E296" s="230"/>
      <c r="F296" s="230"/>
      <c r="G296" s="225"/>
    </row>
    <row r="297" spans="1:7" x14ac:dyDescent="0.25">
      <c r="A297" s="263" t="s">
        <v>1891</v>
      </c>
      <c r="B297" s="335" t="s">
        <v>150</v>
      </c>
      <c r="C297" s="339"/>
      <c r="D297" s="227"/>
      <c r="E297" s="230"/>
      <c r="F297" s="230"/>
      <c r="G297" s="225"/>
    </row>
    <row r="298" spans="1:7" x14ac:dyDescent="0.25">
      <c r="A298" s="263" t="s">
        <v>1892</v>
      </c>
      <c r="B298" s="335" t="s">
        <v>150</v>
      </c>
      <c r="C298" s="339"/>
      <c r="D298" s="227"/>
      <c r="E298" s="230"/>
      <c r="F298" s="230"/>
      <c r="G298" s="225"/>
    </row>
    <row r="299" spans="1:7" x14ac:dyDescent="0.25">
      <c r="A299" s="263" t="s">
        <v>1893</v>
      </c>
      <c r="B299" s="335" t="s">
        <v>150</v>
      </c>
      <c r="C299" s="339"/>
      <c r="D299" s="227"/>
      <c r="E299" s="230"/>
      <c r="F299" s="230"/>
      <c r="G299" s="225"/>
    </row>
    <row r="300" spans="1:7" x14ac:dyDescent="0.25">
      <c r="A300" s="263" t="s">
        <v>1894</v>
      </c>
      <c r="B300" s="335" t="s">
        <v>150</v>
      </c>
      <c r="C300" s="339"/>
      <c r="D300" s="227"/>
      <c r="E300" s="230"/>
      <c r="F300" s="230"/>
      <c r="G300" s="225"/>
    </row>
    <row r="301" spans="1:7" x14ac:dyDescent="0.25">
      <c r="A301" s="85"/>
      <c r="B301" s="85" t="s">
        <v>768</v>
      </c>
      <c r="C301" s="85" t="s">
        <v>489</v>
      </c>
      <c r="D301" s="85"/>
      <c r="E301" s="85"/>
      <c r="F301" s="85"/>
      <c r="G301" s="85"/>
    </row>
    <row r="302" spans="1:7" x14ac:dyDescent="0.25">
      <c r="A302" s="227" t="s">
        <v>1895</v>
      </c>
      <c r="B302" s="227" t="s">
        <v>1388</v>
      </c>
      <c r="C302" s="339" t="s">
        <v>86</v>
      </c>
      <c r="D302" s="227"/>
      <c r="E302" s="225"/>
      <c r="F302" s="225"/>
      <c r="G302" s="225"/>
    </row>
    <row r="303" spans="1:7" x14ac:dyDescent="0.25">
      <c r="A303" s="227" t="s">
        <v>1896</v>
      </c>
      <c r="B303" s="227" t="s">
        <v>770</v>
      </c>
      <c r="C303" s="339" t="s">
        <v>86</v>
      </c>
      <c r="D303" s="227"/>
      <c r="E303" s="225"/>
      <c r="F303" s="225"/>
      <c r="G303" s="225"/>
    </row>
    <row r="304" spans="1:7" x14ac:dyDescent="0.25">
      <c r="A304" s="227" t="s">
        <v>1897</v>
      </c>
      <c r="B304" s="227" t="s">
        <v>146</v>
      </c>
      <c r="C304" s="339" t="s">
        <v>86</v>
      </c>
      <c r="D304" s="227"/>
      <c r="E304" s="225"/>
      <c r="F304" s="225"/>
      <c r="G304" s="225"/>
    </row>
    <row r="305" spans="1:7" x14ac:dyDescent="0.25">
      <c r="A305" s="227" t="s">
        <v>1898</v>
      </c>
      <c r="B305" s="227"/>
      <c r="C305" s="241"/>
      <c r="D305" s="227"/>
      <c r="E305" s="225"/>
      <c r="F305" s="225"/>
      <c r="G305" s="225"/>
    </row>
    <row r="306" spans="1:7" x14ac:dyDescent="0.25">
      <c r="A306" s="227" t="s">
        <v>1899</v>
      </c>
      <c r="B306" s="227"/>
      <c r="C306" s="241"/>
      <c r="D306" s="227"/>
      <c r="E306" s="225"/>
      <c r="F306" s="225"/>
      <c r="G306" s="225"/>
    </row>
    <row r="307" spans="1:7" x14ac:dyDescent="0.25">
      <c r="A307" s="227" t="s">
        <v>1900</v>
      </c>
      <c r="B307" s="227"/>
      <c r="C307" s="241"/>
      <c r="D307" s="227"/>
      <c r="E307" s="225"/>
      <c r="F307" s="225"/>
      <c r="G307" s="225"/>
    </row>
    <row r="308" spans="1:7" x14ac:dyDescent="0.25">
      <c r="A308" s="85"/>
      <c r="B308" s="85" t="s">
        <v>2139</v>
      </c>
      <c r="C308" s="85" t="s">
        <v>115</v>
      </c>
      <c r="D308" s="85" t="s">
        <v>1642</v>
      </c>
      <c r="E308" s="85"/>
      <c r="F308" s="85" t="s">
        <v>489</v>
      </c>
      <c r="G308" s="85" t="s">
        <v>1901</v>
      </c>
    </row>
    <row r="309" spans="1:7" x14ac:dyDescent="0.25">
      <c r="A309" s="218" t="s">
        <v>1902</v>
      </c>
      <c r="B309" s="332" t="s">
        <v>582</v>
      </c>
      <c r="C309" s="333" t="s">
        <v>86</v>
      </c>
      <c r="D309" s="340" t="s">
        <v>86</v>
      </c>
      <c r="E309" s="222"/>
      <c r="F309" s="243" t="str">
        <f>IF($C$327=0,"",IF(C309="[for completion]","",IF(C309="","",C309/$C$327)))</f>
        <v/>
      </c>
      <c r="G309" s="243" t="str">
        <f>IF($D$327=0,"",IF(D309="[for completion]","",IF(D309="","",D309/$D$327)))</f>
        <v/>
      </c>
    </row>
    <row r="310" spans="1:7" x14ac:dyDescent="0.25">
      <c r="A310" s="218" t="s">
        <v>1903</v>
      </c>
      <c r="B310" s="332" t="s">
        <v>582</v>
      </c>
      <c r="C310" s="333" t="s">
        <v>86</v>
      </c>
      <c r="D310" s="340" t="s">
        <v>86</v>
      </c>
      <c r="E310" s="222"/>
      <c r="F310" s="243" t="str">
        <f t="shared" ref="F310:F326" si="7">IF($C$327=0,"",IF(C310="[for completion]","",IF(C310="","",C310/$C$327)))</f>
        <v/>
      </c>
      <c r="G310" s="243" t="str">
        <f t="shared" ref="G310:G326" si="8">IF($D$327=0,"",IF(D310="[for completion]","",IF(D310="","",D310/$D$327)))</f>
        <v/>
      </c>
    </row>
    <row r="311" spans="1:7" x14ac:dyDescent="0.25">
      <c r="A311" s="218" t="s">
        <v>1904</v>
      </c>
      <c r="B311" s="332" t="s">
        <v>582</v>
      </c>
      <c r="C311" s="333" t="s">
        <v>86</v>
      </c>
      <c r="D311" s="340" t="s">
        <v>86</v>
      </c>
      <c r="E311" s="222"/>
      <c r="F311" s="243" t="str">
        <f t="shared" si="7"/>
        <v/>
      </c>
      <c r="G311" s="243" t="str">
        <f t="shared" si="8"/>
        <v/>
      </c>
    </row>
    <row r="312" spans="1:7" x14ac:dyDescent="0.25">
      <c r="A312" s="218" t="s">
        <v>1905</v>
      </c>
      <c r="B312" s="332" t="s">
        <v>582</v>
      </c>
      <c r="C312" s="333" t="s">
        <v>86</v>
      </c>
      <c r="D312" s="340" t="s">
        <v>86</v>
      </c>
      <c r="E312" s="222"/>
      <c r="F312" s="243" t="str">
        <f t="shared" si="7"/>
        <v/>
      </c>
      <c r="G312" s="243" t="str">
        <f t="shared" si="8"/>
        <v/>
      </c>
    </row>
    <row r="313" spans="1:7" x14ac:dyDescent="0.25">
      <c r="A313" s="218" t="s">
        <v>1906</v>
      </c>
      <c r="B313" s="332" t="s">
        <v>582</v>
      </c>
      <c r="C313" s="333" t="s">
        <v>86</v>
      </c>
      <c r="D313" s="340" t="s">
        <v>86</v>
      </c>
      <c r="E313" s="222"/>
      <c r="F313" s="243" t="str">
        <f t="shared" si="7"/>
        <v/>
      </c>
      <c r="G313" s="243" t="str">
        <f t="shared" si="8"/>
        <v/>
      </c>
    </row>
    <row r="314" spans="1:7" x14ac:dyDescent="0.25">
      <c r="A314" s="218" t="s">
        <v>1907</v>
      </c>
      <c r="B314" s="332" t="s">
        <v>582</v>
      </c>
      <c r="C314" s="333" t="s">
        <v>86</v>
      </c>
      <c r="D314" s="340" t="s">
        <v>86</v>
      </c>
      <c r="E314" s="222"/>
      <c r="F314" s="243" t="str">
        <f t="shared" si="7"/>
        <v/>
      </c>
      <c r="G314" s="243" t="str">
        <f t="shared" si="8"/>
        <v/>
      </c>
    </row>
    <row r="315" spans="1:7" x14ac:dyDescent="0.25">
      <c r="A315" s="218" t="s">
        <v>1908</v>
      </c>
      <c r="B315" s="332" t="s">
        <v>582</v>
      </c>
      <c r="C315" s="333" t="s">
        <v>86</v>
      </c>
      <c r="D315" s="340" t="s">
        <v>86</v>
      </c>
      <c r="E315" s="222"/>
      <c r="F315" s="243" t="str">
        <f>IF($C$327=0,"",IF(C315="[for completion]","",IF(C315="","",C315/$C$327)))</f>
        <v/>
      </c>
      <c r="G315" s="243" t="str">
        <f t="shared" si="8"/>
        <v/>
      </c>
    </row>
    <row r="316" spans="1:7" x14ac:dyDescent="0.25">
      <c r="A316" s="218" t="s">
        <v>1909</v>
      </c>
      <c r="B316" s="332" t="s">
        <v>582</v>
      </c>
      <c r="C316" s="333" t="s">
        <v>86</v>
      </c>
      <c r="D316" s="340" t="s">
        <v>86</v>
      </c>
      <c r="E316" s="222"/>
      <c r="F316" s="243" t="str">
        <f t="shared" si="7"/>
        <v/>
      </c>
      <c r="G316" s="243" t="str">
        <f t="shared" si="8"/>
        <v/>
      </c>
    </row>
    <row r="317" spans="1:7" x14ac:dyDescent="0.25">
      <c r="A317" s="218" t="s">
        <v>1910</v>
      </c>
      <c r="B317" s="332" t="s">
        <v>582</v>
      </c>
      <c r="C317" s="333" t="s">
        <v>86</v>
      </c>
      <c r="D317" s="340" t="s">
        <v>86</v>
      </c>
      <c r="E317" s="222"/>
      <c r="F317" s="243" t="str">
        <f t="shared" si="7"/>
        <v/>
      </c>
      <c r="G317" s="243" t="str">
        <f t="shared" si="8"/>
        <v/>
      </c>
    </row>
    <row r="318" spans="1:7" x14ac:dyDescent="0.25">
      <c r="A318" s="218" t="s">
        <v>1911</v>
      </c>
      <c r="B318" s="332" t="s">
        <v>582</v>
      </c>
      <c r="C318" s="333" t="s">
        <v>86</v>
      </c>
      <c r="D318" s="340" t="s">
        <v>86</v>
      </c>
      <c r="E318" s="222"/>
      <c r="F318" s="243" t="str">
        <f t="shared" si="7"/>
        <v/>
      </c>
      <c r="G318" s="243" t="str">
        <f>IF($D$327=0,"",IF(D318="[for completion]","",IF(D318="","",D318/$D$327)))</f>
        <v/>
      </c>
    </row>
    <row r="319" spans="1:7" x14ac:dyDescent="0.25">
      <c r="A319" s="218" t="s">
        <v>1912</v>
      </c>
      <c r="B319" s="332" t="s">
        <v>582</v>
      </c>
      <c r="C319" s="333" t="s">
        <v>86</v>
      </c>
      <c r="D319" s="340" t="s">
        <v>86</v>
      </c>
      <c r="E319" s="222"/>
      <c r="F319" s="243" t="str">
        <f t="shared" si="7"/>
        <v/>
      </c>
      <c r="G319" s="243" t="str">
        <f t="shared" si="8"/>
        <v/>
      </c>
    </row>
    <row r="320" spans="1:7" x14ac:dyDescent="0.25">
      <c r="A320" s="218" t="s">
        <v>1913</v>
      </c>
      <c r="B320" s="332" t="s">
        <v>582</v>
      </c>
      <c r="C320" s="333" t="s">
        <v>86</v>
      </c>
      <c r="D320" s="340" t="s">
        <v>86</v>
      </c>
      <c r="E320" s="222"/>
      <c r="F320" s="243" t="str">
        <f t="shared" si="7"/>
        <v/>
      </c>
      <c r="G320" s="243" t="str">
        <f t="shared" si="8"/>
        <v/>
      </c>
    </row>
    <row r="321" spans="1:7" x14ac:dyDescent="0.25">
      <c r="A321" s="218" t="s">
        <v>1914</v>
      </c>
      <c r="B321" s="332" t="s">
        <v>582</v>
      </c>
      <c r="C321" s="333" t="s">
        <v>86</v>
      </c>
      <c r="D321" s="340" t="s">
        <v>86</v>
      </c>
      <c r="E321" s="222"/>
      <c r="F321" s="243" t="str">
        <f t="shared" si="7"/>
        <v/>
      </c>
      <c r="G321" s="243" t="str">
        <f t="shared" si="8"/>
        <v/>
      </c>
    </row>
    <row r="322" spans="1:7" x14ac:dyDescent="0.25">
      <c r="A322" s="218" t="s">
        <v>1915</v>
      </c>
      <c r="B322" s="332" t="s">
        <v>582</v>
      </c>
      <c r="C322" s="333" t="s">
        <v>86</v>
      </c>
      <c r="D322" s="340" t="s">
        <v>86</v>
      </c>
      <c r="E322" s="222"/>
      <c r="F322" s="243" t="str">
        <f t="shared" si="7"/>
        <v/>
      </c>
      <c r="G322" s="243" t="str">
        <f t="shared" si="8"/>
        <v/>
      </c>
    </row>
    <row r="323" spans="1:7" x14ac:dyDescent="0.25">
      <c r="A323" s="218" t="s">
        <v>1916</v>
      </c>
      <c r="B323" s="332" t="s">
        <v>582</v>
      </c>
      <c r="C323" s="333" t="s">
        <v>86</v>
      </c>
      <c r="D323" s="340" t="s">
        <v>86</v>
      </c>
      <c r="E323" s="222"/>
      <c r="F323" s="243" t="str">
        <f t="shared" si="7"/>
        <v/>
      </c>
      <c r="G323" s="243" t="str">
        <f t="shared" si="8"/>
        <v/>
      </c>
    </row>
    <row r="324" spans="1:7" x14ac:dyDescent="0.25">
      <c r="A324" s="218" t="s">
        <v>1917</v>
      </c>
      <c r="B324" s="332" t="s">
        <v>582</v>
      </c>
      <c r="C324" s="333" t="s">
        <v>86</v>
      </c>
      <c r="D324" s="340" t="s">
        <v>86</v>
      </c>
      <c r="E324" s="222"/>
      <c r="F324" s="243" t="str">
        <f t="shared" si="7"/>
        <v/>
      </c>
      <c r="G324" s="243" t="str">
        <f t="shared" si="8"/>
        <v/>
      </c>
    </row>
    <row r="325" spans="1:7" x14ac:dyDescent="0.25">
      <c r="A325" s="218" t="s">
        <v>1918</v>
      </c>
      <c r="B325" s="332" t="s">
        <v>582</v>
      </c>
      <c r="C325" s="333" t="s">
        <v>86</v>
      </c>
      <c r="D325" s="340" t="s">
        <v>86</v>
      </c>
      <c r="E325" s="222"/>
      <c r="F325" s="243" t="str">
        <f t="shared" si="7"/>
        <v/>
      </c>
      <c r="G325" s="243" t="str">
        <f t="shared" si="8"/>
        <v/>
      </c>
    </row>
    <row r="326" spans="1:7" x14ac:dyDescent="0.25">
      <c r="A326" s="218" t="s">
        <v>1919</v>
      </c>
      <c r="B326" s="234" t="s">
        <v>2036</v>
      </c>
      <c r="C326" s="333" t="s">
        <v>86</v>
      </c>
      <c r="D326" s="340" t="s">
        <v>86</v>
      </c>
      <c r="E326" s="222"/>
      <c r="F326" s="243" t="str">
        <f t="shared" si="7"/>
        <v/>
      </c>
      <c r="G326" s="243" t="str">
        <f t="shared" si="8"/>
        <v/>
      </c>
    </row>
    <row r="327" spans="1:7" x14ac:dyDescent="0.25">
      <c r="A327" s="218" t="s">
        <v>1920</v>
      </c>
      <c r="B327" s="224" t="s">
        <v>148</v>
      </c>
      <c r="C327" s="186">
        <f>SUM(C309:C326)</f>
        <v>0</v>
      </c>
      <c r="D327" s="246">
        <f>SUM(D309:D326)</f>
        <v>0</v>
      </c>
      <c r="E327" s="222"/>
      <c r="F327" s="248">
        <f>SUM(F319:F326)</f>
        <v>0</v>
      </c>
      <c r="G327" s="248">
        <f>SUM(G319:G326)</f>
        <v>0</v>
      </c>
    </row>
    <row r="328" spans="1:7" x14ac:dyDescent="0.25">
      <c r="A328" s="218" t="s">
        <v>1921</v>
      </c>
      <c r="B328" s="224"/>
      <c r="C328" s="218"/>
      <c r="D328" s="218"/>
      <c r="E328" s="222"/>
      <c r="F328" s="222"/>
      <c r="G328" s="222"/>
    </row>
    <row r="329" spans="1:7" x14ac:dyDescent="0.25">
      <c r="A329" s="218" t="s">
        <v>1922</v>
      </c>
      <c r="B329" s="224"/>
      <c r="C329" s="218"/>
      <c r="D329" s="218"/>
      <c r="E329" s="222"/>
      <c r="F329" s="222"/>
      <c r="G329" s="222"/>
    </row>
    <row r="330" spans="1:7" x14ac:dyDescent="0.25">
      <c r="A330" s="218" t="s">
        <v>1923</v>
      </c>
      <c r="B330" s="224"/>
      <c r="C330" s="218"/>
      <c r="D330" s="218"/>
      <c r="E330" s="222"/>
      <c r="F330" s="222"/>
      <c r="G330" s="222"/>
    </row>
    <row r="331" spans="1:7" s="257" customFormat="1" x14ac:dyDescent="0.25">
      <c r="A331" s="85"/>
      <c r="B331" s="85" t="s">
        <v>2620</v>
      </c>
      <c r="C331" s="85" t="s">
        <v>115</v>
      </c>
      <c r="D331" s="85" t="s">
        <v>1642</v>
      </c>
      <c r="E331" s="85"/>
      <c r="F331" s="85" t="s">
        <v>489</v>
      </c>
      <c r="G331" s="85" t="s">
        <v>1901</v>
      </c>
    </row>
    <row r="332" spans="1:7" s="257" customFormat="1" x14ac:dyDescent="0.25">
      <c r="A332" s="274" t="s">
        <v>1924</v>
      </c>
      <c r="B332" s="332" t="s">
        <v>582</v>
      </c>
      <c r="C332" s="333" t="s">
        <v>86</v>
      </c>
      <c r="D332" s="340" t="s">
        <v>86</v>
      </c>
      <c r="E332" s="259"/>
      <c r="F332" s="243" t="str">
        <f>IF($C$350=0,"",IF(C332="[for completion]","",IF(C332="","",C332/$C$350)))</f>
        <v/>
      </c>
      <c r="G332" s="243" t="str">
        <f>IF($D$350=0,"",IF(D332="[for completion]","",IF(D332="","",D332/$D$350)))</f>
        <v/>
      </c>
    </row>
    <row r="333" spans="1:7" s="257" customFormat="1" x14ac:dyDescent="0.25">
      <c r="A333" s="274" t="s">
        <v>1925</v>
      </c>
      <c r="B333" s="332" t="s">
        <v>582</v>
      </c>
      <c r="C333" s="333" t="s">
        <v>86</v>
      </c>
      <c r="D333" s="340" t="s">
        <v>86</v>
      </c>
      <c r="E333" s="259"/>
      <c r="F333" s="243" t="str">
        <f t="shared" ref="F333:F349" si="9">IF($C$350=0,"",IF(C333="[for completion]","",IF(C333="","",C333/$C$350)))</f>
        <v/>
      </c>
      <c r="G333" s="243" t="str">
        <f t="shared" ref="G333:G349" si="10">IF($D$350=0,"",IF(D333="[for completion]","",IF(D333="","",D333/$D$350)))</f>
        <v/>
      </c>
    </row>
    <row r="334" spans="1:7" s="257" customFormat="1" x14ac:dyDescent="0.25">
      <c r="A334" s="274" t="s">
        <v>1926</v>
      </c>
      <c r="B334" s="332" t="s">
        <v>582</v>
      </c>
      <c r="C334" s="333" t="s">
        <v>86</v>
      </c>
      <c r="D334" s="340" t="s">
        <v>86</v>
      </c>
      <c r="E334" s="259"/>
      <c r="F334" s="243" t="str">
        <f t="shared" si="9"/>
        <v/>
      </c>
      <c r="G334" s="243" t="str">
        <f t="shared" si="10"/>
        <v/>
      </c>
    </row>
    <row r="335" spans="1:7" s="257" customFormat="1" x14ac:dyDescent="0.25">
      <c r="A335" s="274" t="s">
        <v>1927</v>
      </c>
      <c r="B335" s="332" t="s">
        <v>582</v>
      </c>
      <c r="C335" s="333" t="s">
        <v>86</v>
      </c>
      <c r="D335" s="340" t="s">
        <v>86</v>
      </c>
      <c r="E335" s="259"/>
      <c r="F335" s="243" t="str">
        <f t="shared" si="9"/>
        <v/>
      </c>
      <c r="G335" s="243" t="str">
        <f t="shared" si="10"/>
        <v/>
      </c>
    </row>
    <row r="336" spans="1:7" s="257" customFormat="1" x14ac:dyDescent="0.25">
      <c r="A336" s="274" t="s">
        <v>1928</v>
      </c>
      <c r="B336" s="332" t="s">
        <v>582</v>
      </c>
      <c r="C336" s="333" t="s">
        <v>86</v>
      </c>
      <c r="D336" s="340" t="s">
        <v>86</v>
      </c>
      <c r="E336" s="259"/>
      <c r="F336" s="243" t="str">
        <f t="shared" si="9"/>
        <v/>
      </c>
      <c r="G336" s="243" t="str">
        <f t="shared" si="10"/>
        <v/>
      </c>
    </row>
    <row r="337" spans="1:7" s="257" customFormat="1" x14ac:dyDescent="0.25">
      <c r="A337" s="274" t="s">
        <v>1929</v>
      </c>
      <c r="B337" s="332" t="s">
        <v>582</v>
      </c>
      <c r="C337" s="333" t="s">
        <v>86</v>
      </c>
      <c r="D337" s="340" t="s">
        <v>86</v>
      </c>
      <c r="E337" s="259"/>
      <c r="F337" s="243" t="str">
        <f t="shared" si="9"/>
        <v/>
      </c>
      <c r="G337" s="243" t="str">
        <f t="shared" si="10"/>
        <v/>
      </c>
    </row>
    <row r="338" spans="1:7" s="257" customFormat="1" x14ac:dyDescent="0.25">
      <c r="A338" s="274" t="s">
        <v>1930</v>
      </c>
      <c r="B338" s="332" t="s">
        <v>582</v>
      </c>
      <c r="C338" s="333" t="s">
        <v>86</v>
      </c>
      <c r="D338" s="340" t="s">
        <v>86</v>
      </c>
      <c r="E338" s="259"/>
      <c r="F338" s="243" t="str">
        <f t="shared" si="9"/>
        <v/>
      </c>
      <c r="G338" s="243" t="str">
        <f t="shared" si="10"/>
        <v/>
      </c>
    </row>
    <row r="339" spans="1:7" s="257" customFormat="1" x14ac:dyDescent="0.25">
      <c r="A339" s="274" t="s">
        <v>1931</v>
      </c>
      <c r="B339" s="332" t="s">
        <v>582</v>
      </c>
      <c r="C339" s="333" t="s">
        <v>86</v>
      </c>
      <c r="D339" s="340" t="s">
        <v>86</v>
      </c>
      <c r="E339" s="259"/>
      <c r="F339" s="243" t="str">
        <f t="shared" si="9"/>
        <v/>
      </c>
      <c r="G339" s="243" t="str">
        <f t="shared" si="10"/>
        <v/>
      </c>
    </row>
    <row r="340" spans="1:7" s="257" customFormat="1" x14ac:dyDescent="0.25">
      <c r="A340" s="274" t="s">
        <v>1932</v>
      </c>
      <c r="B340" s="332" t="s">
        <v>582</v>
      </c>
      <c r="C340" s="333" t="s">
        <v>86</v>
      </c>
      <c r="D340" s="340" t="s">
        <v>86</v>
      </c>
      <c r="E340" s="259"/>
      <c r="F340" s="243" t="str">
        <f t="shared" si="9"/>
        <v/>
      </c>
      <c r="G340" s="243" t="str">
        <f t="shared" si="10"/>
        <v/>
      </c>
    </row>
    <row r="341" spans="1:7" s="257" customFormat="1" x14ac:dyDescent="0.25">
      <c r="A341" s="274" t="s">
        <v>1933</v>
      </c>
      <c r="B341" s="332" t="s">
        <v>582</v>
      </c>
      <c r="C341" s="333" t="s">
        <v>86</v>
      </c>
      <c r="D341" s="340" t="s">
        <v>86</v>
      </c>
      <c r="E341" s="259"/>
      <c r="F341" s="243" t="str">
        <f t="shared" si="9"/>
        <v/>
      </c>
      <c r="G341" s="243" t="str">
        <f t="shared" si="10"/>
        <v/>
      </c>
    </row>
    <row r="342" spans="1:7" s="257" customFormat="1" x14ac:dyDescent="0.25">
      <c r="A342" s="274" t="s">
        <v>2115</v>
      </c>
      <c r="B342" s="332" t="s">
        <v>582</v>
      </c>
      <c r="C342" s="333" t="s">
        <v>86</v>
      </c>
      <c r="D342" s="340" t="s">
        <v>86</v>
      </c>
      <c r="E342" s="259"/>
      <c r="F342" s="243" t="str">
        <f t="shared" si="9"/>
        <v/>
      </c>
      <c r="G342" s="243" t="str">
        <f t="shared" si="10"/>
        <v/>
      </c>
    </row>
    <row r="343" spans="1:7" s="257" customFormat="1" x14ac:dyDescent="0.25">
      <c r="A343" s="274" t="s">
        <v>2140</v>
      </c>
      <c r="B343" s="332" t="s">
        <v>582</v>
      </c>
      <c r="C343" s="333" t="s">
        <v>86</v>
      </c>
      <c r="D343" s="340" t="s">
        <v>86</v>
      </c>
      <c r="E343" s="259"/>
      <c r="F343" s="243" t="str">
        <f t="shared" si="9"/>
        <v/>
      </c>
      <c r="G343" s="243" t="str">
        <f>IF($D$350=0,"",IF(D343="[for completion]","",IF(D343="","",D343/$D$350)))</f>
        <v/>
      </c>
    </row>
    <row r="344" spans="1:7" s="257" customFormat="1" x14ac:dyDescent="0.25">
      <c r="A344" s="274" t="s">
        <v>2141</v>
      </c>
      <c r="B344" s="332" t="s">
        <v>582</v>
      </c>
      <c r="C344" s="333" t="s">
        <v>86</v>
      </c>
      <c r="D344" s="340" t="s">
        <v>86</v>
      </c>
      <c r="E344" s="259"/>
      <c r="F344" s="243" t="str">
        <f t="shared" si="9"/>
        <v/>
      </c>
      <c r="G344" s="243" t="str">
        <f t="shared" si="10"/>
        <v/>
      </c>
    </row>
    <row r="345" spans="1:7" s="257" customFormat="1" x14ac:dyDescent="0.25">
      <c r="A345" s="274" t="s">
        <v>2142</v>
      </c>
      <c r="B345" s="332" t="s">
        <v>582</v>
      </c>
      <c r="C345" s="333" t="s">
        <v>86</v>
      </c>
      <c r="D345" s="340" t="s">
        <v>86</v>
      </c>
      <c r="E345" s="259"/>
      <c r="F345" s="243" t="str">
        <f t="shared" si="9"/>
        <v/>
      </c>
      <c r="G345" s="243" t="str">
        <f t="shared" si="10"/>
        <v/>
      </c>
    </row>
    <row r="346" spans="1:7" s="257" customFormat="1" x14ac:dyDescent="0.25">
      <c r="A346" s="274" t="s">
        <v>2143</v>
      </c>
      <c r="B346" s="332" t="s">
        <v>582</v>
      </c>
      <c r="C346" s="333" t="s">
        <v>86</v>
      </c>
      <c r="D346" s="340" t="s">
        <v>86</v>
      </c>
      <c r="E346" s="259"/>
      <c r="F346" s="243" t="str">
        <f t="shared" si="9"/>
        <v/>
      </c>
      <c r="G346" s="243" t="str">
        <f t="shared" si="10"/>
        <v/>
      </c>
    </row>
    <row r="347" spans="1:7" s="257" customFormat="1" x14ac:dyDescent="0.25">
      <c r="A347" s="274" t="s">
        <v>2144</v>
      </c>
      <c r="B347" s="332" t="s">
        <v>582</v>
      </c>
      <c r="C347" s="333" t="s">
        <v>86</v>
      </c>
      <c r="D347" s="340" t="s">
        <v>86</v>
      </c>
      <c r="E347" s="259"/>
      <c r="F347" s="243" t="str">
        <f>IF($C$350=0,"",IF(C347="[for completion]","",IF(C347="","",C347/$C$350)))</f>
        <v/>
      </c>
      <c r="G347" s="243" t="str">
        <f t="shared" si="10"/>
        <v/>
      </c>
    </row>
    <row r="348" spans="1:7" s="257" customFormat="1" x14ac:dyDescent="0.25">
      <c r="A348" s="274" t="s">
        <v>2145</v>
      </c>
      <c r="B348" s="332" t="s">
        <v>582</v>
      </c>
      <c r="C348" s="333" t="s">
        <v>86</v>
      </c>
      <c r="D348" s="340" t="s">
        <v>86</v>
      </c>
      <c r="E348" s="259"/>
      <c r="F348" s="243" t="str">
        <f t="shared" si="9"/>
        <v/>
      </c>
      <c r="G348" s="243" t="str">
        <f t="shared" si="10"/>
        <v/>
      </c>
    </row>
    <row r="349" spans="1:7" s="257" customFormat="1" x14ac:dyDescent="0.25">
      <c r="A349" s="274" t="s">
        <v>2146</v>
      </c>
      <c r="B349" s="234" t="s">
        <v>2036</v>
      </c>
      <c r="C349" s="333" t="s">
        <v>86</v>
      </c>
      <c r="D349" s="340" t="s">
        <v>86</v>
      </c>
      <c r="E349" s="259"/>
      <c r="F349" s="243" t="str">
        <f t="shared" si="9"/>
        <v/>
      </c>
      <c r="G349" s="243" t="str">
        <f t="shared" si="10"/>
        <v/>
      </c>
    </row>
    <row r="350" spans="1:7" s="257" customFormat="1" x14ac:dyDescent="0.25">
      <c r="A350" s="274" t="s">
        <v>2147</v>
      </c>
      <c r="B350" s="260" t="s">
        <v>148</v>
      </c>
      <c r="C350" s="186">
        <f>SUM(C332:C349)</f>
        <v>0</v>
      </c>
      <c r="D350" s="187">
        <f>SUM(D332:D349)</f>
        <v>0</v>
      </c>
      <c r="E350" s="259"/>
      <c r="F350" s="248">
        <f>SUM(F332:F349)</f>
        <v>0</v>
      </c>
      <c r="G350" s="248">
        <f>SUM(G332:G349)</f>
        <v>0</v>
      </c>
    </row>
    <row r="351" spans="1:7" s="257" customFormat="1" x14ac:dyDescent="0.25">
      <c r="A351" s="274" t="s">
        <v>1934</v>
      </c>
      <c r="B351" s="260"/>
      <c r="C351" s="274"/>
      <c r="D351" s="274"/>
      <c r="E351" s="259"/>
      <c r="F351" s="259"/>
      <c r="G351" s="259"/>
    </row>
    <row r="352" spans="1:7" s="257" customFormat="1" x14ac:dyDescent="0.25">
      <c r="A352" s="274" t="s">
        <v>2148</v>
      </c>
      <c r="B352" s="260"/>
      <c r="C352" s="274"/>
      <c r="D352" s="274"/>
      <c r="E352" s="259"/>
      <c r="F352" s="259"/>
      <c r="G352" s="259"/>
    </row>
    <row r="353" spans="1:7" x14ac:dyDescent="0.25">
      <c r="A353" s="85"/>
      <c r="B353" s="85" t="s">
        <v>2293</v>
      </c>
      <c r="C353" s="85" t="s">
        <v>115</v>
      </c>
      <c r="D353" s="85" t="s">
        <v>1642</v>
      </c>
      <c r="E353" s="85"/>
      <c r="F353" s="85" t="s">
        <v>489</v>
      </c>
      <c r="G353" s="85" t="s">
        <v>2296</v>
      </c>
    </row>
    <row r="354" spans="1:7" x14ac:dyDescent="0.25">
      <c r="A354" s="218" t="s">
        <v>1935</v>
      </c>
      <c r="B354" s="224" t="s">
        <v>1635</v>
      </c>
      <c r="C354" s="333" t="s">
        <v>86</v>
      </c>
      <c r="D354" s="340" t="s">
        <v>86</v>
      </c>
      <c r="E354" s="222"/>
      <c r="F354" s="365" t="str">
        <f>IF($C$367=0,"",IF(C354="[for completion]","",IF(C354="","",C354/$C$367)))</f>
        <v/>
      </c>
      <c r="G354" s="365" t="str">
        <f>IF($D$367=0,"",IF(D354="[for completion]","",IF(D354="","",D354/$D$367)))</f>
        <v/>
      </c>
    </row>
    <row r="355" spans="1:7" x14ac:dyDescent="0.25">
      <c r="A355" s="274" t="s">
        <v>1936</v>
      </c>
      <c r="B355" s="224" t="s">
        <v>1636</v>
      </c>
      <c r="C355" s="333" t="s">
        <v>86</v>
      </c>
      <c r="D355" s="340" t="s">
        <v>86</v>
      </c>
      <c r="E355" s="222"/>
      <c r="F355" s="365" t="str">
        <f t="shared" ref="F355:F366" si="11">IF($C$367=0,"",IF(C355="[for completion]","",IF(C355="","",C355/$C$367)))</f>
        <v/>
      </c>
      <c r="G355" s="365" t="str">
        <f t="shared" ref="G355:G366" si="12">IF($D$367=0,"",IF(D355="[for completion]","",IF(D355="","",D355/$D$367)))</f>
        <v/>
      </c>
    </row>
    <row r="356" spans="1:7" x14ac:dyDescent="0.25">
      <c r="A356" s="274" t="s">
        <v>1937</v>
      </c>
      <c r="B356" s="260" t="s">
        <v>2321</v>
      </c>
      <c r="C356" s="333" t="s">
        <v>86</v>
      </c>
      <c r="D356" s="340" t="s">
        <v>86</v>
      </c>
      <c r="E356" s="222"/>
      <c r="F356" s="365" t="str">
        <f t="shared" si="11"/>
        <v/>
      </c>
      <c r="G356" s="365" t="str">
        <f t="shared" si="12"/>
        <v/>
      </c>
    </row>
    <row r="357" spans="1:7" x14ac:dyDescent="0.25">
      <c r="A357" s="274" t="s">
        <v>1938</v>
      </c>
      <c r="B357" s="224" t="s">
        <v>1637</v>
      </c>
      <c r="C357" s="333" t="s">
        <v>86</v>
      </c>
      <c r="D357" s="340" t="s">
        <v>86</v>
      </c>
      <c r="E357" s="222"/>
      <c r="F357" s="365" t="str">
        <f t="shared" si="11"/>
        <v/>
      </c>
      <c r="G357" s="365" t="str">
        <f t="shared" si="12"/>
        <v/>
      </c>
    </row>
    <row r="358" spans="1:7" x14ac:dyDescent="0.25">
      <c r="A358" s="274" t="s">
        <v>1939</v>
      </c>
      <c r="B358" s="224" t="s">
        <v>1638</v>
      </c>
      <c r="C358" s="333" t="s">
        <v>86</v>
      </c>
      <c r="D358" s="340" t="s">
        <v>86</v>
      </c>
      <c r="E358" s="222"/>
      <c r="F358" s="365" t="str">
        <f t="shared" si="11"/>
        <v/>
      </c>
      <c r="G358" s="365" t="str">
        <f t="shared" si="12"/>
        <v/>
      </c>
    </row>
    <row r="359" spans="1:7" x14ac:dyDescent="0.25">
      <c r="A359" s="274" t="s">
        <v>1940</v>
      </c>
      <c r="B359" s="224" t="s">
        <v>1639</v>
      </c>
      <c r="C359" s="333" t="s">
        <v>86</v>
      </c>
      <c r="D359" s="340" t="s">
        <v>86</v>
      </c>
      <c r="E359" s="222"/>
      <c r="F359" s="365" t="str">
        <f t="shared" si="11"/>
        <v/>
      </c>
      <c r="G359" s="365" t="str">
        <f t="shared" si="12"/>
        <v/>
      </c>
    </row>
    <row r="360" spans="1:7" x14ac:dyDescent="0.25">
      <c r="A360" s="274" t="s">
        <v>2030</v>
      </c>
      <c r="B360" s="224" t="s">
        <v>1640</v>
      </c>
      <c r="C360" s="333" t="s">
        <v>86</v>
      </c>
      <c r="D360" s="340" t="s">
        <v>86</v>
      </c>
      <c r="E360" s="222"/>
      <c r="F360" s="365" t="str">
        <f t="shared" si="11"/>
        <v/>
      </c>
      <c r="G360" s="365" t="str">
        <f t="shared" si="12"/>
        <v/>
      </c>
    </row>
    <row r="361" spans="1:7" x14ac:dyDescent="0.25">
      <c r="A361" s="361" t="s">
        <v>2031</v>
      </c>
      <c r="B361" s="224" t="s">
        <v>1641</v>
      </c>
      <c r="C361" s="333" t="s">
        <v>86</v>
      </c>
      <c r="D361" s="340" t="s">
        <v>86</v>
      </c>
      <c r="E361" s="222"/>
      <c r="F361" s="365" t="str">
        <f t="shared" si="11"/>
        <v/>
      </c>
      <c r="G361" s="365" t="str">
        <f t="shared" si="12"/>
        <v/>
      </c>
    </row>
    <row r="362" spans="1:7" s="360" customFormat="1" x14ac:dyDescent="0.25">
      <c r="A362" s="361" t="s">
        <v>2153</v>
      </c>
      <c r="B362" s="367" t="s">
        <v>2697</v>
      </c>
      <c r="C362" s="244" t="s">
        <v>86</v>
      </c>
      <c r="D362" s="366" t="s">
        <v>86</v>
      </c>
      <c r="E362" s="376"/>
      <c r="F362" s="365" t="str">
        <f t="shared" si="11"/>
        <v/>
      </c>
      <c r="G362" s="365" t="str">
        <f t="shared" si="12"/>
        <v/>
      </c>
    </row>
    <row r="363" spans="1:7" s="360" customFormat="1" x14ac:dyDescent="0.25">
      <c r="A363" s="361" t="s">
        <v>2154</v>
      </c>
      <c r="B363" s="366" t="s">
        <v>2700</v>
      </c>
      <c r="C363" s="244" t="s">
        <v>86</v>
      </c>
      <c r="D363" s="366" t="s">
        <v>86</v>
      </c>
      <c r="E363" s="108"/>
      <c r="F363" s="365" t="str">
        <f t="shared" si="11"/>
        <v/>
      </c>
      <c r="G363" s="365" t="str">
        <f t="shared" si="12"/>
        <v/>
      </c>
    </row>
    <row r="364" spans="1:7" s="360" customFormat="1" x14ac:dyDescent="0.25">
      <c r="A364" s="361" t="s">
        <v>2155</v>
      </c>
      <c r="B364" s="366" t="s">
        <v>2698</v>
      </c>
      <c r="C364" s="244" t="s">
        <v>86</v>
      </c>
      <c r="D364" s="366" t="s">
        <v>86</v>
      </c>
      <c r="E364" s="108"/>
      <c r="F364" s="365" t="str">
        <f t="shared" si="11"/>
        <v/>
      </c>
      <c r="G364" s="365" t="str">
        <f t="shared" si="12"/>
        <v/>
      </c>
    </row>
    <row r="365" spans="1:7" s="360" customFormat="1" x14ac:dyDescent="0.25">
      <c r="A365" s="361" t="s">
        <v>2721</v>
      </c>
      <c r="B365" s="367" t="s">
        <v>2699</v>
      </c>
      <c r="C365" s="244" t="s">
        <v>86</v>
      </c>
      <c r="D365" s="366" t="s">
        <v>86</v>
      </c>
      <c r="E365" s="376"/>
      <c r="F365" s="365" t="str">
        <f t="shared" si="11"/>
        <v/>
      </c>
      <c r="G365" s="365" t="str">
        <f t="shared" si="12"/>
        <v/>
      </c>
    </row>
    <row r="366" spans="1:7" s="360" customFormat="1" x14ac:dyDescent="0.25">
      <c r="A366" s="361" t="s">
        <v>2722</v>
      </c>
      <c r="B366" s="366" t="s">
        <v>2036</v>
      </c>
      <c r="C366" s="380" t="s">
        <v>86</v>
      </c>
      <c r="D366" s="381" t="s">
        <v>86</v>
      </c>
      <c r="E366" s="376"/>
      <c r="F366" s="365" t="str">
        <f t="shared" si="11"/>
        <v/>
      </c>
      <c r="G366" s="365" t="str">
        <f t="shared" si="12"/>
        <v/>
      </c>
    </row>
    <row r="367" spans="1:7" s="360" customFormat="1" x14ac:dyDescent="0.25">
      <c r="A367" s="361" t="s">
        <v>2723</v>
      </c>
      <c r="B367" s="367" t="s">
        <v>148</v>
      </c>
      <c r="C367" s="380">
        <f>SUM(C354:C366)</f>
        <v>0</v>
      </c>
      <c r="D367" s="381">
        <f>SUM(D354:D366)</f>
        <v>0</v>
      </c>
      <c r="E367" s="376"/>
      <c r="F367" s="363">
        <f>SUM(F354:F366)</f>
        <v>0</v>
      </c>
      <c r="G367" s="363">
        <f>SUM(G354:G366)</f>
        <v>0</v>
      </c>
    </row>
    <row r="368" spans="1:7" s="360" customFormat="1" x14ac:dyDescent="0.25">
      <c r="A368" s="361" t="s">
        <v>1941</v>
      </c>
      <c r="B368" s="260"/>
      <c r="C368" s="333"/>
      <c r="D368" s="340"/>
      <c r="E368" s="259"/>
      <c r="F368" s="364" t="str">
        <f t="shared" ref="F368" si="13">IF($C$350=0,"",IF(C368="[for completion]","",IF(C368="","",C368/$C$350)))</f>
        <v/>
      </c>
      <c r="G368" s="364" t="str">
        <f t="shared" ref="G368" si="14">IF($D$350=0,"",IF(D368="[for completion]","",IF(D368="","",D368/$D$350)))</f>
        <v/>
      </c>
    </row>
    <row r="369" spans="1:7" s="360" customFormat="1" x14ac:dyDescent="0.25">
      <c r="A369" s="361" t="s">
        <v>2726</v>
      </c>
      <c r="B369" s="260"/>
      <c r="C369" s="333"/>
      <c r="D369" s="340"/>
      <c r="E369" s="259"/>
      <c r="F369" s="364"/>
      <c r="G369" s="364"/>
    </row>
    <row r="370" spans="1:7" s="360" customFormat="1" x14ac:dyDescent="0.25">
      <c r="A370" s="361" t="s">
        <v>2727</v>
      </c>
      <c r="B370" s="260"/>
      <c r="C370" s="333"/>
      <c r="D370" s="340"/>
      <c r="E370" s="259"/>
      <c r="F370" s="364"/>
      <c r="G370" s="364"/>
    </row>
    <row r="371" spans="1:7" s="360" customFormat="1" x14ac:dyDescent="0.25">
      <c r="A371" s="361" t="s">
        <v>2728</v>
      </c>
      <c r="B371" s="260"/>
      <c r="C371" s="333"/>
      <c r="D371" s="340"/>
      <c r="E371" s="259"/>
      <c r="F371" s="364"/>
      <c r="G371" s="364"/>
    </row>
    <row r="372" spans="1:7" s="360" customFormat="1" x14ac:dyDescent="0.25">
      <c r="A372" s="361" t="s">
        <v>2729</v>
      </c>
      <c r="B372" s="260"/>
      <c r="C372" s="333"/>
      <c r="D372" s="340"/>
      <c r="E372" s="259"/>
      <c r="F372" s="364"/>
      <c r="G372" s="364"/>
    </row>
    <row r="373" spans="1:7" x14ac:dyDescent="0.25">
      <c r="A373" s="361" t="s">
        <v>2730</v>
      </c>
      <c r="B373" s="260"/>
      <c r="C373" s="333"/>
      <c r="D373" s="340"/>
      <c r="E373" s="259"/>
      <c r="F373" s="364"/>
      <c r="G373" s="364"/>
    </row>
    <row r="374" spans="1:7" s="257" customFormat="1" x14ac:dyDescent="0.25">
      <c r="A374" s="361" t="s">
        <v>2731</v>
      </c>
      <c r="B374" s="260"/>
      <c r="C374" s="333"/>
      <c r="D374" s="340"/>
      <c r="E374" s="259"/>
      <c r="F374" s="364"/>
      <c r="G374" s="364"/>
    </row>
    <row r="375" spans="1:7" x14ac:dyDescent="0.25">
      <c r="A375" s="361" t="s">
        <v>2732</v>
      </c>
      <c r="B375" s="260"/>
      <c r="C375" s="186"/>
      <c r="D375" s="187"/>
      <c r="E375" s="259"/>
      <c r="F375" s="248"/>
      <c r="G375" s="248"/>
    </row>
    <row r="376" spans="1:7" x14ac:dyDescent="0.25">
      <c r="A376" s="361" t="s">
        <v>2733</v>
      </c>
      <c r="B376" s="260"/>
      <c r="C376" s="361"/>
      <c r="D376" s="361"/>
      <c r="E376" s="259"/>
      <c r="F376" s="259"/>
      <c r="G376" s="259"/>
    </row>
    <row r="377" spans="1:7" s="360" customFormat="1" x14ac:dyDescent="0.25">
      <c r="A377" s="361" t="s">
        <v>2734</v>
      </c>
      <c r="B377" s="260"/>
      <c r="C377" s="361"/>
      <c r="D377" s="361"/>
      <c r="E377" s="259"/>
      <c r="F377" s="259"/>
      <c r="G377" s="259"/>
    </row>
    <row r="378" spans="1:7" x14ac:dyDescent="0.25">
      <c r="A378" s="85"/>
      <c r="B378" s="85" t="s">
        <v>2149</v>
      </c>
      <c r="C378" s="85" t="s">
        <v>115</v>
      </c>
      <c r="D378" s="85" t="s">
        <v>1642</v>
      </c>
      <c r="E378" s="85"/>
      <c r="F378" s="85" t="s">
        <v>489</v>
      </c>
      <c r="G378" s="85" t="s">
        <v>2296</v>
      </c>
    </row>
    <row r="379" spans="1:7" x14ac:dyDescent="0.25">
      <c r="A379" s="258" t="s">
        <v>2032</v>
      </c>
      <c r="B379" s="260" t="s">
        <v>2024</v>
      </c>
      <c r="C379" s="333" t="s">
        <v>86</v>
      </c>
      <c r="D379" s="340" t="s">
        <v>86</v>
      </c>
      <c r="E379" s="259"/>
      <c r="F379" s="243" t="str">
        <f>IF($C$386=0,"",IF(C379="[for completion]","",IF(C379="","",C379/$C$386)))</f>
        <v/>
      </c>
      <c r="G379" s="243" t="str">
        <f>IF($D$386=0,"",IF(D379="[for completion]","",IF(D379="","",D379/$D$386)))</f>
        <v/>
      </c>
    </row>
    <row r="380" spans="1:7" x14ac:dyDescent="0.25">
      <c r="A380" s="274" t="s">
        <v>2033</v>
      </c>
      <c r="B380" s="265" t="s">
        <v>2025</v>
      </c>
      <c r="C380" s="333" t="s">
        <v>86</v>
      </c>
      <c r="D380" s="340" t="s">
        <v>86</v>
      </c>
      <c r="E380" s="259"/>
      <c r="F380" s="243" t="str">
        <f>IF($C$386=0,"",IF(C380="[for completion]","",IF(C380="","",C380/$C$386)))</f>
        <v/>
      </c>
      <c r="G380" s="243" t="str">
        <f t="shared" ref="G380:G385" si="15">IF($D$386=0,"",IF(D380="[for completion]","",IF(D380="","",D380/$D$386)))</f>
        <v/>
      </c>
    </row>
    <row r="381" spans="1:7" x14ac:dyDescent="0.25">
      <c r="A381" s="274" t="s">
        <v>2034</v>
      </c>
      <c r="B381" s="260" t="s">
        <v>2026</v>
      </c>
      <c r="C381" s="333" t="s">
        <v>86</v>
      </c>
      <c r="D381" s="340" t="s">
        <v>86</v>
      </c>
      <c r="E381" s="259"/>
      <c r="F381" s="243" t="str">
        <f t="shared" ref="F381:F385" si="16">IF($C$386=0,"",IF(C381="[for completion]","",IF(C381="","",C381/$C$386)))</f>
        <v/>
      </c>
      <c r="G381" s="243" t="str">
        <f t="shared" si="15"/>
        <v/>
      </c>
    </row>
    <row r="382" spans="1:7" x14ac:dyDescent="0.25">
      <c r="A382" s="274" t="s">
        <v>2035</v>
      </c>
      <c r="B382" s="260" t="s">
        <v>2027</v>
      </c>
      <c r="C382" s="333" t="s">
        <v>86</v>
      </c>
      <c r="D382" s="340" t="s">
        <v>86</v>
      </c>
      <c r="E382" s="259"/>
      <c r="F382" s="243" t="str">
        <f t="shared" si="16"/>
        <v/>
      </c>
      <c r="G382" s="243" t="str">
        <f t="shared" si="15"/>
        <v/>
      </c>
    </row>
    <row r="383" spans="1:7" x14ac:dyDescent="0.25">
      <c r="A383" s="274" t="s">
        <v>2037</v>
      </c>
      <c r="B383" s="260" t="s">
        <v>2028</v>
      </c>
      <c r="C383" s="333" t="s">
        <v>86</v>
      </c>
      <c r="D383" s="340" t="s">
        <v>86</v>
      </c>
      <c r="E383" s="259"/>
      <c r="F383" s="243" t="str">
        <f t="shared" si="16"/>
        <v/>
      </c>
      <c r="G383" s="243" t="str">
        <f t="shared" si="15"/>
        <v/>
      </c>
    </row>
    <row r="384" spans="1:7" x14ac:dyDescent="0.25">
      <c r="A384" s="274" t="s">
        <v>2150</v>
      </c>
      <c r="B384" s="260" t="s">
        <v>2029</v>
      </c>
      <c r="C384" s="333" t="s">
        <v>86</v>
      </c>
      <c r="D384" s="340" t="s">
        <v>86</v>
      </c>
      <c r="E384" s="259"/>
      <c r="F384" s="243" t="str">
        <f t="shared" si="16"/>
        <v/>
      </c>
      <c r="G384" s="243" t="str">
        <f t="shared" si="15"/>
        <v/>
      </c>
    </row>
    <row r="385" spans="1:7" x14ac:dyDescent="0.25">
      <c r="A385" s="274" t="s">
        <v>2151</v>
      </c>
      <c r="B385" s="260" t="s">
        <v>1643</v>
      </c>
      <c r="C385" s="333" t="s">
        <v>86</v>
      </c>
      <c r="D385" s="340" t="s">
        <v>86</v>
      </c>
      <c r="E385" s="259"/>
      <c r="F385" s="243" t="str">
        <f t="shared" si="16"/>
        <v/>
      </c>
      <c r="G385" s="243" t="str">
        <f t="shared" si="15"/>
        <v/>
      </c>
    </row>
    <row r="386" spans="1:7" x14ac:dyDescent="0.25">
      <c r="A386" s="274" t="s">
        <v>2152</v>
      </c>
      <c r="B386" s="260" t="s">
        <v>148</v>
      </c>
      <c r="C386" s="186">
        <f>SUM(C379:C385)</f>
        <v>0</v>
      </c>
      <c r="D386" s="187">
        <f>SUM(D379:D385)</f>
        <v>0</v>
      </c>
      <c r="E386" s="259"/>
      <c r="F386" s="248">
        <f>SUM(F379:F385)</f>
        <v>0</v>
      </c>
      <c r="G386" s="248">
        <f>SUM(G379:G385)</f>
        <v>0</v>
      </c>
    </row>
    <row r="387" spans="1:7" x14ac:dyDescent="0.25">
      <c r="A387" s="258" t="s">
        <v>2038</v>
      </c>
      <c r="B387" s="260"/>
      <c r="C387" s="258"/>
      <c r="D387" s="258"/>
      <c r="E387" s="259"/>
      <c r="F387" s="259"/>
      <c r="G387" s="259"/>
    </row>
    <row r="388" spans="1:7" x14ac:dyDescent="0.25">
      <c r="A388" s="85"/>
      <c r="B388" s="85" t="s">
        <v>2294</v>
      </c>
      <c r="C388" s="85" t="s">
        <v>115</v>
      </c>
      <c r="D388" s="85" t="s">
        <v>1642</v>
      </c>
      <c r="E388" s="85"/>
      <c r="F388" s="85" t="s">
        <v>489</v>
      </c>
      <c r="G388" s="85" t="s">
        <v>2296</v>
      </c>
    </row>
    <row r="389" spans="1:7" x14ac:dyDescent="0.25">
      <c r="A389" s="258" t="s">
        <v>2133</v>
      </c>
      <c r="B389" s="260" t="s">
        <v>2295</v>
      </c>
      <c r="C389" s="333" t="s">
        <v>86</v>
      </c>
      <c r="D389" s="340" t="s">
        <v>86</v>
      </c>
      <c r="E389" s="259"/>
      <c r="F389" s="243" t="str">
        <f>IF($C$393=0,"",IF(C389="[for completion]","",IF(C389="","",C389/$C$393)))</f>
        <v/>
      </c>
      <c r="G389" s="243" t="str">
        <f>IF($D$393=0,"",IF(D389="[for completion]","",IF(D389="","",D389/$D$393)))</f>
        <v/>
      </c>
    </row>
    <row r="390" spans="1:7" x14ac:dyDescent="0.25">
      <c r="A390" s="274" t="s">
        <v>2134</v>
      </c>
      <c r="B390" s="265" t="s">
        <v>2222</v>
      </c>
      <c r="C390" s="333" t="s">
        <v>86</v>
      </c>
      <c r="D390" s="340" t="s">
        <v>86</v>
      </c>
      <c r="E390" s="259"/>
      <c r="F390" s="243" t="str">
        <f>IF($C$393=0,"",IF(C390="[for completion]","",IF(C390="","",C390/$C$393)))</f>
        <v/>
      </c>
      <c r="G390" s="243" t="str">
        <f>IF($D$393=0,"",IF(D390="[for completion]","",IF(D390="","",D390/$D$393)))</f>
        <v/>
      </c>
    </row>
    <row r="391" spans="1:7" x14ac:dyDescent="0.25">
      <c r="A391" s="274" t="s">
        <v>2135</v>
      </c>
      <c r="B391" s="260" t="s">
        <v>1643</v>
      </c>
      <c r="C391" s="333" t="s">
        <v>86</v>
      </c>
      <c r="D391" s="340" t="s">
        <v>86</v>
      </c>
      <c r="E391" s="259"/>
      <c r="F391" s="243" t="str">
        <f>IF($C$393=0,"",IF(C391="[for completion]","",IF(C391="","",C391/$C$393)))</f>
        <v/>
      </c>
      <c r="G391" s="243" t="str">
        <f>IF($D$393=0,"",IF(D391="[for completion]","",IF(D391="","",D391/$D$393)))</f>
        <v/>
      </c>
    </row>
    <row r="392" spans="1:7" x14ac:dyDescent="0.25">
      <c r="A392" s="274" t="s">
        <v>2136</v>
      </c>
      <c r="B392" s="263" t="s">
        <v>2036</v>
      </c>
      <c r="C392" s="333" t="s">
        <v>86</v>
      </c>
      <c r="D392" s="340" t="s">
        <v>86</v>
      </c>
      <c r="E392" s="259"/>
      <c r="F392" s="243" t="str">
        <f>IF($C$393=0,"",IF(C392="[for completion]","",IF(C392="","",C392/$C$393)))</f>
        <v/>
      </c>
      <c r="G392" s="243" t="str">
        <f>IF($D$393=0,"",IF(D392="[for completion]","",IF(D392="","",D392/$D$393)))</f>
        <v/>
      </c>
    </row>
    <row r="393" spans="1:7" x14ac:dyDescent="0.25">
      <c r="A393" s="274" t="s">
        <v>2137</v>
      </c>
      <c r="B393" s="260" t="s">
        <v>148</v>
      </c>
      <c r="C393" s="186">
        <f>SUM(C389:C392)</f>
        <v>0</v>
      </c>
      <c r="D393" s="187">
        <f>SUM(D389:D392)</f>
        <v>0</v>
      </c>
      <c r="E393" s="259"/>
      <c r="F393" s="248">
        <f>SUM(F389:F392)</f>
        <v>0</v>
      </c>
      <c r="G393" s="248">
        <f>SUM(G389:G392)</f>
        <v>0</v>
      </c>
    </row>
    <row r="394" spans="1:7" x14ac:dyDescent="0.25">
      <c r="A394" s="258" t="s">
        <v>2138</v>
      </c>
      <c r="B394" s="263"/>
      <c r="C394" s="264"/>
      <c r="D394" s="263"/>
      <c r="E394" s="261"/>
      <c r="F394" s="261"/>
      <c r="G394" s="261"/>
    </row>
    <row r="395" spans="1:7" x14ac:dyDescent="0.25">
      <c r="A395" s="85"/>
      <c r="B395" s="85" t="s">
        <v>2688</v>
      </c>
      <c r="C395" s="85" t="s">
        <v>2685</v>
      </c>
      <c r="D395" s="85" t="s">
        <v>2686</v>
      </c>
      <c r="E395" s="85"/>
      <c r="F395" s="85" t="s">
        <v>2687</v>
      </c>
      <c r="G395" s="85"/>
    </row>
    <row r="396" spans="1:7" s="257" customFormat="1" x14ac:dyDescent="0.25">
      <c r="A396" s="328" t="s">
        <v>2343</v>
      </c>
      <c r="B396" s="367" t="s">
        <v>2024</v>
      </c>
      <c r="C396" s="378" t="s">
        <v>86</v>
      </c>
      <c r="D396" s="383" t="s">
        <v>86</v>
      </c>
      <c r="E396" s="344"/>
      <c r="F396" s="383" t="s">
        <v>86</v>
      </c>
      <c r="G396" s="243" t="str">
        <f>IF($D$414=0,"",IF(D396="[for completion]","",IF(D396="","",D396/$D$414)))</f>
        <v/>
      </c>
    </row>
    <row r="397" spans="1:7" x14ac:dyDescent="0.25">
      <c r="A397" s="328" t="s">
        <v>2344</v>
      </c>
      <c r="B397" s="379" t="s">
        <v>2025</v>
      </c>
      <c r="C397" s="378" t="s">
        <v>86</v>
      </c>
      <c r="D397" s="383" t="s">
        <v>86</v>
      </c>
      <c r="E397" s="344"/>
      <c r="F397" s="383" t="s">
        <v>86</v>
      </c>
      <c r="G397" s="243" t="str">
        <f t="shared" ref="G397:G405" si="17">IF($D$414=0,"",IF(D397="[for completion]","",IF(D397="","",D397/$D$414)))</f>
        <v/>
      </c>
    </row>
    <row r="398" spans="1:7" x14ac:dyDescent="0.25">
      <c r="A398" s="328" t="s">
        <v>2345</v>
      </c>
      <c r="B398" s="367" t="s">
        <v>2026</v>
      </c>
      <c r="C398" s="378" t="s">
        <v>86</v>
      </c>
      <c r="D398" s="383" t="s">
        <v>86</v>
      </c>
      <c r="E398" s="344"/>
      <c r="F398" s="383" t="s">
        <v>86</v>
      </c>
      <c r="G398" s="243" t="str">
        <f t="shared" si="17"/>
        <v/>
      </c>
    </row>
    <row r="399" spans="1:7" x14ac:dyDescent="0.25">
      <c r="A399" s="328" t="s">
        <v>2346</v>
      </c>
      <c r="B399" s="367" t="s">
        <v>2027</v>
      </c>
      <c r="C399" s="378" t="s">
        <v>86</v>
      </c>
      <c r="D399" s="383" t="s">
        <v>86</v>
      </c>
      <c r="E399" s="344"/>
      <c r="F399" s="383" t="s">
        <v>86</v>
      </c>
      <c r="G399" s="243" t="str">
        <f t="shared" si="17"/>
        <v/>
      </c>
    </row>
    <row r="400" spans="1:7" x14ac:dyDescent="0.25">
      <c r="A400" s="328" t="s">
        <v>2347</v>
      </c>
      <c r="B400" s="367" t="s">
        <v>2028</v>
      </c>
      <c r="C400" s="378" t="s">
        <v>86</v>
      </c>
      <c r="D400" s="383" t="s">
        <v>86</v>
      </c>
      <c r="E400" s="344"/>
      <c r="F400" s="383" t="s">
        <v>86</v>
      </c>
      <c r="G400" s="243" t="str">
        <f t="shared" si="17"/>
        <v/>
      </c>
    </row>
    <row r="401" spans="1:7" x14ac:dyDescent="0.25">
      <c r="A401" s="328" t="s">
        <v>2348</v>
      </c>
      <c r="B401" s="367" t="s">
        <v>2029</v>
      </c>
      <c r="C401" s="378" t="s">
        <v>86</v>
      </c>
      <c r="D401" s="383" t="s">
        <v>2782</v>
      </c>
      <c r="E401" s="344"/>
      <c r="F401" s="383" t="s">
        <v>86</v>
      </c>
      <c r="G401" s="243" t="str">
        <f t="shared" si="17"/>
        <v/>
      </c>
    </row>
    <row r="402" spans="1:7" x14ac:dyDescent="0.25">
      <c r="A402" s="328" t="s">
        <v>2349</v>
      </c>
      <c r="B402" s="367" t="s">
        <v>1643</v>
      </c>
      <c r="C402" s="378" t="s">
        <v>86</v>
      </c>
      <c r="D402" s="383" t="s">
        <v>86</v>
      </c>
      <c r="E402" s="344"/>
      <c r="F402" s="383" t="s">
        <v>86</v>
      </c>
      <c r="G402" s="243" t="str">
        <f t="shared" si="17"/>
        <v/>
      </c>
    </row>
    <row r="403" spans="1:7" x14ac:dyDescent="0.25">
      <c r="A403" s="328" t="s">
        <v>2350</v>
      </c>
      <c r="B403" s="367" t="s">
        <v>2036</v>
      </c>
      <c r="C403" s="378" t="s">
        <v>86</v>
      </c>
      <c r="D403" s="383" t="s">
        <v>86</v>
      </c>
      <c r="E403" s="344"/>
      <c r="F403" s="383" t="s">
        <v>86</v>
      </c>
      <c r="G403" s="243" t="str">
        <f t="shared" si="17"/>
        <v/>
      </c>
    </row>
    <row r="404" spans="1:7" x14ac:dyDescent="0.25">
      <c r="A404" s="328" t="s">
        <v>2351</v>
      </c>
      <c r="B404" s="367" t="s">
        <v>148</v>
      </c>
      <c r="C404" s="380">
        <v>0</v>
      </c>
      <c r="D404" s="380">
        <v>0</v>
      </c>
      <c r="E404" s="344"/>
      <c r="F404" s="366"/>
      <c r="G404" s="243" t="str">
        <f t="shared" si="17"/>
        <v/>
      </c>
    </row>
    <row r="405" spans="1:7" x14ac:dyDescent="0.25">
      <c r="A405" s="328" t="s">
        <v>2352</v>
      </c>
      <c r="B405" s="263" t="s">
        <v>2684</v>
      </c>
      <c r="C405" s="263"/>
      <c r="D405" s="263"/>
      <c r="E405" s="263"/>
      <c r="F405" s="338" t="s">
        <v>86</v>
      </c>
      <c r="G405" s="243" t="str">
        <f t="shared" si="17"/>
        <v/>
      </c>
    </row>
    <row r="406" spans="1:7" x14ac:dyDescent="0.25">
      <c r="A406" s="328" t="s">
        <v>2353</v>
      </c>
      <c r="B406" s="356"/>
      <c r="C406" s="328"/>
      <c r="D406" s="328"/>
      <c r="E406" s="344"/>
      <c r="F406" s="243"/>
      <c r="G406" s="243"/>
    </row>
    <row r="407" spans="1:7" x14ac:dyDescent="0.25">
      <c r="A407" s="328" t="s">
        <v>2354</v>
      </c>
      <c r="B407" s="356"/>
      <c r="C407" s="328"/>
      <c r="D407" s="328"/>
      <c r="E407" s="344"/>
      <c r="F407" s="243"/>
      <c r="G407" s="243"/>
    </row>
    <row r="408" spans="1:7" x14ac:dyDescent="0.25">
      <c r="A408" s="328" t="s">
        <v>2355</v>
      </c>
      <c r="B408" s="356"/>
      <c r="C408" s="328"/>
      <c r="D408" s="328"/>
      <c r="E408" s="344"/>
      <c r="F408" s="243"/>
      <c r="G408" s="243"/>
    </row>
    <row r="409" spans="1:7" x14ac:dyDescent="0.25">
      <c r="A409" s="328" t="s">
        <v>2356</v>
      </c>
      <c r="B409" s="356"/>
      <c r="C409" s="328"/>
      <c r="D409" s="328"/>
      <c r="E409" s="344"/>
      <c r="F409" s="243"/>
      <c r="G409" s="243"/>
    </row>
    <row r="410" spans="1:7" x14ac:dyDescent="0.25">
      <c r="A410" s="328" t="s">
        <v>2357</v>
      </c>
      <c r="B410" s="356"/>
      <c r="C410" s="328"/>
      <c r="D410" s="328"/>
      <c r="E410" s="344"/>
      <c r="F410" s="243"/>
      <c r="G410" s="243"/>
    </row>
    <row r="411" spans="1:7" x14ac:dyDescent="0.25">
      <c r="A411" s="328" t="s">
        <v>2358</v>
      </c>
      <c r="B411" s="356"/>
      <c r="C411" s="328"/>
      <c r="D411" s="328"/>
      <c r="E411" s="344"/>
      <c r="F411" s="243"/>
      <c r="G411" s="243"/>
    </row>
    <row r="412" spans="1:7" x14ac:dyDescent="0.25">
      <c r="A412" s="328" t="s">
        <v>2359</v>
      </c>
      <c r="B412" s="356"/>
      <c r="C412" s="328"/>
      <c r="D412" s="328"/>
      <c r="E412" s="344"/>
      <c r="F412" s="243"/>
      <c r="G412" s="243"/>
    </row>
    <row r="413" spans="1:7" x14ac:dyDescent="0.25">
      <c r="A413" s="328" t="s">
        <v>2360</v>
      </c>
      <c r="B413" s="343"/>
      <c r="C413" s="328"/>
      <c r="D413" s="328"/>
      <c r="E413" s="344"/>
      <c r="F413" s="243"/>
      <c r="G413" s="243"/>
    </row>
    <row r="414" spans="1:7" x14ac:dyDescent="0.25">
      <c r="A414" s="328" t="s">
        <v>2361</v>
      </c>
      <c r="B414" s="343"/>
      <c r="C414" s="186"/>
      <c r="D414" s="328"/>
      <c r="E414" s="344"/>
      <c r="F414" s="348"/>
      <c r="G414" s="348"/>
    </row>
    <row r="415" spans="1:7" x14ac:dyDescent="0.25">
      <c r="A415" s="328" t="s">
        <v>2362</v>
      </c>
      <c r="B415" s="328"/>
      <c r="C415" s="345"/>
      <c r="D415" s="328"/>
      <c r="E415" s="344"/>
      <c r="F415" s="344"/>
      <c r="G415" s="344"/>
    </row>
    <row r="416" spans="1:7" x14ac:dyDescent="0.25">
      <c r="A416" s="328" t="s">
        <v>2363</v>
      </c>
      <c r="B416" s="328"/>
      <c r="C416" s="345"/>
      <c r="D416" s="328"/>
      <c r="E416" s="344"/>
      <c r="F416" s="344"/>
      <c r="G416" s="344"/>
    </row>
    <row r="417" spans="1:7" x14ac:dyDescent="0.25">
      <c r="A417" s="328" t="s">
        <v>2364</v>
      </c>
      <c r="B417" s="328"/>
      <c r="C417" s="345"/>
      <c r="D417" s="328"/>
      <c r="E417" s="344"/>
      <c r="F417" s="344"/>
      <c r="G417" s="344"/>
    </row>
    <row r="418" spans="1:7" x14ac:dyDescent="0.25">
      <c r="A418" s="328" t="s">
        <v>2365</v>
      </c>
      <c r="B418" s="328"/>
      <c r="C418" s="345"/>
      <c r="D418" s="328"/>
      <c r="E418" s="344"/>
      <c r="F418" s="344"/>
      <c r="G418" s="344"/>
    </row>
    <row r="419" spans="1:7" x14ac:dyDescent="0.25">
      <c r="A419" s="328" t="s">
        <v>2366</v>
      </c>
      <c r="B419" s="328"/>
      <c r="C419" s="345"/>
      <c r="D419" s="328"/>
      <c r="E419" s="344"/>
      <c r="F419" s="344"/>
      <c r="G419" s="344"/>
    </row>
    <row r="420" spans="1:7" x14ac:dyDescent="0.25">
      <c r="A420" s="328" t="s">
        <v>2367</v>
      </c>
      <c r="B420" s="328"/>
      <c r="C420" s="345"/>
      <c r="D420" s="328"/>
      <c r="E420" s="344"/>
      <c r="F420" s="344"/>
      <c r="G420" s="344"/>
    </row>
    <row r="421" spans="1:7" x14ac:dyDescent="0.25">
      <c r="A421" s="328" t="s">
        <v>2368</v>
      </c>
      <c r="B421" s="328"/>
      <c r="C421" s="345"/>
      <c r="D421" s="328"/>
      <c r="E421" s="344"/>
      <c r="F421" s="344"/>
      <c r="G421" s="344"/>
    </row>
    <row r="422" spans="1:7" x14ac:dyDescent="0.25">
      <c r="A422" s="328" t="s">
        <v>2369</v>
      </c>
      <c r="B422" s="328"/>
      <c r="C422" s="345"/>
      <c r="D422" s="328"/>
      <c r="E422" s="344"/>
      <c r="F422" s="344"/>
      <c r="G422" s="344"/>
    </row>
    <row r="423" spans="1:7" x14ac:dyDescent="0.25">
      <c r="A423" s="328" t="s">
        <v>2370</v>
      </c>
      <c r="B423" s="328"/>
      <c r="C423" s="345"/>
      <c r="D423" s="328"/>
      <c r="E423" s="344"/>
      <c r="F423" s="344"/>
      <c r="G423" s="344"/>
    </row>
    <row r="424" spans="1:7" x14ac:dyDescent="0.25">
      <c r="A424" s="328" t="s">
        <v>2371</v>
      </c>
      <c r="B424" s="328"/>
      <c r="C424" s="345"/>
      <c r="D424" s="328"/>
      <c r="E424" s="344"/>
      <c r="F424" s="344"/>
      <c r="G424" s="344"/>
    </row>
    <row r="425" spans="1:7" x14ac:dyDescent="0.25">
      <c r="A425" s="328" t="s">
        <v>2372</v>
      </c>
      <c r="B425" s="328"/>
      <c r="C425" s="345"/>
      <c r="D425" s="328"/>
      <c r="E425" s="344"/>
      <c r="F425" s="344"/>
      <c r="G425" s="344"/>
    </row>
    <row r="426" spans="1:7" x14ac:dyDescent="0.25">
      <c r="A426" s="328" t="s">
        <v>2373</v>
      </c>
      <c r="B426" s="328"/>
      <c r="C426" s="345"/>
      <c r="D426" s="328"/>
      <c r="E426" s="344"/>
      <c r="F426" s="344"/>
      <c r="G426" s="344"/>
    </row>
    <row r="427" spans="1:7" x14ac:dyDescent="0.25">
      <c r="A427" s="328" t="s">
        <v>2374</v>
      </c>
      <c r="B427" s="328"/>
      <c r="C427" s="345"/>
      <c r="D427" s="328"/>
      <c r="E427" s="344"/>
      <c r="F427" s="344"/>
      <c r="G427" s="344"/>
    </row>
    <row r="428" spans="1:7" x14ac:dyDescent="0.25">
      <c r="A428" s="328" t="s">
        <v>2375</v>
      </c>
      <c r="B428" s="328"/>
      <c r="C428" s="345"/>
      <c r="D428" s="328"/>
      <c r="E428" s="344"/>
      <c r="F428" s="344"/>
      <c r="G428" s="344"/>
    </row>
    <row r="429" spans="1:7" x14ac:dyDescent="0.25">
      <c r="A429" s="328" t="s">
        <v>2376</v>
      </c>
      <c r="B429" s="328"/>
      <c r="C429" s="345"/>
      <c r="D429" s="328"/>
      <c r="E429" s="344"/>
      <c r="F429" s="344"/>
      <c r="G429" s="344"/>
    </row>
    <row r="430" spans="1:7" x14ac:dyDescent="0.25">
      <c r="A430" s="328" t="s">
        <v>2377</v>
      </c>
      <c r="B430" s="328"/>
      <c r="C430" s="345"/>
      <c r="D430" s="328"/>
      <c r="E430" s="344"/>
      <c r="F430" s="344"/>
      <c r="G430" s="344"/>
    </row>
    <row r="431" spans="1:7" x14ac:dyDescent="0.25">
      <c r="A431" s="328" t="s">
        <v>2378</v>
      </c>
      <c r="B431" s="328"/>
      <c r="C431" s="345"/>
      <c r="D431" s="328"/>
      <c r="E431" s="344"/>
      <c r="F431" s="344"/>
      <c r="G431" s="344"/>
    </row>
    <row r="432" spans="1:7" x14ac:dyDescent="0.25">
      <c r="A432" s="328" t="s">
        <v>2379</v>
      </c>
      <c r="B432" s="328"/>
      <c r="C432" s="345"/>
      <c r="D432" s="328"/>
      <c r="E432" s="344"/>
      <c r="F432" s="344"/>
      <c r="G432" s="344"/>
    </row>
    <row r="433" spans="1:7" x14ac:dyDescent="0.25">
      <c r="A433" s="328" t="s">
        <v>2380</v>
      </c>
      <c r="B433" s="328"/>
      <c r="C433" s="345"/>
      <c r="D433" s="328"/>
      <c r="E433" s="344"/>
      <c r="F433" s="344"/>
      <c r="G433" s="344"/>
    </row>
    <row r="434" spans="1:7" x14ac:dyDescent="0.25">
      <c r="A434" s="328" t="s">
        <v>2381</v>
      </c>
      <c r="B434" s="328"/>
      <c r="C434" s="345"/>
      <c r="D434" s="328"/>
      <c r="E434" s="344"/>
      <c r="F434" s="344"/>
      <c r="G434" s="344"/>
    </row>
    <row r="435" spans="1:7" x14ac:dyDescent="0.25">
      <c r="A435" s="328" t="s">
        <v>2382</v>
      </c>
      <c r="B435" s="328"/>
      <c r="C435" s="345"/>
      <c r="D435" s="328"/>
      <c r="E435" s="344"/>
      <c r="F435" s="344"/>
      <c r="G435" s="344"/>
    </row>
    <row r="436" spans="1:7" x14ac:dyDescent="0.25">
      <c r="A436" s="328" t="s">
        <v>2383</v>
      </c>
      <c r="B436" s="328"/>
      <c r="C436" s="345"/>
      <c r="D436" s="328"/>
      <c r="E436" s="344"/>
      <c r="F436" s="344"/>
      <c r="G436" s="344"/>
    </row>
    <row r="437" spans="1:7" x14ac:dyDescent="0.25">
      <c r="A437" s="328" t="s">
        <v>2384</v>
      </c>
      <c r="B437" s="328"/>
      <c r="C437" s="345"/>
      <c r="D437" s="328"/>
      <c r="E437" s="344"/>
      <c r="F437" s="344"/>
      <c r="G437" s="344"/>
    </row>
    <row r="438" spans="1:7" x14ac:dyDescent="0.25">
      <c r="A438" s="328" t="s">
        <v>2385</v>
      </c>
      <c r="B438" s="328"/>
      <c r="C438" s="345"/>
      <c r="D438" s="328"/>
      <c r="E438" s="344"/>
      <c r="F438" s="344"/>
      <c r="G438" s="344"/>
    </row>
    <row r="439" spans="1:7" x14ac:dyDescent="0.25">
      <c r="A439" s="328" t="s">
        <v>2386</v>
      </c>
      <c r="B439" s="328"/>
      <c r="C439" s="345"/>
      <c r="D439" s="328"/>
      <c r="E439" s="344"/>
      <c r="F439" s="344"/>
      <c r="G439" s="344"/>
    </row>
    <row r="440" spans="1:7" x14ac:dyDescent="0.25">
      <c r="A440" s="328" t="s">
        <v>2387</v>
      </c>
      <c r="B440" s="328"/>
      <c r="C440" s="345"/>
      <c r="D440" s="328"/>
      <c r="E440" s="344"/>
      <c r="F440" s="344"/>
      <c r="G440" s="344"/>
    </row>
    <row r="441" spans="1:7" x14ac:dyDescent="0.25">
      <c r="A441" s="328" t="s">
        <v>2388</v>
      </c>
      <c r="B441" s="328"/>
      <c r="C441" s="345"/>
      <c r="D441" s="328"/>
      <c r="E441" s="344"/>
      <c r="F441" s="344"/>
      <c r="G441" s="344"/>
    </row>
    <row r="442" spans="1:7" x14ac:dyDescent="0.25">
      <c r="A442" s="328" t="s">
        <v>2389</v>
      </c>
      <c r="B442" s="328"/>
      <c r="C442" s="345"/>
      <c r="D442" s="328"/>
      <c r="E442" s="344"/>
      <c r="F442" s="344"/>
      <c r="G442" s="344"/>
    </row>
    <row r="443" spans="1:7" x14ac:dyDescent="0.25">
      <c r="A443" s="328" t="s">
        <v>2390</v>
      </c>
      <c r="B443" s="328"/>
      <c r="C443" s="345"/>
      <c r="D443" s="328"/>
      <c r="E443" s="344"/>
      <c r="F443" s="344"/>
      <c r="G443" s="344"/>
    </row>
    <row r="444" spans="1:7" ht="18.75" x14ac:dyDescent="0.25">
      <c r="A444" s="168"/>
      <c r="B444" s="254" t="s">
        <v>1942</v>
      </c>
      <c r="C444" s="168"/>
      <c r="D444" s="168"/>
      <c r="E444" s="168"/>
      <c r="F444" s="168"/>
      <c r="G444" s="168"/>
    </row>
    <row r="445" spans="1:7" x14ac:dyDescent="0.25">
      <c r="A445" s="85"/>
      <c r="B445" s="85" t="s">
        <v>2322</v>
      </c>
      <c r="C445" s="85" t="s">
        <v>659</v>
      </c>
      <c r="D445" s="85" t="s">
        <v>660</v>
      </c>
      <c r="E445" s="85"/>
      <c r="F445" s="85" t="s">
        <v>490</v>
      </c>
      <c r="G445" s="85" t="s">
        <v>661</v>
      </c>
    </row>
    <row r="446" spans="1:7" x14ac:dyDescent="0.25">
      <c r="A446" s="274" t="s">
        <v>1943</v>
      </c>
      <c r="B446" s="263" t="s">
        <v>663</v>
      </c>
      <c r="C446" s="333" t="s">
        <v>86</v>
      </c>
      <c r="D446" s="236"/>
      <c r="E446" s="236"/>
      <c r="F446" s="237"/>
      <c r="G446" s="237"/>
    </row>
    <row r="447" spans="1:7" x14ac:dyDescent="0.25">
      <c r="A447" s="236"/>
      <c r="B447" s="263"/>
      <c r="C447" s="227"/>
      <c r="D447" s="236"/>
      <c r="E447" s="236"/>
      <c r="F447" s="237"/>
      <c r="G447" s="237"/>
    </row>
    <row r="448" spans="1:7" x14ac:dyDescent="0.25">
      <c r="A448" s="263"/>
      <c r="B448" s="263" t="s">
        <v>664</v>
      </c>
      <c r="C448" s="227"/>
      <c r="D448" s="236"/>
      <c r="E448" s="236"/>
      <c r="F448" s="237"/>
      <c r="G448" s="237"/>
    </row>
    <row r="449" spans="1:7" x14ac:dyDescent="0.25">
      <c r="A449" s="263" t="s">
        <v>1944</v>
      </c>
      <c r="B449" s="332" t="s">
        <v>582</v>
      </c>
      <c r="C449" s="333" t="s">
        <v>86</v>
      </c>
      <c r="D449" s="333" t="s">
        <v>86</v>
      </c>
      <c r="E449" s="236"/>
      <c r="F449" s="243" t="str">
        <f>IF($C$473=0,"",IF(C449="[for completion]","",IF(C449="","",C449/$C$473)))</f>
        <v/>
      </c>
      <c r="G449" s="243" t="str">
        <f>IF($D$473=0,"",IF(D449="[for completion]","",IF(D449="","",D449/$D$473)))</f>
        <v/>
      </c>
    </row>
    <row r="450" spans="1:7" x14ac:dyDescent="0.25">
      <c r="A450" s="263" t="s">
        <v>1945</v>
      </c>
      <c r="B450" s="332" t="s">
        <v>582</v>
      </c>
      <c r="C450" s="333" t="s">
        <v>86</v>
      </c>
      <c r="D450" s="333" t="s">
        <v>86</v>
      </c>
      <c r="E450" s="236"/>
      <c r="F450" s="243" t="str">
        <f t="shared" ref="F450:F472" si="18">IF($C$473=0,"",IF(C450="[for completion]","",IF(C450="","",C450/$C$473)))</f>
        <v/>
      </c>
      <c r="G450" s="243" t="str">
        <f t="shared" ref="G450:G472" si="19">IF($D$473=0,"",IF(D450="[for completion]","",IF(D450="","",D450/$D$473)))</f>
        <v/>
      </c>
    </row>
    <row r="451" spans="1:7" x14ac:dyDescent="0.25">
      <c r="A451" s="263" t="s">
        <v>1946</v>
      </c>
      <c r="B451" s="332" t="s">
        <v>582</v>
      </c>
      <c r="C451" s="333" t="s">
        <v>86</v>
      </c>
      <c r="D451" s="333" t="s">
        <v>86</v>
      </c>
      <c r="E451" s="236"/>
      <c r="F451" s="243" t="str">
        <f t="shared" si="18"/>
        <v/>
      </c>
      <c r="G451" s="243" t="str">
        <f t="shared" si="19"/>
        <v/>
      </c>
    </row>
    <row r="452" spans="1:7" x14ac:dyDescent="0.25">
      <c r="A452" s="263" t="s">
        <v>1947</v>
      </c>
      <c r="B452" s="332" t="s">
        <v>582</v>
      </c>
      <c r="C452" s="333" t="s">
        <v>86</v>
      </c>
      <c r="D452" s="333" t="s">
        <v>86</v>
      </c>
      <c r="E452" s="236"/>
      <c r="F452" s="243" t="str">
        <f t="shared" si="18"/>
        <v/>
      </c>
      <c r="G452" s="243" t="str">
        <f t="shared" si="19"/>
        <v/>
      </c>
    </row>
    <row r="453" spans="1:7" x14ac:dyDescent="0.25">
      <c r="A453" s="263" t="s">
        <v>1948</v>
      </c>
      <c r="B453" s="332" t="s">
        <v>582</v>
      </c>
      <c r="C453" s="333" t="s">
        <v>86</v>
      </c>
      <c r="D453" s="333" t="s">
        <v>86</v>
      </c>
      <c r="E453" s="236"/>
      <c r="F453" s="243" t="str">
        <f t="shared" si="18"/>
        <v/>
      </c>
      <c r="G453" s="243" t="str">
        <f t="shared" si="19"/>
        <v/>
      </c>
    </row>
    <row r="454" spans="1:7" x14ac:dyDescent="0.25">
      <c r="A454" s="263" t="s">
        <v>1949</v>
      </c>
      <c r="B454" s="332" t="s">
        <v>582</v>
      </c>
      <c r="C454" s="333" t="s">
        <v>86</v>
      </c>
      <c r="D454" s="333" t="s">
        <v>86</v>
      </c>
      <c r="E454" s="236"/>
      <c r="F454" s="243" t="str">
        <f t="shared" si="18"/>
        <v/>
      </c>
      <c r="G454" s="243" t="str">
        <f t="shared" si="19"/>
        <v/>
      </c>
    </row>
    <row r="455" spans="1:7" x14ac:dyDescent="0.25">
      <c r="A455" s="263" t="s">
        <v>1950</v>
      </c>
      <c r="B455" s="332" t="s">
        <v>582</v>
      </c>
      <c r="C455" s="333" t="s">
        <v>86</v>
      </c>
      <c r="D455" s="333" t="s">
        <v>86</v>
      </c>
      <c r="E455" s="236"/>
      <c r="F455" s="243" t="str">
        <f t="shared" si="18"/>
        <v/>
      </c>
      <c r="G455" s="243" t="str">
        <f t="shared" si="19"/>
        <v/>
      </c>
    </row>
    <row r="456" spans="1:7" x14ac:dyDescent="0.25">
      <c r="A456" s="263" t="s">
        <v>1951</v>
      </c>
      <c r="B456" s="332" t="s">
        <v>582</v>
      </c>
      <c r="C456" s="333" t="s">
        <v>86</v>
      </c>
      <c r="D456" s="340" t="s">
        <v>86</v>
      </c>
      <c r="E456" s="236"/>
      <c r="F456" s="243" t="str">
        <f t="shared" si="18"/>
        <v/>
      </c>
      <c r="G456" s="243" t="str">
        <f t="shared" si="19"/>
        <v/>
      </c>
    </row>
    <row r="457" spans="1:7" x14ac:dyDescent="0.25">
      <c r="A457" s="263" t="s">
        <v>1952</v>
      </c>
      <c r="B457" s="332" t="s">
        <v>582</v>
      </c>
      <c r="C457" s="333" t="s">
        <v>86</v>
      </c>
      <c r="D457" s="340" t="s">
        <v>86</v>
      </c>
      <c r="E457" s="236"/>
      <c r="F457" s="243" t="str">
        <f t="shared" si="18"/>
        <v/>
      </c>
      <c r="G457" s="243" t="str">
        <f t="shared" si="19"/>
        <v/>
      </c>
    </row>
    <row r="458" spans="1:7" x14ac:dyDescent="0.25">
      <c r="A458" s="263" t="s">
        <v>2391</v>
      </c>
      <c r="B458" s="332" t="s">
        <v>582</v>
      </c>
      <c r="C458" s="333" t="s">
        <v>86</v>
      </c>
      <c r="D458" s="340" t="s">
        <v>86</v>
      </c>
      <c r="E458" s="234"/>
      <c r="F458" s="243" t="str">
        <f t="shared" si="18"/>
        <v/>
      </c>
      <c r="G458" s="243" t="str">
        <f t="shared" si="19"/>
        <v/>
      </c>
    </row>
    <row r="459" spans="1:7" x14ac:dyDescent="0.25">
      <c r="A459" s="263" t="s">
        <v>2392</v>
      </c>
      <c r="B459" s="332" t="s">
        <v>582</v>
      </c>
      <c r="C459" s="333" t="s">
        <v>86</v>
      </c>
      <c r="D459" s="340" t="s">
        <v>86</v>
      </c>
      <c r="E459" s="234"/>
      <c r="F459" s="243" t="str">
        <f t="shared" si="18"/>
        <v/>
      </c>
      <c r="G459" s="243" t="str">
        <f t="shared" si="19"/>
        <v/>
      </c>
    </row>
    <row r="460" spans="1:7" x14ac:dyDescent="0.25">
      <c r="A460" s="263" t="s">
        <v>2393</v>
      </c>
      <c r="B460" s="332" t="s">
        <v>582</v>
      </c>
      <c r="C460" s="333" t="s">
        <v>86</v>
      </c>
      <c r="D460" s="340" t="s">
        <v>86</v>
      </c>
      <c r="E460" s="234"/>
      <c r="F460" s="243" t="str">
        <f t="shared" si="18"/>
        <v/>
      </c>
      <c r="G460" s="243" t="str">
        <f t="shared" si="19"/>
        <v/>
      </c>
    </row>
    <row r="461" spans="1:7" x14ac:dyDescent="0.25">
      <c r="A461" s="263" t="s">
        <v>2394</v>
      </c>
      <c r="B461" s="332" t="s">
        <v>582</v>
      </c>
      <c r="C461" s="333" t="s">
        <v>86</v>
      </c>
      <c r="D461" s="340" t="s">
        <v>86</v>
      </c>
      <c r="E461" s="234"/>
      <c r="F461" s="243" t="str">
        <f t="shared" si="18"/>
        <v/>
      </c>
      <c r="G461" s="243" t="str">
        <f t="shared" si="19"/>
        <v/>
      </c>
    </row>
    <row r="462" spans="1:7" x14ac:dyDescent="0.25">
      <c r="A462" s="263" t="s">
        <v>2395</v>
      </c>
      <c r="B462" s="332" t="s">
        <v>582</v>
      </c>
      <c r="C462" s="333" t="s">
        <v>86</v>
      </c>
      <c r="D462" s="340" t="s">
        <v>86</v>
      </c>
      <c r="E462" s="234"/>
      <c r="F462" s="243" t="str">
        <f t="shared" si="18"/>
        <v/>
      </c>
      <c r="G462" s="243" t="str">
        <f t="shared" si="19"/>
        <v/>
      </c>
    </row>
    <row r="463" spans="1:7" x14ac:dyDescent="0.25">
      <c r="A463" s="263" t="s">
        <v>2396</v>
      </c>
      <c r="B463" s="332" t="s">
        <v>582</v>
      </c>
      <c r="C463" s="333" t="s">
        <v>86</v>
      </c>
      <c r="D463" s="340" t="s">
        <v>86</v>
      </c>
      <c r="E463" s="234"/>
      <c r="F463" s="243" t="str">
        <f t="shared" si="18"/>
        <v/>
      </c>
      <c r="G463" s="243" t="str">
        <f t="shared" si="19"/>
        <v/>
      </c>
    </row>
    <row r="464" spans="1:7" x14ac:dyDescent="0.25">
      <c r="A464" s="263" t="s">
        <v>2397</v>
      </c>
      <c r="B464" s="332" t="s">
        <v>582</v>
      </c>
      <c r="C464" s="333" t="s">
        <v>86</v>
      </c>
      <c r="D464" s="340" t="s">
        <v>86</v>
      </c>
      <c r="E464" s="227"/>
      <c r="F464" s="243" t="str">
        <f t="shared" si="18"/>
        <v/>
      </c>
      <c r="G464" s="243" t="str">
        <f t="shared" si="19"/>
        <v/>
      </c>
    </row>
    <row r="465" spans="1:7" x14ac:dyDescent="0.25">
      <c r="A465" s="263" t="s">
        <v>2398</v>
      </c>
      <c r="B465" s="332" t="s">
        <v>582</v>
      </c>
      <c r="C465" s="333" t="s">
        <v>86</v>
      </c>
      <c r="D465" s="340" t="s">
        <v>86</v>
      </c>
      <c r="E465" s="230"/>
      <c r="F465" s="243" t="str">
        <f t="shared" si="18"/>
        <v/>
      </c>
      <c r="G465" s="243" t="str">
        <f t="shared" si="19"/>
        <v/>
      </c>
    </row>
    <row r="466" spans="1:7" x14ac:dyDescent="0.25">
      <c r="A466" s="263" t="s">
        <v>2399</v>
      </c>
      <c r="B466" s="332" t="s">
        <v>582</v>
      </c>
      <c r="C466" s="333" t="s">
        <v>86</v>
      </c>
      <c r="D466" s="340" t="s">
        <v>86</v>
      </c>
      <c r="E466" s="230"/>
      <c r="F466" s="243" t="str">
        <f t="shared" si="18"/>
        <v/>
      </c>
      <c r="G466" s="243" t="str">
        <f t="shared" si="19"/>
        <v/>
      </c>
    </row>
    <row r="467" spans="1:7" x14ac:dyDescent="0.25">
      <c r="A467" s="263" t="s">
        <v>2400</v>
      </c>
      <c r="B467" s="332" t="s">
        <v>582</v>
      </c>
      <c r="C467" s="333" t="s">
        <v>86</v>
      </c>
      <c r="D467" s="340" t="s">
        <v>86</v>
      </c>
      <c r="E467" s="230"/>
      <c r="F467" s="243" t="str">
        <f t="shared" si="18"/>
        <v/>
      </c>
      <c r="G467" s="243" t="str">
        <f t="shared" si="19"/>
        <v/>
      </c>
    </row>
    <row r="468" spans="1:7" x14ac:dyDescent="0.25">
      <c r="A468" s="263" t="s">
        <v>2401</v>
      </c>
      <c r="B468" s="332" t="s">
        <v>582</v>
      </c>
      <c r="C468" s="333" t="s">
        <v>86</v>
      </c>
      <c r="D468" s="340" t="s">
        <v>86</v>
      </c>
      <c r="E468" s="230"/>
      <c r="F468" s="243" t="str">
        <f t="shared" si="18"/>
        <v/>
      </c>
      <c r="G468" s="243" t="str">
        <f t="shared" si="19"/>
        <v/>
      </c>
    </row>
    <row r="469" spans="1:7" x14ac:dyDescent="0.25">
      <c r="A469" s="263" t="s">
        <v>2402</v>
      </c>
      <c r="B469" s="332" t="s">
        <v>582</v>
      </c>
      <c r="C469" s="333" t="s">
        <v>86</v>
      </c>
      <c r="D469" s="340" t="s">
        <v>86</v>
      </c>
      <c r="E469" s="230"/>
      <c r="F469" s="243" t="str">
        <f t="shared" si="18"/>
        <v/>
      </c>
      <c r="G469" s="243" t="str">
        <f t="shared" si="19"/>
        <v/>
      </c>
    </row>
    <row r="470" spans="1:7" x14ac:dyDescent="0.25">
      <c r="A470" s="263" t="s">
        <v>2403</v>
      </c>
      <c r="B470" s="332" t="s">
        <v>582</v>
      </c>
      <c r="C470" s="333" t="s">
        <v>86</v>
      </c>
      <c r="D470" s="340" t="s">
        <v>86</v>
      </c>
      <c r="E470" s="230"/>
      <c r="F470" s="243" t="str">
        <f t="shared" si="18"/>
        <v/>
      </c>
      <c r="G470" s="243" t="str">
        <f t="shared" si="19"/>
        <v/>
      </c>
    </row>
    <row r="471" spans="1:7" x14ac:dyDescent="0.25">
      <c r="A471" s="263" t="s">
        <v>2404</v>
      </c>
      <c r="B471" s="332" t="s">
        <v>582</v>
      </c>
      <c r="C471" s="333" t="s">
        <v>86</v>
      </c>
      <c r="D471" s="340" t="s">
        <v>86</v>
      </c>
      <c r="E471" s="230"/>
      <c r="F471" s="243" t="str">
        <f t="shared" si="18"/>
        <v/>
      </c>
      <c r="G471" s="243" t="str">
        <f t="shared" si="19"/>
        <v/>
      </c>
    </row>
    <row r="472" spans="1:7" x14ac:dyDescent="0.25">
      <c r="A472" s="263" t="s">
        <v>2405</v>
      </c>
      <c r="B472" s="332" t="s">
        <v>582</v>
      </c>
      <c r="C472" s="333" t="s">
        <v>86</v>
      </c>
      <c r="D472" s="340" t="s">
        <v>86</v>
      </c>
      <c r="E472" s="230"/>
      <c r="F472" s="243" t="str">
        <f t="shared" si="18"/>
        <v/>
      </c>
      <c r="G472" s="243" t="str">
        <f t="shared" si="19"/>
        <v/>
      </c>
    </row>
    <row r="473" spans="1:7" x14ac:dyDescent="0.25">
      <c r="A473" s="263" t="s">
        <v>2406</v>
      </c>
      <c r="B473" s="234" t="s">
        <v>148</v>
      </c>
      <c r="C473" s="249">
        <f>SUM(C449:C472)</f>
        <v>0</v>
      </c>
      <c r="D473" s="328">
        <f>SUM(D449:D472)</f>
        <v>0</v>
      </c>
      <c r="E473" s="230"/>
      <c r="F473" s="248">
        <f>SUM(F449:F472)</f>
        <v>0</v>
      </c>
      <c r="G473" s="248">
        <f>SUM(G449:G472)</f>
        <v>0</v>
      </c>
    </row>
    <row r="474" spans="1:7" x14ac:dyDescent="0.25">
      <c r="A474" s="85"/>
      <c r="B474" s="85" t="s">
        <v>2339</v>
      </c>
      <c r="C474" s="85" t="s">
        <v>659</v>
      </c>
      <c r="D474" s="85" t="s">
        <v>660</v>
      </c>
      <c r="E474" s="85"/>
      <c r="F474" s="85" t="s">
        <v>490</v>
      </c>
      <c r="G474" s="85" t="s">
        <v>661</v>
      </c>
    </row>
    <row r="475" spans="1:7" x14ac:dyDescent="0.25">
      <c r="A475" s="263" t="s">
        <v>1954</v>
      </c>
      <c r="B475" s="227" t="s">
        <v>692</v>
      </c>
      <c r="C475" s="339" t="s">
        <v>86</v>
      </c>
      <c r="D475" s="227"/>
      <c r="E475" s="227"/>
      <c r="F475" s="227"/>
      <c r="G475" s="227"/>
    </row>
    <row r="476" spans="1:7" x14ac:dyDescent="0.25">
      <c r="A476" s="263"/>
      <c r="B476" s="227"/>
      <c r="C476" s="227"/>
      <c r="D476" s="227"/>
      <c r="E476" s="227"/>
      <c r="F476" s="227"/>
      <c r="G476" s="227"/>
    </row>
    <row r="477" spans="1:7" x14ac:dyDescent="0.25">
      <c r="A477" s="263"/>
      <c r="B477" s="234" t="s">
        <v>693</v>
      </c>
      <c r="C477" s="227"/>
      <c r="D477" s="227"/>
      <c r="E477" s="227"/>
      <c r="F477" s="227"/>
      <c r="G477" s="227"/>
    </row>
    <row r="478" spans="1:7" x14ac:dyDescent="0.25">
      <c r="A478" s="263" t="s">
        <v>1955</v>
      </c>
      <c r="B478" s="227" t="s">
        <v>695</v>
      </c>
      <c r="C478" s="333" t="s">
        <v>86</v>
      </c>
      <c r="D478" s="340" t="s">
        <v>86</v>
      </c>
      <c r="E478" s="227"/>
      <c r="F478" s="243" t="str">
        <f>IF($C$486=0,"",IF(C478="[for completion]","",IF(C478="","",C478/$C$486)))</f>
        <v/>
      </c>
      <c r="G478" s="243" t="str">
        <f>IF($D$486=0,"",IF(D478="[for completion]","",IF(D478="","",D478/$D$486)))</f>
        <v/>
      </c>
    </row>
    <row r="479" spans="1:7" x14ac:dyDescent="0.25">
      <c r="A479" s="263" t="s">
        <v>1956</v>
      </c>
      <c r="B479" s="227" t="s">
        <v>697</v>
      </c>
      <c r="C479" s="333" t="s">
        <v>86</v>
      </c>
      <c r="D479" s="340" t="s">
        <v>86</v>
      </c>
      <c r="E479" s="227"/>
      <c r="F479" s="243" t="str">
        <f t="shared" ref="F479:F485" si="20">IF($C$486=0,"",IF(C479="[for completion]","",IF(C479="","",C479/$C$486)))</f>
        <v/>
      </c>
      <c r="G479" s="243" t="str">
        <f t="shared" ref="G479:G485" si="21">IF($D$486=0,"",IF(D479="[for completion]","",IF(D479="","",D479/$D$486)))</f>
        <v/>
      </c>
    </row>
    <row r="480" spans="1:7" x14ac:dyDescent="0.25">
      <c r="A480" s="263" t="s">
        <v>1957</v>
      </c>
      <c r="B480" s="227" t="s">
        <v>699</v>
      </c>
      <c r="C480" s="333" t="s">
        <v>86</v>
      </c>
      <c r="D480" s="340" t="s">
        <v>86</v>
      </c>
      <c r="E480" s="227"/>
      <c r="F480" s="243" t="str">
        <f t="shared" si="20"/>
        <v/>
      </c>
      <c r="G480" s="243" t="str">
        <f t="shared" si="21"/>
        <v/>
      </c>
    </row>
    <row r="481" spans="1:7" x14ac:dyDescent="0.25">
      <c r="A481" s="263" t="s">
        <v>1958</v>
      </c>
      <c r="B481" s="227" t="s">
        <v>701</v>
      </c>
      <c r="C481" s="333" t="s">
        <v>86</v>
      </c>
      <c r="D481" s="340" t="s">
        <v>86</v>
      </c>
      <c r="E481" s="227"/>
      <c r="F481" s="243" t="str">
        <f t="shared" si="20"/>
        <v/>
      </c>
      <c r="G481" s="243" t="str">
        <f t="shared" si="21"/>
        <v/>
      </c>
    </row>
    <row r="482" spans="1:7" x14ac:dyDescent="0.25">
      <c r="A482" s="263" t="s">
        <v>1959</v>
      </c>
      <c r="B482" s="227" t="s">
        <v>703</v>
      </c>
      <c r="C482" s="333" t="s">
        <v>86</v>
      </c>
      <c r="D482" s="340" t="s">
        <v>86</v>
      </c>
      <c r="E482" s="227"/>
      <c r="F482" s="243" t="str">
        <f t="shared" si="20"/>
        <v/>
      </c>
      <c r="G482" s="243" t="str">
        <f t="shared" si="21"/>
        <v/>
      </c>
    </row>
    <row r="483" spans="1:7" x14ac:dyDescent="0.25">
      <c r="A483" s="263" t="s">
        <v>1960</v>
      </c>
      <c r="B483" s="227" t="s">
        <v>705</v>
      </c>
      <c r="C483" s="333" t="s">
        <v>86</v>
      </c>
      <c r="D483" s="340" t="s">
        <v>86</v>
      </c>
      <c r="E483" s="227"/>
      <c r="F483" s="243" t="str">
        <f t="shared" si="20"/>
        <v/>
      </c>
      <c r="G483" s="243" t="str">
        <f t="shared" si="21"/>
        <v/>
      </c>
    </row>
    <row r="484" spans="1:7" x14ac:dyDescent="0.25">
      <c r="A484" s="263" t="s">
        <v>1961</v>
      </c>
      <c r="B484" s="227" t="s">
        <v>707</v>
      </c>
      <c r="C484" s="333" t="s">
        <v>86</v>
      </c>
      <c r="D484" s="340" t="s">
        <v>86</v>
      </c>
      <c r="E484" s="227"/>
      <c r="F484" s="243" t="str">
        <f t="shared" si="20"/>
        <v/>
      </c>
      <c r="G484" s="243" t="str">
        <f t="shared" si="21"/>
        <v/>
      </c>
    </row>
    <row r="485" spans="1:7" x14ac:dyDescent="0.25">
      <c r="A485" s="263" t="s">
        <v>1962</v>
      </c>
      <c r="B485" s="227" t="s">
        <v>709</v>
      </c>
      <c r="C485" s="333" t="s">
        <v>86</v>
      </c>
      <c r="D485" s="340" t="s">
        <v>86</v>
      </c>
      <c r="E485" s="227"/>
      <c r="F485" s="243" t="str">
        <f t="shared" si="20"/>
        <v/>
      </c>
      <c r="G485" s="243" t="str">
        <f t="shared" si="21"/>
        <v/>
      </c>
    </row>
    <row r="486" spans="1:7" x14ac:dyDescent="0.25">
      <c r="A486" s="263" t="s">
        <v>1963</v>
      </c>
      <c r="B486" s="239" t="s">
        <v>148</v>
      </c>
      <c r="C486" s="244">
        <f>SUM(C478:C485)</f>
        <v>0</v>
      </c>
      <c r="D486" s="247">
        <f>SUM(D478:D485)</f>
        <v>0</v>
      </c>
      <c r="E486" s="227"/>
      <c r="F486" s="241">
        <f>SUM(F478:F485)</f>
        <v>0</v>
      </c>
      <c r="G486" s="264">
        <f>SUM(G478:G485)</f>
        <v>0</v>
      </c>
    </row>
    <row r="487" spans="1:7" x14ac:dyDescent="0.25">
      <c r="A487" s="263" t="s">
        <v>1964</v>
      </c>
      <c r="B487" s="231" t="s">
        <v>712</v>
      </c>
      <c r="C487" s="333"/>
      <c r="D487" s="340"/>
      <c r="E487" s="227"/>
      <c r="F487" s="243" t="s">
        <v>1655</v>
      </c>
      <c r="G487" s="243" t="s">
        <v>1655</v>
      </c>
    </row>
    <row r="488" spans="1:7" x14ac:dyDescent="0.25">
      <c r="A488" s="263" t="s">
        <v>1965</v>
      </c>
      <c r="B488" s="231" t="s">
        <v>714</v>
      </c>
      <c r="C488" s="333"/>
      <c r="D488" s="340"/>
      <c r="E488" s="227"/>
      <c r="F488" s="243" t="s">
        <v>1655</v>
      </c>
      <c r="G488" s="243" t="s">
        <v>1655</v>
      </c>
    </row>
    <row r="489" spans="1:7" x14ac:dyDescent="0.25">
      <c r="A489" s="263" t="s">
        <v>1966</v>
      </c>
      <c r="B489" s="231" t="s">
        <v>716</v>
      </c>
      <c r="C489" s="333"/>
      <c r="D489" s="340"/>
      <c r="E489" s="227"/>
      <c r="F489" s="243" t="s">
        <v>1655</v>
      </c>
      <c r="G489" s="243" t="s">
        <v>1655</v>
      </c>
    </row>
    <row r="490" spans="1:7" x14ac:dyDescent="0.25">
      <c r="A490" s="263" t="s">
        <v>2039</v>
      </c>
      <c r="B490" s="231" t="s">
        <v>718</v>
      </c>
      <c r="C490" s="333"/>
      <c r="D490" s="340"/>
      <c r="E490" s="227"/>
      <c r="F490" s="243" t="s">
        <v>1655</v>
      </c>
      <c r="G490" s="243" t="s">
        <v>1655</v>
      </c>
    </row>
    <row r="491" spans="1:7" x14ac:dyDescent="0.25">
      <c r="A491" s="263" t="s">
        <v>2040</v>
      </c>
      <c r="B491" s="231" t="s">
        <v>720</v>
      </c>
      <c r="C491" s="333"/>
      <c r="D491" s="340"/>
      <c r="E491" s="227"/>
      <c r="F491" s="243" t="s">
        <v>1655</v>
      </c>
      <c r="G491" s="243" t="s">
        <v>1655</v>
      </c>
    </row>
    <row r="492" spans="1:7" x14ac:dyDescent="0.25">
      <c r="A492" s="263" t="s">
        <v>2041</v>
      </c>
      <c r="B492" s="231" t="s">
        <v>722</v>
      </c>
      <c r="C492" s="333"/>
      <c r="D492" s="340"/>
      <c r="E492" s="227"/>
      <c r="F492" s="243" t="s">
        <v>1655</v>
      </c>
      <c r="G492" s="243" t="s">
        <v>1655</v>
      </c>
    </row>
    <row r="493" spans="1:7" x14ac:dyDescent="0.25">
      <c r="A493" s="263" t="s">
        <v>2042</v>
      </c>
      <c r="B493" s="231"/>
      <c r="C493" s="227"/>
      <c r="D493" s="227"/>
      <c r="E493" s="227"/>
      <c r="F493" s="228"/>
      <c r="G493" s="228"/>
    </row>
    <row r="494" spans="1:7" x14ac:dyDescent="0.25">
      <c r="A494" s="263" t="s">
        <v>2043</v>
      </c>
      <c r="B494" s="231"/>
      <c r="C494" s="227"/>
      <c r="D494" s="227"/>
      <c r="E494" s="227"/>
      <c r="F494" s="228"/>
      <c r="G494" s="228"/>
    </row>
    <row r="495" spans="1:7" x14ac:dyDescent="0.25">
      <c r="A495" s="263" t="s">
        <v>2044</v>
      </c>
      <c r="B495" s="231"/>
      <c r="C495" s="227"/>
      <c r="D495" s="227"/>
      <c r="E495" s="227"/>
      <c r="F495" s="230"/>
      <c r="G495" s="230"/>
    </row>
    <row r="496" spans="1:7" x14ac:dyDescent="0.25">
      <c r="A496" s="85"/>
      <c r="B496" s="85" t="s">
        <v>2407</v>
      </c>
      <c r="C496" s="85" t="s">
        <v>659</v>
      </c>
      <c r="D496" s="85" t="s">
        <v>660</v>
      </c>
      <c r="E496" s="85"/>
      <c r="F496" s="85" t="s">
        <v>490</v>
      </c>
      <c r="G496" s="85" t="s">
        <v>661</v>
      </c>
    </row>
    <row r="497" spans="1:7" x14ac:dyDescent="0.25">
      <c r="A497" s="263" t="s">
        <v>1967</v>
      </c>
      <c r="B497" s="227" t="s">
        <v>692</v>
      </c>
      <c r="C497" s="339" t="s">
        <v>120</v>
      </c>
      <c r="D497" s="227"/>
      <c r="E497" s="227"/>
      <c r="F497" s="227"/>
      <c r="G497" s="227"/>
    </row>
    <row r="498" spans="1:7" x14ac:dyDescent="0.25">
      <c r="A498" s="263"/>
      <c r="B498" s="227"/>
      <c r="C498" s="227"/>
      <c r="D498" s="227"/>
      <c r="E498" s="227"/>
      <c r="F498" s="227"/>
      <c r="G498" s="227"/>
    </row>
    <row r="499" spans="1:7" x14ac:dyDescent="0.25">
      <c r="A499" s="263"/>
      <c r="B499" s="234" t="s">
        <v>693</v>
      </c>
      <c r="C499" s="227"/>
      <c r="D499" s="227"/>
      <c r="E499" s="227"/>
      <c r="F499" s="227"/>
      <c r="G499" s="227"/>
    </row>
    <row r="500" spans="1:7" x14ac:dyDescent="0.25">
      <c r="A500" s="263" t="s">
        <v>1968</v>
      </c>
      <c r="B500" s="227" t="s">
        <v>695</v>
      </c>
      <c r="C500" s="333" t="s">
        <v>120</v>
      </c>
      <c r="D500" s="340" t="s">
        <v>120</v>
      </c>
      <c r="E500" s="227"/>
      <c r="F500" s="243" t="str">
        <f>IF($C$508=0,"",IF(C500="[for completion]","",IF(C500="","",C500/$C$508)))</f>
        <v/>
      </c>
      <c r="G500" s="243" t="str">
        <f>IF($D$508=0,"",IF(D500="[for completion]","",IF(D500="","",D500/$D$508)))</f>
        <v/>
      </c>
    </row>
    <row r="501" spans="1:7" x14ac:dyDescent="0.25">
      <c r="A501" s="263" t="s">
        <v>1969</v>
      </c>
      <c r="B501" s="227" t="s">
        <v>697</v>
      </c>
      <c r="C501" s="333" t="s">
        <v>120</v>
      </c>
      <c r="D501" s="340" t="s">
        <v>120</v>
      </c>
      <c r="E501" s="227"/>
      <c r="F501" s="243" t="str">
        <f t="shared" ref="F501:F507" si="22">IF($C$508=0,"",IF(C501="[for completion]","",IF(C501="","",C501/$C$508)))</f>
        <v/>
      </c>
      <c r="G501" s="243" t="str">
        <f t="shared" ref="G501:G507" si="23">IF($D$508=0,"",IF(D501="[for completion]","",IF(D501="","",D501/$D$508)))</f>
        <v/>
      </c>
    </row>
    <row r="502" spans="1:7" x14ac:dyDescent="0.25">
      <c r="A502" s="263" t="s">
        <v>1970</v>
      </c>
      <c r="B502" s="227" t="s">
        <v>699</v>
      </c>
      <c r="C502" s="333" t="s">
        <v>120</v>
      </c>
      <c r="D502" s="340" t="s">
        <v>120</v>
      </c>
      <c r="E502" s="227"/>
      <c r="F502" s="243" t="str">
        <f t="shared" si="22"/>
        <v/>
      </c>
      <c r="G502" s="243" t="str">
        <f t="shared" si="23"/>
        <v/>
      </c>
    </row>
    <row r="503" spans="1:7" x14ac:dyDescent="0.25">
      <c r="A503" s="263" t="s">
        <v>1971</v>
      </c>
      <c r="B503" s="263" t="s">
        <v>701</v>
      </c>
      <c r="C503" s="333" t="s">
        <v>120</v>
      </c>
      <c r="D503" s="340" t="s">
        <v>120</v>
      </c>
      <c r="E503" s="227"/>
      <c r="F503" s="243" t="str">
        <f t="shared" si="22"/>
        <v/>
      </c>
      <c r="G503" s="243" t="str">
        <f t="shared" si="23"/>
        <v/>
      </c>
    </row>
    <row r="504" spans="1:7" x14ac:dyDescent="0.25">
      <c r="A504" s="263" t="s">
        <v>1972</v>
      </c>
      <c r="B504" s="227" t="s">
        <v>703</v>
      </c>
      <c r="C504" s="333" t="s">
        <v>120</v>
      </c>
      <c r="D504" s="340" t="s">
        <v>120</v>
      </c>
      <c r="E504" s="227"/>
      <c r="F504" s="243" t="str">
        <f t="shared" si="22"/>
        <v/>
      </c>
      <c r="G504" s="243" t="str">
        <f t="shared" si="23"/>
        <v/>
      </c>
    </row>
    <row r="505" spans="1:7" x14ac:dyDescent="0.25">
      <c r="A505" s="263" t="s">
        <v>1973</v>
      </c>
      <c r="B505" s="227" t="s">
        <v>705</v>
      </c>
      <c r="C505" s="333" t="s">
        <v>120</v>
      </c>
      <c r="D505" s="340" t="s">
        <v>120</v>
      </c>
      <c r="E505" s="227"/>
      <c r="F505" s="243" t="str">
        <f t="shared" si="22"/>
        <v/>
      </c>
      <c r="G505" s="243" t="str">
        <f t="shared" si="23"/>
        <v/>
      </c>
    </row>
    <row r="506" spans="1:7" x14ac:dyDescent="0.25">
      <c r="A506" s="263" t="s">
        <v>1974</v>
      </c>
      <c r="B506" s="227" t="s">
        <v>707</v>
      </c>
      <c r="C506" s="333" t="s">
        <v>120</v>
      </c>
      <c r="D506" s="340" t="s">
        <v>120</v>
      </c>
      <c r="E506" s="227"/>
      <c r="F506" s="243" t="str">
        <f t="shared" si="22"/>
        <v/>
      </c>
      <c r="G506" s="243" t="str">
        <f t="shared" si="23"/>
        <v/>
      </c>
    </row>
    <row r="507" spans="1:7" x14ac:dyDescent="0.25">
      <c r="A507" s="263" t="s">
        <v>1975</v>
      </c>
      <c r="B507" s="227" t="s">
        <v>709</v>
      </c>
      <c r="C507" s="333" t="s">
        <v>120</v>
      </c>
      <c r="D507" s="331" t="s">
        <v>120</v>
      </c>
      <c r="E507" s="227"/>
      <c r="F507" s="243" t="str">
        <f t="shared" si="22"/>
        <v/>
      </c>
      <c r="G507" s="243" t="str">
        <f t="shared" si="23"/>
        <v/>
      </c>
    </row>
    <row r="508" spans="1:7" x14ac:dyDescent="0.25">
      <c r="A508" s="263" t="s">
        <v>1976</v>
      </c>
      <c r="B508" s="239" t="s">
        <v>148</v>
      </c>
      <c r="C508" s="244">
        <f>SUM(C500:C507)</f>
        <v>0</v>
      </c>
      <c r="D508" s="247">
        <f>SUM(D500:D507)</f>
        <v>0</v>
      </c>
      <c r="E508" s="227"/>
      <c r="F508" s="264">
        <f>SUM(F500:F507)</f>
        <v>0</v>
      </c>
      <c r="G508" s="241">
        <f>SUM(G500:G507)</f>
        <v>0</v>
      </c>
    </row>
    <row r="509" spans="1:7" x14ac:dyDescent="0.25">
      <c r="A509" s="263" t="s">
        <v>2045</v>
      </c>
      <c r="B509" s="231" t="s">
        <v>712</v>
      </c>
      <c r="C509" s="244"/>
      <c r="D509" s="246"/>
      <c r="E509" s="227"/>
      <c r="F509" s="243" t="s">
        <v>1655</v>
      </c>
      <c r="G509" s="243" t="s">
        <v>1655</v>
      </c>
    </row>
    <row r="510" spans="1:7" x14ac:dyDescent="0.25">
      <c r="A510" s="263" t="s">
        <v>2046</v>
      </c>
      <c r="B510" s="231" t="s">
        <v>714</v>
      </c>
      <c r="C510" s="244"/>
      <c r="D510" s="246"/>
      <c r="E510" s="227"/>
      <c r="F510" s="243" t="s">
        <v>1655</v>
      </c>
      <c r="G510" s="243" t="s">
        <v>1655</v>
      </c>
    </row>
    <row r="511" spans="1:7" x14ac:dyDescent="0.25">
      <c r="A511" s="263" t="s">
        <v>2047</v>
      </c>
      <c r="B511" s="231" t="s">
        <v>716</v>
      </c>
      <c r="C511" s="244"/>
      <c r="D511" s="246"/>
      <c r="E511" s="227"/>
      <c r="F511" s="243" t="s">
        <v>1655</v>
      </c>
      <c r="G511" s="243" t="s">
        <v>1655</v>
      </c>
    </row>
    <row r="512" spans="1:7" x14ac:dyDescent="0.25">
      <c r="A512" s="263" t="s">
        <v>2226</v>
      </c>
      <c r="B512" s="231" t="s">
        <v>718</v>
      </c>
      <c r="C512" s="244"/>
      <c r="D512" s="246"/>
      <c r="E512" s="227"/>
      <c r="F512" s="243" t="s">
        <v>1655</v>
      </c>
      <c r="G512" s="243" t="s">
        <v>1655</v>
      </c>
    </row>
    <row r="513" spans="1:7" x14ac:dyDescent="0.25">
      <c r="A513" s="263" t="s">
        <v>2227</v>
      </c>
      <c r="B513" s="231" t="s">
        <v>720</v>
      </c>
      <c r="C513" s="244"/>
      <c r="D513" s="246"/>
      <c r="E513" s="227"/>
      <c r="F513" s="243" t="s">
        <v>1655</v>
      </c>
      <c r="G513" s="243" t="s">
        <v>1655</v>
      </c>
    </row>
    <row r="514" spans="1:7" x14ac:dyDescent="0.25">
      <c r="A514" s="263" t="s">
        <v>2228</v>
      </c>
      <c r="B514" s="231" t="s">
        <v>722</v>
      </c>
      <c r="C514" s="244"/>
      <c r="D514" s="246"/>
      <c r="E514" s="227"/>
      <c r="F514" s="243" t="s">
        <v>1655</v>
      </c>
      <c r="G514" s="243" t="s">
        <v>1655</v>
      </c>
    </row>
    <row r="515" spans="1:7" x14ac:dyDescent="0.25">
      <c r="A515" s="263" t="s">
        <v>2229</v>
      </c>
      <c r="B515" s="231"/>
      <c r="C515" s="227"/>
      <c r="D515" s="227"/>
      <c r="E515" s="227"/>
      <c r="F515" s="243"/>
      <c r="G515" s="243"/>
    </row>
    <row r="516" spans="1:7" x14ac:dyDescent="0.25">
      <c r="A516" s="263" t="s">
        <v>2230</v>
      </c>
      <c r="B516" s="231"/>
      <c r="C516" s="227"/>
      <c r="D516" s="227"/>
      <c r="E516" s="227"/>
      <c r="F516" s="243"/>
      <c r="G516" s="243"/>
    </row>
    <row r="517" spans="1:7" x14ac:dyDescent="0.25">
      <c r="A517" s="263" t="s">
        <v>2231</v>
      </c>
      <c r="B517" s="231"/>
      <c r="C517" s="227"/>
      <c r="D517" s="227"/>
      <c r="E517" s="227"/>
      <c r="F517" s="243"/>
      <c r="G517" s="241"/>
    </row>
    <row r="518" spans="1:7" x14ac:dyDescent="0.25">
      <c r="A518" s="85"/>
      <c r="B518" s="85" t="s">
        <v>2408</v>
      </c>
      <c r="C518" s="85" t="s">
        <v>779</v>
      </c>
      <c r="D518" s="85"/>
      <c r="E518" s="85"/>
      <c r="F518" s="85"/>
      <c r="G518" s="85"/>
    </row>
    <row r="519" spans="1:7" x14ac:dyDescent="0.25">
      <c r="A519" s="263" t="s">
        <v>2048</v>
      </c>
      <c r="B519" s="234" t="s">
        <v>780</v>
      </c>
      <c r="C519" s="339" t="s">
        <v>86</v>
      </c>
      <c r="D519" s="339"/>
      <c r="E519" s="227"/>
      <c r="F519" s="227"/>
      <c r="G519" s="227"/>
    </row>
    <row r="520" spans="1:7" x14ac:dyDescent="0.25">
      <c r="A520" s="263" t="s">
        <v>2049</v>
      </c>
      <c r="B520" s="234" t="s">
        <v>781</v>
      </c>
      <c r="C520" s="339" t="s">
        <v>86</v>
      </c>
      <c r="D520" s="339"/>
      <c r="E520" s="227"/>
      <c r="F520" s="227"/>
      <c r="G520" s="227"/>
    </row>
    <row r="521" spans="1:7" x14ac:dyDescent="0.25">
      <c r="A521" s="263" t="s">
        <v>2050</v>
      </c>
      <c r="B521" s="234" t="s">
        <v>782</v>
      </c>
      <c r="C521" s="339" t="s">
        <v>86</v>
      </c>
      <c r="D521" s="339"/>
      <c r="E521" s="227"/>
      <c r="F521" s="227"/>
      <c r="G521" s="227"/>
    </row>
    <row r="522" spans="1:7" x14ac:dyDescent="0.25">
      <c r="A522" s="263" t="s">
        <v>2051</v>
      </c>
      <c r="B522" s="234" t="s">
        <v>783</v>
      </c>
      <c r="C522" s="339" t="s">
        <v>86</v>
      </c>
      <c r="D522" s="339"/>
      <c r="E522" s="227"/>
      <c r="F522" s="227"/>
      <c r="G522" s="227"/>
    </row>
    <row r="523" spans="1:7" x14ac:dyDescent="0.25">
      <c r="A523" s="263" t="s">
        <v>2052</v>
      </c>
      <c r="B523" s="234" t="s">
        <v>784</v>
      </c>
      <c r="C523" s="339" t="s">
        <v>86</v>
      </c>
      <c r="D523" s="339"/>
      <c r="E523" s="227"/>
      <c r="F523" s="227"/>
      <c r="G523" s="227"/>
    </row>
    <row r="524" spans="1:7" x14ac:dyDescent="0.25">
      <c r="A524" s="263" t="s">
        <v>2053</v>
      </c>
      <c r="B524" s="234" t="s">
        <v>785</v>
      </c>
      <c r="C524" s="339" t="s">
        <v>86</v>
      </c>
      <c r="D524" s="339"/>
      <c r="E524" s="227"/>
      <c r="F524" s="227"/>
      <c r="G524" s="227"/>
    </row>
    <row r="525" spans="1:7" x14ac:dyDescent="0.25">
      <c r="A525" s="263" t="s">
        <v>2054</v>
      </c>
      <c r="B525" s="234" t="s">
        <v>786</v>
      </c>
      <c r="C525" s="339" t="s">
        <v>86</v>
      </c>
      <c r="D525" s="339"/>
      <c r="E525" s="227"/>
      <c r="F525" s="227"/>
      <c r="G525" s="227"/>
    </row>
    <row r="526" spans="1:7" s="257" customFormat="1" x14ac:dyDescent="0.25">
      <c r="A526" s="263" t="s">
        <v>2055</v>
      </c>
      <c r="B526" s="234" t="s">
        <v>2212</v>
      </c>
      <c r="C526" s="339" t="s">
        <v>86</v>
      </c>
      <c r="D526" s="339"/>
      <c r="E526" s="263"/>
      <c r="F526" s="263"/>
      <c r="G526" s="263"/>
    </row>
    <row r="527" spans="1:7" s="257" customFormat="1" x14ac:dyDescent="0.25">
      <c r="A527" s="263" t="s">
        <v>2056</v>
      </c>
      <c r="B527" s="234" t="s">
        <v>2213</v>
      </c>
      <c r="C527" s="339" t="s">
        <v>86</v>
      </c>
      <c r="D527" s="339"/>
      <c r="E527" s="263"/>
      <c r="F527" s="263"/>
      <c r="G527" s="263"/>
    </row>
    <row r="528" spans="1:7" s="257" customFormat="1" x14ac:dyDescent="0.25">
      <c r="A528" s="263" t="s">
        <v>2057</v>
      </c>
      <c r="B528" s="234" t="s">
        <v>2214</v>
      </c>
      <c r="C528" s="339" t="s">
        <v>86</v>
      </c>
      <c r="D528" s="339"/>
      <c r="E528" s="263"/>
      <c r="F528" s="263"/>
      <c r="G528" s="263"/>
    </row>
    <row r="529" spans="1:7" x14ac:dyDescent="0.25">
      <c r="A529" s="263" t="s">
        <v>2116</v>
      </c>
      <c r="B529" s="234" t="s">
        <v>787</v>
      </c>
      <c r="C529" s="339" t="s">
        <v>86</v>
      </c>
      <c r="D529" s="339"/>
      <c r="E529" s="227"/>
      <c r="F529" s="227"/>
      <c r="G529" s="227"/>
    </row>
    <row r="530" spans="1:7" x14ac:dyDescent="0.25">
      <c r="A530" s="263" t="s">
        <v>2232</v>
      </c>
      <c r="B530" s="234" t="s">
        <v>788</v>
      </c>
      <c r="C530" s="339" t="s">
        <v>86</v>
      </c>
      <c r="D530" s="339"/>
      <c r="E530" s="227"/>
      <c r="F530" s="227"/>
      <c r="G530" s="227"/>
    </row>
    <row r="531" spans="1:7" x14ac:dyDescent="0.25">
      <c r="A531" s="263" t="s">
        <v>2233</v>
      </c>
      <c r="B531" s="234" t="s">
        <v>146</v>
      </c>
      <c r="C531" s="339" t="s">
        <v>86</v>
      </c>
      <c r="D531" s="339"/>
      <c r="E531" s="227"/>
      <c r="F531" s="227"/>
      <c r="G531" s="227"/>
    </row>
    <row r="532" spans="1:7" x14ac:dyDescent="0.25">
      <c r="A532" s="263" t="s">
        <v>2234</v>
      </c>
      <c r="B532" s="231" t="s">
        <v>2215</v>
      </c>
      <c r="C532" s="339"/>
      <c r="D532" s="338"/>
      <c r="E532" s="227"/>
      <c r="F532" s="227"/>
      <c r="G532" s="227"/>
    </row>
    <row r="533" spans="1:7" x14ac:dyDescent="0.25">
      <c r="A533" s="263" t="s">
        <v>2235</v>
      </c>
      <c r="B533" s="231" t="s">
        <v>150</v>
      </c>
      <c r="C533" s="339"/>
      <c r="D533" s="338"/>
      <c r="E533" s="227"/>
      <c r="F533" s="227"/>
      <c r="G533" s="227"/>
    </row>
    <row r="534" spans="1:7" x14ac:dyDescent="0.25">
      <c r="A534" s="263" t="s">
        <v>2236</v>
      </c>
      <c r="B534" s="231" t="s">
        <v>150</v>
      </c>
      <c r="C534" s="339"/>
      <c r="D534" s="338"/>
      <c r="E534" s="227"/>
      <c r="F534" s="227"/>
      <c r="G534" s="227"/>
    </row>
    <row r="535" spans="1:7" x14ac:dyDescent="0.25">
      <c r="A535" s="263" t="s">
        <v>2409</v>
      </c>
      <c r="B535" s="231" t="s">
        <v>150</v>
      </c>
      <c r="C535" s="339"/>
      <c r="D535" s="338"/>
      <c r="E535" s="227"/>
      <c r="F535" s="227"/>
      <c r="G535" s="227"/>
    </row>
    <row r="536" spans="1:7" x14ac:dyDescent="0.25">
      <c r="A536" s="263" t="s">
        <v>2410</v>
      </c>
      <c r="B536" s="231" t="s">
        <v>150</v>
      </c>
      <c r="C536" s="339"/>
      <c r="D536" s="338"/>
      <c r="E536" s="227"/>
      <c r="F536" s="227"/>
      <c r="G536" s="227"/>
    </row>
    <row r="537" spans="1:7" x14ac:dyDescent="0.25">
      <c r="A537" s="263" t="s">
        <v>2411</v>
      </c>
      <c r="B537" s="231" t="s">
        <v>150</v>
      </c>
      <c r="C537" s="339"/>
      <c r="D537" s="338"/>
      <c r="E537" s="227"/>
      <c r="F537" s="227"/>
      <c r="G537" s="227"/>
    </row>
    <row r="538" spans="1:7" x14ac:dyDescent="0.25">
      <c r="A538" s="263" t="s">
        <v>2412</v>
      </c>
      <c r="B538" s="231" t="s">
        <v>150</v>
      </c>
      <c r="C538" s="339"/>
      <c r="D538" s="338"/>
      <c r="E538" s="227"/>
      <c r="F538" s="227"/>
      <c r="G538" s="227"/>
    </row>
    <row r="539" spans="1:7" x14ac:dyDescent="0.25">
      <c r="A539" s="263" t="s">
        <v>2413</v>
      </c>
      <c r="B539" s="231" t="s">
        <v>150</v>
      </c>
      <c r="C539" s="339"/>
      <c r="D539" s="338"/>
      <c r="E539" s="227"/>
      <c r="F539" s="227"/>
      <c r="G539" s="227"/>
    </row>
    <row r="540" spans="1:7" x14ac:dyDescent="0.25">
      <c r="A540" s="263" t="s">
        <v>2414</v>
      </c>
      <c r="B540" s="231" t="s">
        <v>150</v>
      </c>
      <c r="C540" s="339"/>
      <c r="D540" s="338"/>
      <c r="E540" s="227"/>
      <c r="F540" s="227"/>
      <c r="G540" s="227"/>
    </row>
    <row r="541" spans="1:7" x14ac:dyDescent="0.25">
      <c r="A541" s="263" t="s">
        <v>2415</v>
      </c>
      <c r="B541" s="231" t="s">
        <v>150</v>
      </c>
      <c r="C541" s="339"/>
      <c r="D541" s="338"/>
      <c r="E541" s="227"/>
      <c r="F541" s="227"/>
      <c r="G541" s="227"/>
    </row>
    <row r="542" spans="1:7" x14ac:dyDescent="0.25">
      <c r="A542" s="263" t="s">
        <v>2416</v>
      </c>
      <c r="B542" s="231" t="s">
        <v>150</v>
      </c>
      <c r="C542" s="339"/>
      <c r="D542" s="338"/>
      <c r="E542" s="227"/>
      <c r="F542" s="227"/>
      <c r="G542" s="227"/>
    </row>
    <row r="543" spans="1:7" x14ac:dyDescent="0.25">
      <c r="A543" s="263" t="s">
        <v>2417</v>
      </c>
      <c r="B543" s="231" t="s">
        <v>150</v>
      </c>
      <c r="C543" s="339"/>
      <c r="D543" s="338"/>
      <c r="E543" s="227"/>
      <c r="F543" s="227"/>
      <c r="G543" s="225"/>
    </row>
    <row r="544" spans="1:7" x14ac:dyDescent="0.25">
      <c r="A544" s="263" t="s">
        <v>2418</v>
      </c>
      <c r="B544" s="231" t="s">
        <v>150</v>
      </c>
      <c r="C544" s="339"/>
      <c r="D544" s="338"/>
      <c r="E544" s="227"/>
      <c r="F544" s="227"/>
      <c r="G544" s="225"/>
    </row>
    <row r="545" spans="1:7" x14ac:dyDescent="0.25">
      <c r="A545" s="263" t="s">
        <v>2419</v>
      </c>
      <c r="B545" s="231" t="s">
        <v>150</v>
      </c>
      <c r="C545" s="339"/>
      <c r="D545" s="338"/>
      <c r="E545" s="227"/>
      <c r="F545" s="227"/>
      <c r="G545" s="225"/>
    </row>
    <row r="546" spans="1:7" x14ac:dyDescent="0.25">
      <c r="A546" s="85"/>
      <c r="B546" s="85" t="s">
        <v>2420</v>
      </c>
      <c r="C546" s="85" t="s">
        <v>115</v>
      </c>
      <c r="D546" s="85" t="s">
        <v>1644</v>
      </c>
      <c r="E546" s="85"/>
      <c r="F546" s="85" t="s">
        <v>490</v>
      </c>
      <c r="G546" s="85" t="s">
        <v>1953</v>
      </c>
    </row>
    <row r="547" spans="1:7" x14ac:dyDescent="0.25">
      <c r="A547" s="274" t="s">
        <v>2117</v>
      </c>
      <c r="B547" s="332" t="s">
        <v>582</v>
      </c>
      <c r="C547" s="338" t="s">
        <v>86</v>
      </c>
      <c r="D547" s="338" t="s">
        <v>86</v>
      </c>
      <c r="E547" s="222"/>
      <c r="F547" s="243" t="str">
        <f>IF($C$565=0,"",IF(C547="[for completion]","",IF(C547="","",C547/$C$565)))</f>
        <v/>
      </c>
      <c r="G547" s="243" t="str">
        <f>IF($D$565=0,"",IF(D547="[for completion]","",IF(D547="","",D547/$D$565)))</f>
        <v/>
      </c>
    </row>
    <row r="548" spans="1:7" x14ac:dyDescent="0.25">
      <c r="A548" s="274" t="s">
        <v>2118</v>
      </c>
      <c r="B548" s="332" t="s">
        <v>582</v>
      </c>
      <c r="C548" s="338" t="s">
        <v>86</v>
      </c>
      <c r="D548" s="338" t="s">
        <v>86</v>
      </c>
      <c r="E548" s="222"/>
      <c r="F548" s="243" t="str">
        <f t="shared" ref="F548:F564" si="24">IF($C$565=0,"",IF(C548="[for completion]","",IF(C548="","",C548/$C$565)))</f>
        <v/>
      </c>
      <c r="G548" s="243" t="str">
        <f t="shared" ref="G548:G564" si="25">IF($D$565=0,"",IF(D548="[for completion]","",IF(D548="","",D548/$D$565)))</f>
        <v/>
      </c>
    </row>
    <row r="549" spans="1:7" x14ac:dyDescent="0.25">
      <c r="A549" s="274" t="s">
        <v>2119</v>
      </c>
      <c r="B549" s="332" t="s">
        <v>582</v>
      </c>
      <c r="C549" s="338" t="s">
        <v>86</v>
      </c>
      <c r="D549" s="338" t="s">
        <v>86</v>
      </c>
      <c r="E549" s="222"/>
      <c r="F549" s="243" t="str">
        <f t="shared" si="24"/>
        <v/>
      </c>
      <c r="G549" s="243" t="str">
        <f t="shared" si="25"/>
        <v/>
      </c>
    </row>
    <row r="550" spans="1:7" x14ac:dyDescent="0.25">
      <c r="A550" s="274" t="s">
        <v>2120</v>
      </c>
      <c r="B550" s="332" t="s">
        <v>582</v>
      </c>
      <c r="C550" s="338" t="s">
        <v>86</v>
      </c>
      <c r="D550" s="338" t="s">
        <v>86</v>
      </c>
      <c r="E550" s="222"/>
      <c r="F550" s="243" t="str">
        <f t="shared" si="24"/>
        <v/>
      </c>
      <c r="G550" s="243" t="str">
        <f t="shared" si="25"/>
        <v/>
      </c>
    </row>
    <row r="551" spans="1:7" x14ac:dyDescent="0.25">
      <c r="A551" s="274" t="s">
        <v>2121</v>
      </c>
      <c r="B551" s="332" t="s">
        <v>582</v>
      </c>
      <c r="C551" s="338" t="s">
        <v>86</v>
      </c>
      <c r="D551" s="338" t="s">
        <v>86</v>
      </c>
      <c r="E551" s="222"/>
      <c r="F551" s="243" t="str">
        <f t="shared" si="24"/>
        <v/>
      </c>
      <c r="G551" s="243" t="str">
        <f t="shared" si="25"/>
        <v/>
      </c>
    </row>
    <row r="552" spans="1:7" x14ac:dyDescent="0.25">
      <c r="A552" s="274" t="s">
        <v>2237</v>
      </c>
      <c r="B552" s="332" t="s">
        <v>582</v>
      </c>
      <c r="C552" s="338" t="s">
        <v>86</v>
      </c>
      <c r="D552" s="338" t="s">
        <v>86</v>
      </c>
      <c r="E552" s="222"/>
      <c r="F552" s="243" t="str">
        <f t="shared" si="24"/>
        <v/>
      </c>
      <c r="G552" s="243" t="str">
        <f t="shared" si="25"/>
        <v/>
      </c>
    </row>
    <row r="553" spans="1:7" x14ac:dyDescent="0.25">
      <c r="A553" s="274" t="s">
        <v>2238</v>
      </c>
      <c r="B553" s="332" t="s">
        <v>582</v>
      </c>
      <c r="C553" s="338" t="s">
        <v>86</v>
      </c>
      <c r="D553" s="338" t="s">
        <v>86</v>
      </c>
      <c r="E553" s="222"/>
      <c r="F553" s="243" t="str">
        <f t="shared" si="24"/>
        <v/>
      </c>
      <c r="G553" s="243" t="str">
        <f t="shared" si="25"/>
        <v/>
      </c>
    </row>
    <row r="554" spans="1:7" x14ac:dyDescent="0.25">
      <c r="A554" s="274" t="s">
        <v>2239</v>
      </c>
      <c r="B554" s="332" t="s">
        <v>582</v>
      </c>
      <c r="C554" s="338" t="s">
        <v>86</v>
      </c>
      <c r="D554" s="338" t="s">
        <v>86</v>
      </c>
      <c r="E554" s="222"/>
      <c r="F554" s="243" t="str">
        <f t="shared" si="24"/>
        <v/>
      </c>
      <c r="G554" s="243" t="str">
        <f t="shared" si="25"/>
        <v/>
      </c>
    </row>
    <row r="555" spans="1:7" x14ac:dyDescent="0.25">
      <c r="A555" s="274" t="s">
        <v>2240</v>
      </c>
      <c r="B555" s="332" t="s">
        <v>582</v>
      </c>
      <c r="C555" s="338" t="s">
        <v>86</v>
      </c>
      <c r="D555" s="338" t="s">
        <v>86</v>
      </c>
      <c r="E555" s="222"/>
      <c r="F555" s="243" t="str">
        <f t="shared" si="24"/>
        <v/>
      </c>
      <c r="G555" s="243" t="str">
        <f t="shared" si="25"/>
        <v/>
      </c>
    </row>
    <row r="556" spans="1:7" x14ac:dyDescent="0.25">
      <c r="A556" s="274" t="s">
        <v>2241</v>
      </c>
      <c r="B556" s="332" t="s">
        <v>582</v>
      </c>
      <c r="C556" s="338" t="s">
        <v>86</v>
      </c>
      <c r="D556" s="338" t="s">
        <v>86</v>
      </c>
      <c r="E556" s="222"/>
      <c r="F556" s="243" t="str">
        <f t="shared" si="24"/>
        <v/>
      </c>
      <c r="G556" s="243" t="str">
        <f t="shared" si="25"/>
        <v/>
      </c>
    </row>
    <row r="557" spans="1:7" x14ac:dyDescent="0.25">
      <c r="A557" s="274" t="s">
        <v>2242</v>
      </c>
      <c r="B557" s="332" t="s">
        <v>582</v>
      </c>
      <c r="C557" s="338" t="s">
        <v>86</v>
      </c>
      <c r="D557" s="338" t="s">
        <v>86</v>
      </c>
      <c r="E557" s="222"/>
      <c r="F557" s="243" t="str">
        <f t="shared" si="24"/>
        <v/>
      </c>
      <c r="G557" s="243" t="str">
        <f t="shared" si="25"/>
        <v/>
      </c>
    </row>
    <row r="558" spans="1:7" x14ac:dyDescent="0.25">
      <c r="A558" s="274" t="s">
        <v>2243</v>
      </c>
      <c r="B558" s="332" t="s">
        <v>582</v>
      </c>
      <c r="C558" s="338" t="s">
        <v>86</v>
      </c>
      <c r="D558" s="338" t="s">
        <v>86</v>
      </c>
      <c r="E558" s="222"/>
      <c r="F558" s="243" t="str">
        <f t="shared" si="24"/>
        <v/>
      </c>
      <c r="G558" s="243" t="str">
        <f t="shared" si="25"/>
        <v/>
      </c>
    </row>
    <row r="559" spans="1:7" x14ac:dyDescent="0.25">
      <c r="A559" s="274" t="s">
        <v>2244</v>
      </c>
      <c r="B559" s="332" t="s">
        <v>582</v>
      </c>
      <c r="C559" s="338" t="s">
        <v>86</v>
      </c>
      <c r="D559" s="338" t="s">
        <v>86</v>
      </c>
      <c r="E559" s="222"/>
      <c r="F559" s="243" t="str">
        <f t="shared" si="24"/>
        <v/>
      </c>
      <c r="G559" s="243" t="str">
        <f t="shared" si="25"/>
        <v/>
      </c>
    </row>
    <row r="560" spans="1:7" x14ac:dyDescent="0.25">
      <c r="A560" s="274" t="s">
        <v>2245</v>
      </c>
      <c r="B560" s="332" t="s">
        <v>582</v>
      </c>
      <c r="C560" s="338" t="s">
        <v>86</v>
      </c>
      <c r="D560" s="338" t="s">
        <v>86</v>
      </c>
      <c r="E560" s="222"/>
      <c r="F560" s="243" t="str">
        <f t="shared" si="24"/>
        <v/>
      </c>
      <c r="G560" s="243" t="str">
        <f t="shared" si="25"/>
        <v/>
      </c>
    </row>
    <row r="561" spans="1:7" x14ac:dyDescent="0.25">
      <c r="A561" s="274" t="s">
        <v>2246</v>
      </c>
      <c r="B561" s="332" t="s">
        <v>582</v>
      </c>
      <c r="C561" s="338" t="s">
        <v>86</v>
      </c>
      <c r="D561" s="338" t="s">
        <v>86</v>
      </c>
      <c r="E561" s="222"/>
      <c r="F561" s="243" t="str">
        <f t="shared" si="24"/>
        <v/>
      </c>
      <c r="G561" s="243" t="str">
        <f t="shared" si="25"/>
        <v/>
      </c>
    </row>
    <row r="562" spans="1:7" x14ac:dyDescent="0.25">
      <c r="A562" s="274" t="s">
        <v>2247</v>
      </c>
      <c r="B562" s="332" t="s">
        <v>582</v>
      </c>
      <c r="C562" s="338" t="s">
        <v>86</v>
      </c>
      <c r="D562" s="338" t="s">
        <v>86</v>
      </c>
      <c r="E562" s="222"/>
      <c r="F562" s="243" t="str">
        <f t="shared" si="24"/>
        <v/>
      </c>
      <c r="G562" s="243" t="str">
        <f t="shared" si="25"/>
        <v/>
      </c>
    </row>
    <row r="563" spans="1:7" x14ac:dyDescent="0.25">
      <c r="A563" s="274" t="s">
        <v>2248</v>
      </c>
      <c r="B563" s="332" t="s">
        <v>582</v>
      </c>
      <c r="C563" s="338" t="s">
        <v>86</v>
      </c>
      <c r="D563" s="338" t="s">
        <v>86</v>
      </c>
      <c r="E563" s="222"/>
      <c r="F563" s="243" t="str">
        <f t="shared" si="24"/>
        <v/>
      </c>
      <c r="G563" s="243" t="str">
        <f t="shared" si="25"/>
        <v/>
      </c>
    </row>
    <row r="564" spans="1:7" x14ac:dyDescent="0.25">
      <c r="A564" s="274" t="s">
        <v>2249</v>
      </c>
      <c r="B564" s="234" t="s">
        <v>2036</v>
      </c>
      <c r="C564" s="338" t="s">
        <v>86</v>
      </c>
      <c r="D564" s="338" t="s">
        <v>86</v>
      </c>
      <c r="E564" s="222"/>
      <c r="F564" s="243" t="str">
        <f t="shared" si="24"/>
        <v/>
      </c>
      <c r="G564" s="243" t="str">
        <f t="shared" si="25"/>
        <v/>
      </c>
    </row>
    <row r="565" spans="1:7" x14ac:dyDescent="0.25">
      <c r="A565" s="274" t="s">
        <v>2250</v>
      </c>
      <c r="B565" s="224" t="s">
        <v>148</v>
      </c>
      <c r="C565" s="186">
        <f>SUM(C547:C564)</f>
        <v>0</v>
      </c>
      <c r="D565" s="187">
        <f>SUM(D547:D564)</f>
        <v>0</v>
      </c>
      <c r="E565" s="222"/>
      <c r="F565" s="264">
        <f>SUM(F547:F564)</f>
        <v>0</v>
      </c>
      <c r="G565" s="264">
        <f>SUM(G547:G564)</f>
        <v>0</v>
      </c>
    </row>
    <row r="566" spans="1:7" x14ac:dyDescent="0.25">
      <c r="A566" s="274" t="s">
        <v>2421</v>
      </c>
      <c r="B566" s="224"/>
      <c r="C566" s="218"/>
      <c r="D566" s="218"/>
      <c r="E566" s="222"/>
      <c r="F566" s="222"/>
      <c r="G566" s="222"/>
    </row>
    <row r="567" spans="1:7" x14ac:dyDescent="0.25">
      <c r="A567" s="274" t="s">
        <v>2422</v>
      </c>
      <c r="B567" s="224"/>
      <c r="C567" s="218"/>
      <c r="D567" s="218"/>
      <c r="E567" s="222"/>
      <c r="F567" s="222"/>
      <c r="G567" s="222"/>
    </row>
    <row r="568" spans="1:7" x14ac:dyDescent="0.25">
      <c r="A568" s="274" t="s">
        <v>2423</v>
      </c>
      <c r="B568" s="224"/>
      <c r="C568" s="218"/>
      <c r="D568" s="218"/>
      <c r="E568" s="222"/>
      <c r="F568" s="222"/>
      <c r="G568" s="222"/>
    </row>
    <row r="569" spans="1:7" s="257" customFormat="1" x14ac:dyDescent="0.25">
      <c r="A569" s="85"/>
      <c r="B569" s="85" t="s">
        <v>2424</v>
      </c>
      <c r="C569" s="85" t="s">
        <v>115</v>
      </c>
      <c r="D569" s="85" t="s">
        <v>1644</v>
      </c>
      <c r="E569" s="85"/>
      <c r="F569" s="85" t="s">
        <v>490</v>
      </c>
      <c r="G569" s="85" t="s">
        <v>2297</v>
      </c>
    </row>
    <row r="570" spans="1:7" s="257" customFormat="1" x14ac:dyDescent="0.25">
      <c r="A570" s="274" t="s">
        <v>2251</v>
      </c>
      <c r="B570" s="332" t="s">
        <v>582</v>
      </c>
      <c r="C570" s="333" t="s">
        <v>86</v>
      </c>
      <c r="D570" s="340" t="s">
        <v>86</v>
      </c>
      <c r="E570" s="259"/>
      <c r="F570" s="243" t="str">
        <f>IF($C$588=0,"",IF(C570="[for completion]","",IF(C570="","",C570/$C$588)))</f>
        <v/>
      </c>
      <c r="G570" s="243" t="str">
        <f>IF($D$588=0,"",IF(D570="[for completion]","",IF(D570="","",D570/$D$588)))</f>
        <v/>
      </c>
    </row>
    <row r="571" spans="1:7" s="257" customFormat="1" x14ac:dyDescent="0.25">
      <c r="A571" s="274" t="s">
        <v>2252</v>
      </c>
      <c r="B571" s="332" t="s">
        <v>582</v>
      </c>
      <c r="C571" s="333" t="s">
        <v>86</v>
      </c>
      <c r="D571" s="340" t="s">
        <v>86</v>
      </c>
      <c r="E571" s="259"/>
      <c r="F571" s="243" t="str">
        <f t="shared" ref="F571:F587" si="26">IF($C$588=0,"",IF(C571="[for completion]","",IF(C571="","",C571/$C$588)))</f>
        <v/>
      </c>
      <c r="G571" s="243" t="str">
        <f t="shared" ref="G571:G587" si="27">IF($D$588=0,"",IF(D571="[for completion]","",IF(D571="","",D571/$D$588)))</f>
        <v/>
      </c>
    </row>
    <row r="572" spans="1:7" s="257" customFormat="1" x14ac:dyDescent="0.25">
      <c r="A572" s="274" t="s">
        <v>2253</v>
      </c>
      <c r="B572" s="332" t="s">
        <v>582</v>
      </c>
      <c r="C572" s="333" t="s">
        <v>86</v>
      </c>
      <c r="D572" s="340" t="s">
        <v>86</v>
      </c>
      <c r="E572" s="259"/>
      <c r="F572" s="243" t="str">
        <f t="shared" si="26"/>
        <v/>
      </c>
      <c r="G572" s="243" t="str">
        <f t="shared" si="27"/>
        <v/>
      </c>
    </row>
    <row r="573" spans="1:7" s="257" customFormat="1" x14ac:dyDescent="0.25">
      <c r="A573" s="274" t="s">
        <v>2254</v>
      </c>
      <c r="B573" s="332" t="s">
        <v>582</v>
      </c>
      <c r="C573" s="333" t="s">
        <v>86</v>
      </c>
      <c r="D573" s="340" t="s">
        <v>86</v>
      </c>
      <c r="E573" s="259"/>
      <c r="F573" s="243" t="str">
        <f t="shared" si="26"/>
        <v/>
      </c>
      <c r="G573" s="243" t="str">
        <f t="shared" si="27"/>
        <v/>
      </c>
    </row>
    <row r="574" spans="1:7" s="257" customFormat="1" x14ac:dyDescent="0.25">
      <c r="A574" s="274" t="s">
        <v>2255</v>
      </c>
      <c r="B574" s="332" t="s">
        <v>582</v>
      </c>
      <c r="C574" s="333" t="s">
        <v>86</v>
      </c>
      <c r="D574" s="340" t="s">
        <v>86</v>
      </c>
      <c r="E574" s="259"/>
      <c r="F574" s="243" t="str">
        <f t="shared" si="26"/>
        <v/>
      </c>
      <c r="G574" s="243" t="str">
        <f t="shared" si="27"/>
        <v/>
      </c>
    </row>
    <row r="575" spans="1:7" s="257" customFormat="1" x14ac:dyDescent="0.25">
      <c r="A575" s="274" t="s">
        <v>2256</v>
      </c>
      <c r="B575" s="332" t="s">
        <v>582</v>
      </c>
      <c r="C575" s="333" t="s">
        <v>86</v>
      </c>
      <c r="D575" s="340" t="s">
        <v>86</v>
      </c>
      <c r="E575" s="259"/>
      <c r="F575" s="243" t="str">
        <f t="shared" si="26"/>
        <v/>
      </c>
      <c r="G575" s="243" t="str">
        <f t="shared" si="27"/>
        <v/>
      </c>
    </row>
    <row r="576" spans="1:7" s="257" customFormat="1" x14ac:dyDescent="0.25">
      <c r="A576" s="274" t="s">
        <v>2257</v>
      </c>
      <c r="B576" s="332" t="s">
        <v>582</v>
      </c>
      <c r="C576" s="333" t="s">
        <v>86</v>
      </c>
      <c r="D576" s="340" t="s">
        <v>86</v>
      </c>
      <c r="E576" s="259"/>
      <c r="F576" s="243" t="str">
        <f t="shared" si="26"/>
        <v/>
      </c>
      <c r="G576" s="243" t="str">
        <f t="shared" si="27"/>
        <v/>
      </c>
    </row>
    <row r="577" spans="1:7" s="257" customFormat="1" x14ac:dyDescent="0.25">
      <c r="A577" s="274" t="s">
        <v>2258</v>
      </c>
      <c r="B577" s="332" t="s">
        <v>582</v>
      </c>
      <c r="C577" s="333" t="s">
        <v>86</v>
      </c>
      <c r="D577" s="340" t="s">
        <v>86</v>
      </c>
      <c r="E577" s="259"/>
      <c r="F577" s="243" t="str">
        <f t="shared" si="26"/>
        <v/>
      </c>
      <c r="G577" s="243" t="str">
        <f t="shared" si="27"/>
        <v/>
      </c>
    </row>
    <row r="578" spans="1:7" s="257" customFormat="1" x14ac:dyDescent="0.25">
      <c r="A578" s="274" t="s">
        <v>2259</v>
      </c>
      <c r="B578" s="332" t="s">
        <v>582</v>
      </c>
      <c r="C578" s="333" t="s">
        <v>86</v>
      </c>
      <c r="D578" s="340" t="s">
        <v>86</v>
      </c>
      <c r="E578" s="259"/>
      <c r="F578" s="243" t="str">
        <f t="shared" si="26"/>
        <v/>
      </c>
      <c r="G578" s="243" t="str">
        <f t="shared" si="27"/>
        <v/>
      </c>
    </row>
    <row r="579" spans="1:7" s="257" customFormat="1" x14ac:dyDescent="0.25">
      <c r="A579" s="274" t="s">
        <v>2260</v>
      </c>
      <c r="B579" s="332" t="s">
        <v>582</v>
      </c>
      <c r="C579" s="333" t="s">
        <v>86</v>
      </c>
      <c r="D579" s="340" t="s">
        <v>86</v>
      </c>
      <c r="E579" s="259"/>
      <c r="F579" s="243" t="str">
        <f t="shared" si="26"/>
        <v/>
      </c>
      <c r="G579" s="243" t="str">
        <f t="shared" si="27"/>
        <v/>
      </c>
    </row>
    <row r="580" spans="1:7" s="257" customFormat="1" x14ac:dyDescent="0.25">
      <c r="A580" s="274" t="s">
        <v>2261</v>
      </c>
      <c r="B580" s="332" t="s">
        <v>582</v>
      </c>
      <c r="C580" s="333" t="s">
        <v>86</v>
      </c>
      <c r="D580" s="340" t="s">
        <v>86</v>
      </c>
      <c r="E580" s="259"/>
      <c r="F580" s="243" t="str">
        <f t="shared" si="26"/>
        <v/>
      </c>
      <c r="G580" s="243" t="str">
        <f t="shared" si="27"/>
        <v/>
      </c>
    </row>
    <row r="581" spans="1:7" s="257" customFormat="1" x14ac:dyDescent="0.25">
      <c r="A581" s="274" t="s">
        <v>2425</v>
      </c>
      <c r="B581" s="332" t="s">
        <v>582</v>
      </c>
      <c r="C581" s="333" t="s">
        <v>86</v>
      </c>
      <c r="D581" s="340" t="s">
        <v>86</v>
      </c>
      <c r="E581" s="259"/>
      <c r="F581" s="243" t="str">
        <f t="shared" si="26"/>
        <v/>
      </c>
      <c r="G581" s="243" t="str">
        <f t="shared" si="27"/>
        <v/>
      </c>
    </row>
    <row r="582" spans="1:7" s="257" customFormat="1" x14ac:dyDescent="0.25">
      <c r="A582" s="274" t="s">
        <v>2426</v>
      </c>
      <c r="B582" s="332" t="s">
        <v>582</v>
      </c>
      <c r="C582" s="333" t="s">
        <v>86</v>
      </c>
      <c r="D582" s="340" t="s">
        <v>86</v>
      </c>
      <c r="E582" s="259"/>
      <c r="F582" s="243" t="str">
        <f t="shared" si="26"/>
        <v/>
      </c>
      <c r="G582" s="243" t="str">
        <f t="shared" si="27"/>
        <v/>
      </c>
    </row>
    <row r="583" spans="1:7" s="257" customFormat="1" x14ac:dyDescent="0.25">
      <c r="A583" s="274" t="s">
        <v>2427</v>
      </c>
      <c r="B583" s="332" t="s">
        <v>582</v>
      </c>
      <c r="C583" s="333" t="s">
        <v>86</v>
      </c>
      <c r="D583" s="340" t="s">
        <v>86</v>
      </c>
      <c r="E583" s="259"/>
      <c r="F583" s="243" t="str">
        <f t="shared" si="26"/>
        <v/>
      </c>
      <c r="G583" s="243" t="str">
        <f t="shared" si="27"/>
        <v/>
      </c>
    </row>
    <row r="584" spans="1:7" s="257" customFormat="1" x14ac:dyDescent="0.25">
      <c r="A584" s="274" t="s">
        <v>2428</v>
      </c>
      <c r="B584" s="332" t="s">
        <v>582</v>
      </c>
      <c r="C584" s="333" t="s">
        <v>86</v>
      </c>
      <c r="D584" s="340" t="s">
        <v>86</v>
      </c>
      <c r="E584" s="259"/>
      <c r="F584" s="243" t="str">
        <f t="shared" si="26"/>
        <v/>
      </c>
      <c r="G584" s="243" t="str">
        <f t="shared" si="27"/>
        <v/>
      </c>
    </row>
    <row r="585" spans="1:7" s="257" customFormat="1" x14ac:dyDescent="0.25">
      <c r="A585" s="274" t="s">
        <v>2429</v>
      </c>
      <c r="B585" s="332" t="s">
        <v>582</v>
      </c>
      <c r="C585" s="333" t="s">
        <v>86</v>
      </c>
      <c r="D585" s="340" t="s">
        <v>86</v>
      </c>
      <c r="E585" s="259"/>
      <c r="F585" s="243" t="str">
        <f t="shared" si="26"/>
        <v/>
      </c>
      <c r="G585" s="243" t="str">
        <f t="shared" si="27"/>
        <v/>
      </c>
    </row>
    <row r="586" spans="1:7" s="257" customFormat="1" x14ac:dyDescent="0.25">
      <c r="A586" s="274" t="s">
        <v>2430</v>
      </c>
      <c r="B586" s="332" t="s">
        <v>582</v>
      </c>
      <c r="C586" s="333" t="s">
        <v>86</v>
      </c>
      <c r="D586" s="340" t="s">
        <v>86</v>
      </c>
      <c r="E586" s="259"/>
      <c r="F586" s="243" t="str">
        <f t="shared" si="26"/>
        <v/>
      </c>
      <c r="G586" s="243" t="str">
        <f t="shared" si="27"/>
        <v/>
      </c>
    </row>
    <row r="587" spans="1:7" s="257" customFormat="1" x14ac:dyDescent="0.25">
      <c r="A587" s="274" t="s">
        <v>2431</v>
      </c>
      <c r="B587" s="234" t="s">
        <v>2036</v>
      </c>
      <c r="C587" s="333" t="s">
        <v>86</v>
      </c>
      <c r="D587" s="340" t="s">
        <v>86</v>
      </c>
      <c r="E587" s="259"/>
      <c r="F587" s="243" t="str">
        <f t="shared" si="26"/>
        <v/>
      </c>
      <c r="G587" s="243" t="str">
        <f t="shared" si="27"/>
        <v/>
      </c>
    </row>
    <row r="588" spans="1:7" s="257" customFormat="1" x14ac:dyDescent="0.25">
      <c r="A588" s="274" t="s">
        <v>2432</v>
      </c>
      <c r="B588" s="260" t="s">
        <v>148</v>
      </c>
      <c r="C588" s="186">
        <f>SUM(C570:C587)</f>
        <v>0</v>
      </c>
      <c r="D588" s="187">
        <f>SUM(D570:D587)</f>
        <v>0</v>
      </c>
      <c r="E588" s="259"/>
      <c r="F588" s="264">
        <f>SUM(F570:F587)</f>
        <v>0</v>
      </c>
      <c r="G588" s="264">
        <f>SUM(G570:G587)</f>
        <v>0</v>
      </c>
    </row>
    <row r="589" spans="1:7" x14ac:dyDescent="0.25">
      <c r="A589" s="85"/>
      <c r="B589" s="85" t="s">
        <v>2445</v>
      </c>
      <c r="C589" s="85" t="s">
        <v>115</v>
      </c>
      <c r="D589" s="85" t="s">
        <v>1644</v>
      </c>
      <c r="E589" s="85"/>
      <c r="F589" s="85" t="s">
        <v>490</v>
      </c>
      <c r="G589" s="85" t="s">
        <v>1953</v>
      </c>
    </row>
    <row r="590" spans="1:7" x14ac:dyDescent="0.25">
      <c r="A590" s="274" t="s">
        <v>2262</v>
      </c>
      <c r="B590" s="260" t="s">
        <v>1635</v>
      </c>
      <c r="C590" s="338" t="s">
        <v>86</v>
      </c>
      <c r="D590" s="338" t="s">
        <v>86</v>
      </c>
      <c r="E590" s="222"/>
      <c r="F590" s="243" t="str">
        <f t="shared" ref="F590:F597" si="28">IF($C$603=0,"",IF(C590="[for completion]","",IF(C590="","",C590/$C$603)))</f>
        <v/>
      </c>
      <c r="G590" s="243" t="str">
        <f t="shared" ref="G590:G597" si="29">IF($D$603=0,"",IF(D590="[for completion]","",IF(D590="","",D590/$D$603)))</f>
        <v/>
      </c>
    </row>
    <row r="591" spans="1:7" x14ac:dyDescent="0.25">
      <c r="A591" s="274" t="s">
        <v>2263</v>
      </c>
      <c r="B591" s="260" t="s">
        <v>1636</v>
      </c>
      <c r="C591" s="338" t="s">
        <v>86</v>
      </c>
      <c r="D591" s="338" t="s">
        <v>86</v>
      </c>
      <c r="E591" s="222"/>
      <c r="F591" s="243" t="str">
        <f t="shared" si="28"/>
        <v/>
      </c>
      <c r="G591" s="243" t="str">
        <f t="shared" si="29"/>
        <v/>
      </c>
    </row>
    <row r="592" spans="1:7" x14ac:dyDescent="0.25">
      <c r="A592" s="274" t="s">
        <v>2264</v>
      </c>
      <c r="B592" s="260" t="s">
        <v>2321</v>
      </c>
      <c r="C592" s="338" t="s">
        <v>86</v>
      </c>
      <c r="D592" s="338" t="s">
        <v>86</v>
      </c>
      <c r="E592" s="222"/>
      <c r="F592" s="243" t="str">
        <f t="shared" si="28"/>
        <v/>
      </c>
      <c r="G592" s="243" t="str">
        <f t="shared" si="29"/>
        <v/>
      </c>
    </row>
    <row r="593" spans="1:7" x14ac:dyDescent="0.25">
      <c r="A593" s="274" t="s">
        <v>2265</v>
      </c>
      <c r="B593" s="260" t="s">
        <v>1637</v>
      </c>
      <c r="C593" s="338" t="s">
        <v>86</v>
      </c>
      <c r="D593" s="338" t="s">
        <v>86</v>
      </c>
      <c r="E593" s="222"/>
      <c r="F593" s="243" t="str">
        <f t="shared" si="28"/>
        <v/>
      </c>
      <c r="G593" s="243" t="str">
        <f t="shared" si="29"/>
        <v/>
      </c>
    </row>
    <row r="594" spans="1:7" x14ac:dyDescent="0.25">
      <c r="A594" s="274" t="s">
        <v>2266</v>
      </c>
      <c r="B594" s="260" t="s">
        <v>1638</v>
      </c>
      <c r="C594" s="338" t="s">
        <v>86</v>
      </c>
      <c r="D594" s="338" t="s">
        <v>86</v>
      </c>
      <c r="E594" s="222"/>
      <c r="F594" s="243" t="str">
        <f t="shared" si="28"/>
        <v/>
      </c>
      <c r="G594" s="243" t="str">
        <f t="shared" si="29"/>
        <v/>
      </c>
    </row>
    <row r="595" spans="1:7" x14ac:dyDescent="0.25">
      <c r="A595" s="274" t="s">
        <v>2433</v>
      </c>
      <c r="B595" s="260" t="s">
        <v>1639</v>
      </c>
      <c r="C595" s="338" t="s">
        <v>86</v>
      </c>
      <c r="D595" s="338" t="s">
        <v>86</v>
      </c>
      <c r="E595" s="222"/>
      <c r="F595" s="243" t="str">
        <f t="shared" si="28"/>
        <v/>
      </c>
      <c r="G595" s="243" t="str">
        <f t="shared" si="29"/>
        <v/>
      </c>
    </row>
    <row r="596" spans="1:7" x14ac:dyDescent="0.25">
      <c r="A596" s="274" t="s">
        <v>2434</v>
      </c>
      <c r="B596" s="260" t="s">
        <v>1640</v>
      </c>
      <c r="C596" s="338" t="s">
        <v>86</v>
      </c>
      <c r="D596" s="338" t="s">
        <v>86</v>
      </c>
      <c r="E596" s="222"/>
      <c r="F596" s="243" t="str">
        <f t="shared" si="28"/>
        <v/>
      </c>
      <c r="G596" s="243" t="str">
        <f t="shared" si="29"/>
        <v/>
      </c>
    </row>
    <row r="597" spans="1:7" x14ac:dyDescent="0.25">
      <c r="A597" s="361" t="s">
        <v>2435</v>
      </c>
      <c r="B597" s="260" t="s">
        <v>1641</v>
      </c>
      <c r="C597" s="338" t="s">
        <v>86</v>
      </c>
      <c r="D597" s="338" t="s">
        <v>86</v>
      </c>
      <c r="E597" s="259"/>
      <c r="F597" s="364" t="str">
        <f t="shared" si="28"/>
        <v/>
      </c>
      <c r="G597" s="364" t="str">
        <f t="shared" si="29"/>
        <v/>
      </c>
    </row>
    <row r="598" spans="1:7" x14ac:dyDescent="0.25">
      <c r="A598" s="361" t="s">
        <v>2436</v>
      </c>
      <c r="B598" s="367" t="s">
        <v>2697</v>
      </c>
      <c r="C598" s="244" t="s">
        <v>86</v>
      </c>
      <c r="D598" s="366" t="s">
        <v>86</v>
      </c>
      <c r="E598" s="376"/>
      <c r="F598" s="364" t="str">
        <f t="shared" ref="F598:F601" si="30">IF($C$603=0,"",IF(C598="[for completion]","",IF(C598="","",C598/$C$603)))</f>
        <v/>
      </c>
      <c r="G598" s="364" t="str">
        <f t="shared" ref="G598:G601" si="31">IF($D$603=0,"",IF(D598="[for completion]","",IF(D598="","",D598/$D$603)))</f>
        <v/>
      </c>
    </row>
    <row r="599" spans="1:7" s="257" customFormat="1" x14ac:dyDescent="0.25">
      <c r="A599" s="361" t="s">
        <v>2437</v>
      </c>
      <c r="B599" s="366" t="s">
        <v>2700</v>
      </c>
      <c r="C599" s="244" t="s">
        <v>86</v>
      </c>
      <c r="D599" s="366" t="s">
        <v>86</v>
      </c>
      <c r="E599" s="108"/>
      <c r="F599" s="364" t="str">
        <f t="shared" si="30"/>
        <v/>
      </c>
      <c r="G599" s="364" t="str">
        <f t="shared" si="31"/>
        <v/>
      </c>
    </row>
    <row r="600" spans="1:7" x14ac:dyDescent="0.25">
      <c r="A600" s="361" t="s">
        <v>2438</v>
      </c>
      <c r="B600" s="366" t="s">
        <v>2698</v>
      </c>
      <c r="C600" s="244" t="s">
        <v>86</v>
      </c>
      <c r="D600" s="366" t="s">
        <v>86</v>
      </c>
      <c r="E600" s="108"/>
      <c r="F600" s="364" t="str">
        <f t="shared" si="30"/>
        <v/>
      </c>
      <c r="G600" s="364" t="str">
        <f t="shared" si="31"/>
        <v/>
      </c>
    </row>
    <row r="601" spans="1:7" s="360" customFormat="1" x14ac:dyDescent="0.25">
      <c r="A601" s="361" t="s">
        <v>2735</v>
      </c>
      <c r="B601" s="367" t="s">
        <v>2699</v>
      </c>
      <c r="C601" s="244" t="s">
        <v>86</v>
      </c>
      <c r="D601" s="366" t="s">
        <v>86</v>
      </c>
      <c r="E601" s="376"/>
      <c r="F601" s="364" t="str">
        <f t="shared" si="30"/>
        <v/>
      </c>
      <c r="G601" s="364" t="str">
        <f t="shared" si="31"/>
        <v/>
      </c>
    </row>
    <row r="602" spans="1:7" s="360" customFormat="1" x14ac:dyDescent="0.25">
      <c r="A602" s="361" t="s">
        <v>2736</v>
      </c>
      <c r="B602" s="260" t="s">
        <v>2036</v>
      </c>
      <c r="C602" s="338" t="s">
        <v>86</v>
      </c>
      <c r="D602" s="338" t="s">
        <v>86</v>
      </c>
      <c r="E602" s="259"/>
      <c r="F602" s="364" t="str">
        <f>IF($C$603=0,"",IF(C602="[for completion]","",IF(C602="","",C602/$C$603)))</f>
        <v/>
      </c>
      <c r="G602" s="364" t="str">
        <f>IF($D$603=0,"",IF(D602="[for completion]","",IF(D602="","",D602/$D$603)))</f>
        <v/>
      </c>
    </row>
    <row r="603" spans="1:7" s="360" customFormat="1" x14ac:dyDescent="0.25">
      <c r="A603" s="361" t="s">
        <v>2737</v>
      </c>
      <c r="B603" s="260" t="s">
        <v>148</v>
      </c>
      <c r="C603" s="186">
        <f>SUM(C590:C602)</f>
        <v>0</v>
      </c>
      <c r="D603" s="187">
        <f>SUM(D590:D602)</f>
        <v>0</v>
      </c>
      <c r="E603" s="259"/>
      <c r="F603" s="363">
        <f>SUM(F590:F602)</f>
        <v>0</v>
      </c>
      <c r="G603" s="363">
        <f>SUM(G590:G602)</f>
        <v>0</v>
      </c>
    </row>
    <row r="604" spans="1:7" s="360" customFormat="1" x14ac:dyDescent="0.25">
      <c r="A604" s="361" t="s">
        <v>2738</v>
      </c>
      <c r="B604" s="108"/>
      <c r="C604" s="108"/>
      <c r="D604" s="108"/>
      <c r="E604" s="108"/>
      <c r="F604" s="108"/>
      <c r="G604" s="108"/>
    </row>
    <row r="605" spans="1:7" s="360" customFormat="1" x14ac:dyDescent="0.25">
      <c r="A605" s="361" t="s">
        <v>2739</v>
      </c>
      <c r="B605" s="108"/>
      <c r="C605" s="108"/>
      <c r="D605" s="108"/>
      <c r="E605" s="108"/>
      <c r="F605" s="108"/>
      <c r="G605" s="108"/>
    </row>
    <row r="606" spans="1:7" s="360" customFormat="1" x14ac:dyDescent="0.25">
      <c r="A606" s="361" t="s">
        <v>2740</v>
      </c>
      <c r="B606" s="108"/>
      <c r="C606" s="108"/>
      <c r="D606" s="108"/>
      <c r="E606" s="108"/>
      <c r="F606" s="108"/>
      <c r="G606" s="108"/>
    </row>
    <row r="607" spans="1:7" s="360" customFormat="1" x14ac:dyDescent="0.25">
      <c r="A607" s="361" t="s">
        <v>2741</v>
      </c>
      <c r="B607" s="260"/>
      <c r="C607" s="186"/>
      <c r="D607" s="187"/>
      <c r="E607" s="259"/>
      <c r="F607" s="363"/>
      <c r="G607" s="363"/>
    </row>
    <row r="608" spans="1:7" s="360" customFormat="1" x14ac:dyDescent="0.25">
      <c r="A608" s="361" t="s">
        <v>2742</v>
      </c>
      <c r="B608" s="260"/>
      <c r="C608" s="186"/>
      <c r="D608" s="187"/>
      <c r="E608" s="259"/>
      <c r="F608" s="363"/>
      <c r="G608" s="363"/>
    </row>
    <row r="609" spans="1:7" s="360" customFormat="1" x14ac:dyDescent="0.25">
      <c r="A609" s="361" t="s">
        <v>2743</v>
      </c>
      <c r="B609" s="260"/>
      <c r="C609" s="186"/>
      <c r="D609" s="187"/>
      <c r="E609" s="259"/>
      <c r="F609" s="363"/>
      <c r="G609" s="363"/>
    </row>
    <row r="610" spans="1:7" s="360" customFormat="1" x14ac:dyDescent="0.25">
      <c r="A610" s="361" t="s">
        <v>2744</v>
      </c>
      <c r="B610" s="260"/>
      <c r="C610" s="186"/>
      <c r="D610" s="187"/>
      <c r="E610" s="259"/>
      <c r="F610" s="363"/>
      <c r="G610" s="363"/>
    </row>
    <row r="611" spans="1:7" s="360" customFormat="1" x14ac:dyDescent="0.25">
      <c r="A611" s="361" t="s">
        <v>2745</v>
      </c>
      <c r="B611" s="260"/>
      <c r="C611" s="186"/>
      <c r="D611" s="187"/>
      <c r="E611" s="259"/>
      <c r="F611" s="363"/>
      <c r="G611" s="363"/>
    </row>
    <row r="612" spans="1:7" x14ac:dyDescent="0.25">
      <c r="A612" s="361" t="s">
        <v>2746</v>
      </c>
      <c r="B612" s="108"/>
      <c r="C612" s="108"/>
      <c r="D612" s="108"/>
      <c r="E612" s="108"/>
      <c r="F612" s="108"/>
      <c r="G612" s="108"/>
    </row>
    <row r="613" spans="1:7" s="360" customFormat="1" x14ac:dyDescent="0.25">
      <c r="A613" s="361" t="s">
        <v>2747</v>
      </c>
      <c r="B613" s="108"/>
      <c r="C613" s="108"/>
      <c r="D613" s="108"/>
      <c r="E613" s="108"/>
      <c r="F613" s="108"/>
      <c r="G613" s="108"/>
    </row>
    <row r="614" spans="1:7" x14ac:dyDescent="0.25">
      <c r="A614" s="155"/>
      <c r="B614" s="155" t="s">
        <v>2444</v>
      </c>
      <c r="C614" s="155" t="s">
        <v>115</v>
      </c>
      <c r="D614" s="155" t="s">
        <v>1644</v>
      </c>
      <c r="E614" s="155"/>
      <c r="F614" s="155" t="s">
        <v>490</v>
      </c>
      <c r="G614" s="155" t="s">
        <v>1953</v>
      </c>
    </row>
    <row r="615" spans="1:7" x14ac:dyDescent="0.25">
      <c r="A615" s="274" t="s">
        <v>2439</v>
      </c>
      <c r="B615" s="269" t="s">
        <v>2269</v>
      </c>
      <c r="C615" s="338" t="s">
        <v>86</v>
      </c>
      <c r="D615" s="338" t="s">
        <v>86</v>
      </c>
      <c r="E615" s="270"/>
      <c r="F615" s="243" t="str">
        <f>IF($C$619=0,"",IF(C615="[for completion]","",IF(C615="","",C615/$C$619)))</f>
        <v/>
      </c>
      <c r="G615" s="243" t="str">
        <f>IF($D$619=0,"",IF(D615="[for completion]","",IF(D615="","",D615/$D$619)))</f>
        <v/>
      </c>
    </row>
    <row r="616" spans="1:7" x14ac:dyDescent="0.25">
      <c r="A616" s="274" t="s">
        <v>2440</v>
      </c>
      <c r="B616" s="265" t="s">
        <v>2268</v>
      </c>
      <c r="C616" s="338" t="s">
        <v>86</v>
      </c>
      <c r="D616" s="338" t="s">
        <v>86</v>
      </c>
      <c r="E616" s="270"/>
      <c r="F616" s="270"/>
      <c r="G616" s="243" t="str">
        <f>IF($D$619=0,"",IF(D616="[for completion]","",IF(D616="","",D616/$D$619)))</f>
        <v/>
      </c>
    </row>
    <row r="617" spans="1:7" x14ac:dyDescent="0.25">
      <c r="A617" s="274" t="s">
        <v>2441</v>
      </c>
      <c r="B617" s="269" t="s">
        <v>1643</v>
      </c>
      <c r="C617" s="338" t="s">
        <v>86</v>
      </c>
      <c r="D617" s="338" t="s">
        <v>86</v>
      </c>
      <c r="E617" s="270"/>
      <c r="F617" s="270"/>
      <c r="G617" s="243" t="str">
        <f>IF($D$619=0,"",IF(D617="[for completion]","",IF(D617="","",D617/$D$619)))</f>
        <v/>
      </c>
    </row>
    <row r="618" spans="1:7" x14ac:dyDescent="0.25">
      <c r="A618" s="274" t="s">
        <v>2442</v>
      </c>
      <c r="B618" s="267" t="s">
        <v>2036</v>
      </c>
      <c r="C618" s="338" t="s">
        <v>86</v>
      </c>
      <c r="D618" s="338" t="s">
        <v>86</v>
      </c>
      <c r="E618" s="270"/>
      <c r="F618" s="270"/>
      <c r="G618" s="243" t="str">
        <f>IF($D$619=0,"",IF(D618="[for completion]","",IF(D618="","",D618/$D$619)))</f>
        <v/>
      </c>
    </row>
    <row r="619" spans="1:7" x14ac:dyDescent="0.25">
      <c r="A619" s="274" t="s">
        <v>2443</v>
      </c>
      <c r="B619" s="269" t="s">
        <v>148</v>
      </c>
      <c r="C619" s="186">
        <f>SUM(C615:C618)</f>
        <v>0</v>
      </c>
      <c r="D619" s="187">
        <f>SUM(D615:D618)</f>
        <v>0</v>
      </c>
      <c r="E619" s="270"/>
      <c r="F619" s="264">
        <f>SUM(F615:F618)</f>
        <v>0</v>
      </c>
      <c r="G619" s="264">
        <f>SUM(G615:G618)</f>
        <v>0</v>
      </c>
    </row>
    <row r="620" spans="1:7" x14ac:dyDescent="0.25">
      <c r="A620" s="274"/>
    </row>
    <row r="621" spans="1:7" s="257" customFormat="1" x14ac:dyDescent="0.25">
      <c r="A621" s="155"/>
      <c r="B621" s="155" t="s">
        <v>2689</v>
      </c>
      <c r="C621" s="155" t="s">
        <v>2685</v>
      </c>
      <c r="D621" s="155" t="s">
        <v>2690</v>
      </c>
      <c r="E621" s="155"/>
      <c r="F621" s="155" t="s">
        <v>2687</v>
      </c>
      <c r="G621" s="155"/>
    </row>
    <row r="622" spans="1:7" x14ac:dyDescent="0.25">
      <c r="A622" s="328" t="s">
        <v>2446</v>
      </c>
      <c r="B622" s="367" t="s">
        <v>780</v>
      </c>
      <c r="C622" s="382" t="s">
        <v>86</v>
      </c>
      <c r="D622" s="383" t="s">
        <v>86</v>
      </c>
      <c r="E622" s="384"/>
      <c r="F622" s="383" t="s">
        <v>86</v>
      </c>
      <c r="G622" s="243" t="str">
        <f t="shared" ref="G622:G637" si="32">IF($D$640=0,"",IF(D622="[for completion]","",IF(D622="","",D622/$D$640)))</f>
        <v/>
      </c>
    </row>
    <row r="623" spans="1:7" x14ac:dyDescent="0.25">
      <c r="A623" s="328" t="s">
        <v>2447</v>
      </c>
      <c r="B623" s="367" t="s">
        <v>781</v>
      </c>
      <c r="C623" s="382" t="s">
        <v>86</v>
      </c>
      <c r="D623" s="383" t="s">
        <v>86</v>
      </c>
      <c r="E623" s="384"/>
      <c r="F623" s="383" t="s">
        <v>86</v>
      </c>
      <c r="G623" s="243" t="str">
        <f t="shared" si="32"/>
        <v/>
      </c>
    </row>
    <row r="624" spans="1:7" x14ac:dyDescent="0.25">
      <c r="A624" s="328" t="s">
        <v>2448</v>
      </c>
      <c r="B624" s="367" t="s">
        <v>782</v>
      </c>
      <c r="C624" s="382" t="s">
        <v>86</v>
      </c>
      <c r="D624" s="383" t="s">
        <v>86</v>
      </c>
      <c r="E624" s="384"/>
      <c r="F624" s="383" t="s">
        <v>86</v>
      </c>
      <c r="G624" s="243" t="str">
        <f t="shared" si="32"/>
        <v/>
      </c>
    </row>
    <row r="625" spans="1:7" x14ac:dyDescent="0.25">
      <c r="A625" s="328" t="s">
        <v>2449</v>
      </c>
      <c r="B625" s="367" t="s">
        <v>783</v>
      </c>
      <c r="C625" s="382" t="s">
        <v>86</v>
      </c>
      <c r="D625" s="383" t="s">
        <v>86</v>
      </c>
      <c r="E625" s="384"/>
      <c r="F625" s="383" t="s">
        <v>86</v>
      </c>
      <c r="G625" s="243" t="str">
        <f t="shared" si="32"/>
        <v/>
      </c>
    </row>
    <row r="626" spans="1:7" x14ac:dyDescent="0.25">
      <c r="A626" s="328" t="s">
        <v>2450</v>
      </c>
      <c r="B626" s="367" t="s">
        <v>784</v>
      </c>
      <c r="C626" s="382" t="s">
        <v>86</v>
      </c>
      <c r="D626" s="383" t="s">
        <v>86</v>
      </c>
      <c r="E626" s="384"/>
      <c r="F626" s="383" t="s">
        <v>86</v>
      </c>
      <c r="G626" s="243" t="str">
        <f t="shared" si="32"/>
        <v/>
      </c>
    </row>
    <row r="627" spans="1:7" x14ac:dyDescent="0.25">
      <c r="A627" s="328" t="s">
        <v>2451</v>
      </c>
      <c r="B627" s="367" t="s">
        <v>785</v>
      </c>
      <c r="C627" s="382" t="s">
        <v>86</v>
      </c>
      <c r="D627" s="383" t="s">
        <v>86</v>
      </c>
      <c r="E627" s="384"/>
      <c r="F627" s="383" t="s">
        <v>86</v>
      </c>
      <c r="G627" s="243" t="str">
        <f t="shared" si="32"/>
        <v/>
      </c>
    </row>
    <row r="628" spans="1:7" x14ac:dyDescent="0.25">
      <c r="A628" s="328" t="s">
        <v>2452</v>
      </c>
      <c r="B628" s="367" t="s">
        <v>786</v>
      </c>
      <c r="C628" s="382" t="s">
        <v>86</v>
      </c>
      <c r="D628" s="383" t="s">
        <v>86</v>
      </c>
      <c r="E628" s="384"/>
      <c r="F628" s="383" t="s">
        <v>86</v>
      </c>
      <c r="G628" s="243" t="str">
        <f t="shared" si="32"/>
        <v/>
      </c>
    </row>
    <row r="629" spans="1:7" x14ac:dyDescent="0.25">
      <c r="A629" s="328" t="s">
        <v>2453</v>
      </c>
      <c r="B629" s="367" t="s">
        <v>2212</v>
      </c>
      <c r="C629" s="382" t="s">
        <v>86</v>
      </c>
      <c r="D629" s="383" t="s">
        <v>86</v>
      </c>
      <c r="E629" s="384"/>
      <c r="F629" s="383" t="s">
        <v>86</v>
      </c>
      <c r="G629" s="243" t="str">
        <f t="shared" si="32"/>
        <v/>
      </c>
    </row>
    <row r="630" spans="1:7" x14ac:dyDescent="0.25">
      <c r="A630" s="328" t="s">
        <v>2454</v>
      </c>
      <c r="B630" s="367" t="s">
        <v>2213</v>
      </c>
      <c r="C630" s="382" t="s">
        <v>86</v>
      </c>
      <c r="D630" s="383" t="s">
        <v>86</v>
      </c>
      <c r="E630" s="384"/>
      <c r="F630" s="383" t="s">
        <v>86</v>
      </c>
      <c r="G630" s="243" t="str">
        <f t="shared" si="32"/>
        <v/>
      </c>
    </row>
    <row r="631" spans="1:7" x14ac:dyDescent="0.25">
      <c r="A631" s="328" t="s">
        <v>2455</v>
      </c>
      <c r="B631" s="367" t="s">
        <v>2214</v>
      </c>
      <c r="C631" s="382" t="s">
        <v>86</v>
      </c>
      <c r="D631" s="383" t="s">
        <v>86</v>
      </c>
      <c r="E631" s="384"/>
      <c r="F631" s="383" t="s">
        <v>86</v>
      </c>
      <c r="G631" s="243" t="str">
        <f t="shared" si="32"/>
        <v/>
      </c>
    </row>
    <row r="632" spans="1:7" x14ac:dyDescent="0.25">
      <c r="A632" s="328" t="s">
        <v>2456</v>
      </c>
      <c r="B632" s="367" t="s">
        <v>787</v>
      </c>
      <c r="C632" s="382" t="s">
        <v>86</v>
      </c>
      <c r="D632" s="383" t="s">
        <v>86</v>
      </c>
      <c r="E632" s="384"/>
      <c r="F632" s="383" t="s">
        <v>86</v>
      </c>
      <c r="G632" s="243" t="str">
        <f t="shared" si="32"/>
        <v/>
      </c>
    </row>
    <row r="633" spans="1:7" x14ac:dyDescent="0.25">
      <c r="A633" s="328" t="s">
        <v>2457</v>
      </c>
      <c r="B633" s="367" t="s">
        <v>788</v>
      </c>
      <c r="C633" s="382" t="s">
        <v>86</v>
      </c>
      <c r="D633" s="383" t="s">
        <v>86</v>
      </c>
      <c r="E633" s="384"/>
      <c r="F633" s="383" t="s">
        <v>86</v>
      </c>
      <c r="G633" s="243" t="str">
        <f t="shared" si="32"/>
        <v/>
      </c>
    </row>
    <row r="634" spans="1:7" x14ac:dyDescent="0.25">
      <c r="A634" s="328" t="s">
        <v>2458</v>
      </c>
      <c r="B634" s="367" t="s">
        <v>146</v>
      </c>
      <c r="C634" s="382" t="s">
        <v>86</v>
      </c>
      <c r="D634" s="383" t="s">
        <v>86</v>
      </c>
      <c r="E634" s="384"/>
      <c r="F634" s="383" t="s">
        <v>86</v>
      </c>
      <c r="G634" s="243" t="str">
        <f t="shared" si="32"/>
        <v/>
      </c>
    </row>
    <row r="635" spans="1:7" x14ac:dyDescent="0.25">
      <c r="A635" s="328" t="s">
        <v>2459</v>
      </c>
      <c r="B635" s="367" t="s">
        <v>2036</v>
      </c>
      <c r="C635" s="382" t="s">
        <v>86</v>
      </c>
      <c r="D635" s="383" t="s">
        <v>86</v>
      </c>
      <c r="E635" s="384"/>
      <c r="F635" s="383" t="s">
        <v>86</v>
      </c>
      <c r="G635" s="243" t="str">
        <f t="shared" si="32"/>
        <v/>
      </c>
    </row>
    <row r="636" spans="1:7" x14ac:dyDescent="0.25">
      <c r="A636" s="328" t="s">
        <v>2460</v>
      </c>
      <c r="B636" s="367" t="s">
        <v>148</v>
      </c>
      <c r="C636" s="380">
        <f>SUM(C622:C635)</f>
        <v>0</v>
      </c>
      <c r="D636" s="366">
        <f>SUM(D622:D635)</f>
        <v>0</v>
      </c>
      <c r="E636" s="344"/>
      <c r="F636" s="380"/>
      <c r="G636" s="243" t="str">
        <f t="shared" si="32"/>
        <v/>
      </c>
    </row>
    <row r="637" spans="1:7" x14ac:dyDescent="0.25">
      <c r="A637" s="328" t="s">
        <v>2461</v>
      </c>
      <c r="B637" s="263" t="s">
        <v>2684</v>
      </c>
      <c r="C637" s="108"/>
      <c r="D637" s="108"/>
      <c r="E637" s="108"/>
      <c r="F637" s="338" t="s">
        <v>86</v>
      </c>
      <c r="G637" s="243" t="str">
        <f t="shared" si="32"/>
        <v/>
      </c>
    </row>
    <row r="638" spans="1:7" x14ac:dyDescent="0.25">
      <c r="A638" s="328" t="s">
        <v>2462</v>
      </c>
      <c r="B638" s="356"/>
      <c r="C638" s="328"/>
      <c r="D638" s="328"/>
      <c r="E638" s="344"/>
      <c r="F638" s="243"/>
      <c r="G638" s="243"/>
    </row>
    <row r="639" spans="1:7" x14ac:dyDescent="0.25">
      <c r="A639" s="328" t="s">
        <v>2463</v>
      </c>
      <c r="B639" s="343"/>
      <c r="C639" s="328"/>
      <c r="D639" s="328"/>
      <c r="E639" s="344"/>
      <c r="F639" s="243"/>
      <c r="G639" s="243"/>
    </row>
    <row r="640" spans="1:7" x14ac:dyDescent="0.25">
      <c r="A640" s="328" t="s">
        <v>2464</v>
      </c>
      <c r="B640" s="343"/>
      <c r="C640" s="328"/>
      <c r="D640" s="328"/>
      <c r="E640" s="344"/>
      <c r="F640" s="348"/>
      <c r="G640" s="348"/>
    </row>
    <row r="641" spans="1:7" x14ac:dyDescent="0.25">
      <c r="A641" s="108"/>
      <c r="B641" s="108"/>
      <c r="C641" s="108"/>
      <c r="D641" s="108"/>
      <c r="E641" s="108"/>
      <c r="F641" s="108"/>
      <c r="G641" s="108"/>
    </row>
  </sheetData>
  <sheetProtection algorithmName="SHA-512" hashValue="dhQ36c7ccurE5JeUyO8Vx5r+PCE5D7Pktby/JEkcYti5pULaudfO8qu2aRQkpWLrNMvAefgMdeC3qwpfJEIbEA==" saltValue="qWCOncly7bZlSEsoxWqg0Q=="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3" sqref="A3"/>
    </sheetView>
  </sheetViews>
  <sheetFormatPr defaultColWidth="9.140625" defaultRowHeight="15" x14ac:dyDescent="0.25"/>
  <cols>
    <col min="1" max="1" width="13.140625" style="257" customWidth="1"/>
    <col min="2" max="2" width="59" style="257" customWidth="1"/>
    <col min="3" max="7" width="36.85546875" style="257" customWidth="1"/>
    <col min="8" max="16384" width="9.140625" style="257"/>
  </cols>
  <sheetData>
    <row r="1" spans="1:9" ht="45" customHeight="1" x14ac:dyDescent="0.25">
      <c r="A1" s="712" t="s">
        <v>1510</v>
      </c>
      <c r="B1" s="712"/>
    </row>
    <row r="2" spans="1:9" ht="31.5" x14ac:dyDescent="0.25">
      <c r="A2" s="275" t="s">
        <v>2113</v>
      </c>
      <c r="B2" s="275"/>
      <c r="C2" s="266"/>
      <c r="D2" s="266"/>
      <c r="E2" s="266"/>
      <c r="F2" s="387" t="s">
        <v>2751</v>
      </c>
      <c r="G2" s="276"/>
    </row>
    <row r="3" spans="1:9" x14ac:dyDescent="0.25">
      <c r="A3" s="266"/>
      <c r="B3" s="266"/>
      <c r="C3" s="266"/>
      <c r="D3" s="266"/>
      <c r="E3" s="266"/>
      <c r="F3" s="266"/>
      <c r="G3" s="266"/>
    </row>
    <row r="4" spans="1:9" ht="15.75" customHeight="1" thickBot="1" x14ac:dyDescent="0.3">
      <c r="A4" s="266"/>
      <c r="B4" s="266"/>
      <c r="C4" s="277"/>
      <c r="D4" s="266"/>
      <c r="E4" s="266"/>
      <c r="F4" s="266"/>
      <c r="G4" s="266"/>
    </row>
    <row r="5" spans="1:9" ht="60.75" customHeight="1" thickBot="1" x14ac:dyDescent="0.3">
      <c r="A5" s="278"/>
      <c r="B5" s="279" t="s">
        <v>75</v>
      </c>
      <c r="C5" s="280" t="s">
        <v>76</v>
      </c>
      <c r="D5" s="278"/>
      <c r="E5" s="713" t="s">
        <v>2094</v>
      </c>
      <c r="F5" s="714"/>
      <c r="G5" s="281" t="s">
        <v>2093</v>
      </c>
      <c r="H5" s="272"/>
    </row>
    <row r="6" spans="1:9" x14ac:dyDescent="0.25">
      <c r="A6" s="267"/>
      <c r="B6" s="267"/>
      <c r="C6" s="267"/>
      <c r="D6" s="267"/>
      <c r="F6" s="282"/>
      <c r="G6" s="282"/>
    </row>
    <row r="7" spans="1:9" ht="18.75" customHeight="1" x14ac:dyDescent="0.25">
      <c r="A7" s="283"/>
      <c r="B7" s="698" t="s">
        <v>2122</v>
      </c>
      <c r="C7" s="699"/>
      <c r="D7" s="284"/>
      <c r="E7" s="698" t="s">
        <v>2110</v>
      </c>
      <c r="F7" s="715"/>
      <c r="G7" s="715"/>
      <c r="H7" s="699"/>
    </row>
    <row r="8" spans="1:9" ht="18.75" customHeight="1" x14ac:dyDescent="0.25">
      <c r="A8" s="267"/>
      <c r="B8" s="716" t="s">
        <v>2087</v>
      </c>
      <c r="C8" s="717"/>
      <c r="D8" s="284"/>
      <c r="E8" s="718" t="s">
        <v>86</v>
      </c>
      <c r="F8" s="719"/>
      <c r="G8" s="719"/>
      <c r="H8" s="720"/>
    </row>
    <row r="9" spans="1:9" ht="18.75" customHeight="1" x14ac:dyDescent="0.25">
      <c r="A9" s="267"/>
      <c r="B9" s="716" t="s">
        <v>2091</v>
      </c>
      <c r="C9" s="717"/>
      <c r="D9" s="285"/>
      <c r="E9" s="718"/>
      <c r="F9" s="719"/>
      <c r="G9" s="719"/>
      <c r="H9" s="720"/>
      <c r="I9" s="272"/>
    </row>
    <row r="10" spans="1:9" x14ac:dyDescent="0.25">
      <c r="A10" s="286"/>
      <c r="B10" s="721"/>
      <c r="C10" s="721"/>
      <c r="D10" s="284"/>
      <c r="E10" s="718"/>
      <c r="F10" s="719"/>
      <c r="G10" s="719"/>
      <c r="H10" s="720"/>
      <c r="I10" s="272"/>
    </row>
    <row r="11" spans="1:9" ht="15.75" thickBot="1" x14ac:dyDescent="0.3">
      <c r="A11" s="286"/>
      <c r="B11" s="722"/>
      <c r="C11" s="723"/>
      <c r="D11" s="285"/>
      <c r="E11" s="718"/>
      <c r="F11" s="719"/>
      <c r="G11" s="719"/>
      <c r="H11" s="720"/>
      <c r="I11" s="272"/>
    </row>
    <row r="12" spans="1:9" x14ac:dyDescent="0.25">
      <c r="A12" s="267"/>
      <c r="B12" s="287"/>
      <c r="C12" s="267"/>
      <c r="D12" s="267"/>
      <c r="E12" s="718"/>
      <c r="F12" s="719"/>
      <c r="G12" s="719"/>
      <c r="H12" s="720"/>
      <c r="I12" s="272"/>
    </row>
    <row r="13" spans="1:9" ht="15.75" customHeight="1" thickBot="1" x14ac:dyDescent="0.3">
      <c r="A13" s="267"/>
      <c r="B13" s="287"/>
      <c r="C13" s="267"/>
      <c r="D13" s="267"/>
      <c r="E13" s="707" t="s">
        <v>2123</v>
      </c>
      <c r="F13" s="708"/>
      <c r="G13" s="709" t="s">
        <v>2124</v>
      </c>
      <c r="H13" s="710"/>
      <c r="I13" s="272"/>
    </row>
    <row r="14" spans="1:9" x14ac:dyDescent="0.25">
      <c r="A14" s="267"/>
      <c r="B14" s="287"/>
      <c r="C14" s="267"/>
      <c r="D14" s="267"/>
      <c r="E14" s="288"/>
      <c r="F14" s="288"/>
      <c r="G14" s="267"/>
      <c r="H14" s="273"/>
    </row>
    <row r="15" spans="1:9" ht="18.75" customHeight="1" x14ac:dyDescent="0.25">
      <c r="A15" s="289"/>
      <c r="B15" s="711" t="s">
        <v>2125</v>
      </c>
      <c r="C15" s="711"/>
      <c r="D15" s="711"/>
      <c r="E15" s="289"/>
      <c r="F15" s="289"/>
      <c r="G15" s="289"/>
      <c r="H15" s="289"/>
    </row>
    <row r="16" spans="1:9" x14ac:dyDescent="0.25">
      <c r="A16" s="290"/>
      <c r="B16" s="290" t="s">
        <v>2088</v>
      </c>
      <c r="C16" s="290" t="s">
        <v>115</v>
      </c>
      <c r="D16" s="290" t="s">
        <v>1650</v>
      </c>
      <c r="E16" s="290"/>
      <c r="F16" s="290" t="s">
        <v>2089</v>
      </c>
      <c r="G16" s="290" t="s">
        <v>2090</v>
      </c>
      <c r="H16" s="290"/>
    </row>
    <row r="17" spans="1:8" x14ac:dyDescent="0.25">
      <c r="A17" s="267" t="s">
        <v>2095</v>
      </c>
      <c r="B17" s="269" t="s">
        <v>2096</v>
      </c>
      <c r="C17" s="327" t="s">
        <v>86</v>
      </c>
      <c r="D17" s="327" t="s">
        <v>86</v>
      </c>
      <c r="F17" s="256" t="str">
        <f>IF(OR('B1. HTT Mortgage Assets'!$C$15=0,C17="[For completion]"),"",C17/'B1. HTT Mortgage Assets'!$C$15)</f>
        <v/>
      </c>
      <c r="G17" s="256" t="str">
        <f>IF(OR('B1. HTT Mortgage Assets'!$F$28=0,D17="[For completion]"),"",D17/'B1. HTT Mortgage Assets'!$F$28)</f>
        <v/>
      </c>
    </row>
    <row r="18" spans="1:8" x14ac:dyDescent="0.25">
      <c r="A18" s="269" t="s">
        <v>2126</v>
      </c>
      <c r="B18" s="292"/>
      <c r="C18" s="269"/>
      <c r="D18" s="269"/>
      <c r="F18" s="269"/>
      <c r="G18" s="269"/>
    </row>
    <row r="19" spans="1:8" x14ac:dyDescent="0.25">
      <c r="A19" s="269" t="s">
        <v>2127</v>
      </c>
      <c r="B19" s="269"/>
      <c r="C19" s="269"/>
      <c r="D19" s="269"/>
      <c r="F19" s="269"/>
      <c r="G19" s="269"/>
    </row>
    <row r="20" spans="1:8" ht="18.75" customHeight="1" x14ac:dyDescent="0.25">
      <c r="A20" s="289"/>
      <c r="B20" s="711" t="s">
        <v>2091</v>
      </c>
      <c r="C20" s="711"/>
      <c r="D20" s="711"/>
      <c r="E20" s="289"/>
      <c r="F20" s="289"/>
      <c r="G20" s="289"/>
      <c r="H20" s="289"/>
    </row>
    <row r="21" spans="1:8" x14ac:dyDescent="0.25">
      <c r="A21" s="290"/>
      <c r="B21" s="290" t="s">
        <v>2128</v>
      </c>
      <c r="C21" s="290" t="s">
        <v>2097</v>
      </c>
      <c r="D21" s="290" t="s">
        <v>2098</v>
      </c>
      <c r="E21" s="290" t="s">
        <v>2099</v>
      </c>
      <c r="F21" s="290" t="s">
        <v>2129</v>
      </c>
      <c r="G21" s="290" t="s">
        <v>2100</v>
      </c>
      <c r="H21" s="290" t="s">
        <v>2101</v>
      </c>
    </row>
    <row r="22" spans="1:8" ht="15" customHeight="1" x14ac:dyDescent="0.25">
      <c r="A22" s="268"/>
      <c r="B22" s="293" t="s">
        <v>2130</v>
      </c>
      <c r="C22" s="293"/>
      <c r="D22" s="268"/>
      <c r="E22" s="268"/>
      <c r="F22" s="268"/>
      <c r="G22" s="268"/>
      <c r="H22" s="268"/>
    </row>
    <row r="23" spans="1:8" x14ac:dyDescent="0.25">
      <c r="A23" s="267" t="s">
        <v>2102</v>
      </c>
      <c r="B23" s="267" t="s">
        <v>2112</v>
      </c>
      <c r="C23" s="294" t="s">
        <v>86</v>
      </c>
      <c r="D23" s="294" t="s">
        <v>86</v>
      </c>
      <c r="E23" s="294" t="s">
        <v>86</v>
      </c>
      <c r="F23" s="294" t="s">
        <v>86</v>
      </c>
      <c r="G23" s="294" t="s">
        <v>86</v>
      </c>
      <c r="H23" s="271">
        <f>SUM(C23:G23)</f>
        <v>0</v>
      </c>
    </row>
    <row r="24" spans="1:8" x14ac:dyDescent="0.25">
      <c r="A24" s="267" t="s">
        <v>2103</v>
      </c>
      <c r="B24" s="267" t="s">
        <v>2111</v>
      </c>
      <c r="C24" s="294" t="s">
        <v>86</v>
      </c>
      <c r="D24" s="294" t="s">
        <v>86</v>
      </c>
      <c r="E24" s="294" t="s">
        <v>86</v>
      </c>
      <c r="F24" s="294" t="s">
        <v>86</v>
      </c>
      <c r="G24" s="294" t="s">
        <v>86</v>
      </c>
      <c r="H24" s="271">
        <f>SUM(C24:G24)</f>
        <v>0</v>
      </c>
    </row>
    <row r="25" spans="1:8" x14ac:dyDescent="0.25">
      <c r="A25" s="267" t="s">
        <v>2104</v>
      </c>
      <c r="B25" s="267" t="s">
        <v>1643</v>
      </c>
      <c r="C25" s="294" t="s">
        <v>86</v>
      </c>
      <c r="D25" s="294" t="s">
        <v>86</v>
      </c>
      <c r="E25" s="294" t="s">
        <v>86</v>
      </c>
      <c r="F25" s="294" t="s">
        <v>86</v>
      </c>
      <c r="G25" s="294" t="s">
        <v>86</v>
      </c>
      <c r="H25" s="271">
        <f>SUM(C25:G25)</f>
        <v>0</v>
      </c>
    </row>
    <row r="26" spans="1:8" x14ac:dyDescent="0.25">
      <c r="A26" s="267" t="s">
        <v>2105</v>
      </c>
      <c r="B26" s="267" t="s">
        <v>2092</v>
      </c>
      <c r="C26" s="295">
        <f>SUM(C23:C25)+SUM(C27:C32)</f>
        <v>0</v>
      </c>
      <c r="D26" s="295">
        <f>SUM(D23:D25)+SUM(D27:D32)</f>
        <v>0</v>
      </c>
      <c r="E26" s="295">
        <f>SUM(E23:E25)+SUM(E27:E32)</f>
        <v>0</v>
      </c>
      <c r="F26" s="295">
        <f>SUM(F23:F25)+SUM(F27:F32)</f>
        <v>0</v>
      </c>
      <c r="G26" s="295">
        <f>SUM(G23:G25)+SUM(G27:G32)</f>
        <v>0</v>
      </c>
      <c r="H26" s="295">
        <f>SUM(H23:H25)</f>
        <v>0</v>
      </c>
    </row>
    <row r="27" spans="1:8" x14ac:dyDescent="0.25">
      <c r="A27" s="267" t="s">
        <v>2106</v>
      </c>
      <c r="B27" s="342" t="s">
        <v>2320</v>
      </c>
      <c r="C27" s="294"/>
      <c r="D27" s="294"/>
      <c r="E27" s="294"/>
      <c r="F27" s="294"/>
      <c r="G27" s="294"/>
      <c r="H27" s="256">
        <f>IF(SUM(C27:G27)="","",SUM(C27:G27))</f>
        <v>0</v>
      </c>
    </row>
    <row r="28" spans="1:8" x14ac:dyDescent="0.25">
      <c r="A28" s="267" t="s">
        <v>2107</v>
      </c>
      <c r="B28" s="342" t="s">
        <v>2320</v>
      </c>
      <c r="C28" s="294"/>
      <c r="D28" s="294"/>
      <c r="E28" s="294"/>
      <c r="F28" s="294"/>
      <c r="G28" s="294"/>
      <c r="H28" s="271">
        <f>IF(SUM(C28:G28)="","",SUM(C28:G28))</f>
        <v>0</v>
      </c>
    </row>
    <row r="29" spans="1:8" x14ac:dyDescent="0.25">
      <c r="A29" s="267" t="s">
        <v>2108</v>
      </c>
      <c r="B29" s="342" t="s">
        <v>2320</v>
      </c>
      <c r="C29" s="294"/>
      <c r="D29" s="294"/>
      <c r="E29" s="294"/>
      <c r="F29" s="294"/>
      <c r="G29" s="294"/>
      <c r="H29" s="271">
        <f>IF(SUM(C29:G29)="","",SUM(C29:G29))</f>
        <v>0</v>
      </c>
    </row>
    <row r="30" spans="1:8" x14ac:dyDescent="0.25">
      <c r="A30" s="267" t="s">
        <v>2109</v>
      </c>
      <c r="B30" s="342" t="s">
        <v>2320</v>
      </c>
      <c r="C30" s="294"/>
      <c r="D30" s="294"/>
      <c r="E30" s="294"/>
      <c r="F30" s="294"/>
      <c r="G30" s="294"/>
      <c r="H30" s="271">
        <f>IF(SUM(C30:G30)="","",SUM(C30:G30))</f>
        <v>0</v>
      </c>
    </row>
    <row r="31" spans="1:8" x14ac:dyDescent="0.25">
      <c r="A31" s="267" t="s">
        <v>2318</v>
      </c>
      <c r="B31" s="342" t="s">
        <v>2320</v>
      </c>
      <c r="C31" s="297"/>
      <c r="D31" s="291"/>
      <c r="E31" s="291"/>
      <c r="F31" s="298"/>
      <c r="G31" s="299"/>
    </row>
    <row r="32" spans="1:8" x14ac:dyDescent="0.25">
      <c r="A32" s="267" t="s">
        <v>2319</v>
      </c>
      <c r="B32" s="342" t="s">
        <v>2320</v>
      </c>
      <c r="C32" s="300"/>
      <c r="D32" s="267"/>
      <c r="E32" s="267"/>
      <c r="F32" s="256"/>
      <c r="G32" s="270"/>
    </row>
    <row r="33" spans="1:7" x14ac:dyDescent="0.25">
      <c r="A33" s="267"/>
      <c r="B33" s="296"/>
      <c r="C33" s="300"/>
      <c r="D33" s="267"/>
      <c r="E33" s="267"/>
      <c r="F33" s="256"/>
      <c r="G33" s="270"/>
    </row>
    <row r="34" spans="1:7" x14ac:dyDescent="0.25">
      <c r="A34" s="267"/>
      <c r="B34" s="296"/>
      <c r="C34" s="300"/>
      <c r="D34" s="267"/>
      <c r="E34" s="267"/>
      <c r="F34" s="256"/>
      <c r="G34" s="270"/>
    </row>
    <row r="35" spans="1:7" x14ac:dyDescent="0.25">
      <c r="A35" s="267"/>
      <c r="B35" s="296"/>
      <c r="C35" s="300"/>
      <c r="D35" s="267"/>
      <c r="F35" s="256"/>
      <c r="G35" s="270"/>
    </row>
    <row r="36" spans="1:7" x14ac:dyDescent="0.25">
      <c r="A36" s="267"/>
      <c r="B36" s="267"/>
      <c r="C36" s="255"/>
      <c r="D36" s="255"/>
      <c r="E36" s="255"/>
      <c r="F36" s="255"/>
      <c r="G36" s="269"/>
    </row>
    <row r="37" spans="1:7" x14ac:dyDescent="0.25">
      <c r="A37" s="267"/>
      <c r="B37" s="267"/>
      <c r="C37" s="255"/>
      <c r="D37" s="255"/>
      <c r="E37" s="255"/>
      <c r="F37" s="255"/>
      <c r="G37" s="269"/>
    </row>
    <row r="38" spans="1:7" x14ac:dyDescent="0.25">
      <c r="A38" s="267"/>
      <c r="B38" s="267"/>
      <c r="C38" s="255"/>
      <c r="D38" s="255"/>
      <c r="E38" s="255"/>
      <c r="F38" s="255"/>
      <c r="G38" s="269"/>
    </row>
    <row r="39" spans="1:7" x14ac:dyDescent="0.25">
      <c r="A39" s="267"/>
      <c r="B39" s="267"/>
      <c r="C39" s="255"/>
      <c r="D39" s="255"/>
      <c r="E39" s="255"/>
      <c r="F39" s="255"/>
      <c r="G39" s="269"/>
    </row>
    <row r="40" spans="1:7" x14ac:dyDescent="0.25">
      <c r="A40" s="267"/>
      <c r="B40" s="267"/>
      <c r="C40" s="255"/>
      <c r="D40" s="255"/>
      <c r="E40" s="255"/>
      <c r="F40" s="255"/>
      <c r="G40" s="269"/>
    </row>
    <row r="41" spans="1:7" x14ac:dyDescent="0.25">
      <c r="A41" s="267"/>
      <c r="B41" s="267"/>
      <c r="C41" s="255"/>
      <c r="D41" s="255"/>
      <c r="E41" s="255"/>
      <c r="F41" s="255"/>
      <c r="G41" s="269"/>
    </row>
    <row r="42" spans="1:7" x14ac:dyDescent="0.25">
      <c r="A42" s="267"/>
      <c r="B42" s="267"/>
      <c r="C42" s="255"/>
      <c r="D42" s="255"/>
      <c r="E42" s="255"/>
      <c r="F42" s="255"/>
      <c r="G42" s="269"/>
    </row>
    <row r="43" spans="1:7" x14ac:dyDescent="0.25">
      <c r="A43" s="267"/>
      <c r="B43" s="267"/>
      <c r="C43" s="255"/>
      <c r="D43" s="255"/>
      <c r="E43" s="255"/>
      <c r="F43" s="255"/>
      <c r="G43" s="269"/>
    </row>
    <row r="44" spans="1:7" x14ac:dyDescent="0.25">
      <c r="A44" s="267"/>
      <c r="B44" s="267"/>
      <c r="C44" s="255"/>
      <c r="D44" s="255"/>
      <c r="E44" s="255"/>
      <c r="F44" s="255"/>
      <c r="G44" s="269"/>
    </row>
    <row r="45" spans="1:7" x14ac:dyDescent="0.25">
      <c r="A45" s="267"/>
      <c r="B45" s="267"/>
      <c r="C45" s="255"/>
      <c r="D45" s="255"/>
      <c r="E45" s="255"/>
      <c r="F45" s="255"/>
      <c r="G45" s="269"/>
    </row>
    <row r="46" spans="1:7" x14ac:dyDescent="0.25">
      <c r="A46" s="267"/>
      <c r="B46" s="267"/>
      <c r="C46" s="255"/>
      <c r="D46" s="255"/>
      <c r="E46" s="255"/>
      <c r="F46" s="255"/>
      <c r="G46" s="269"/>
    </row>
    <row r="47" spans="1:7" x14ac:dyDescent="0.25">
      <c r="A47" s="267"/>
      <c r="B47" s="267"/>
      <c r="C47" s="255"/>
      <c r="D47" s="255"/>
      <c r="E47" s="255"/>
      <c r="F47" s="255"/>
      <c r="G47" s="269"/>
    </row>
    <row r="48" spans="1:7" x14ac:dyDescent="0.25">
      <c r="A48" s="267"/>
      <c r="B48" s="267"/>
      <c r="C48" s="255"/>
      <c r="D48" s="255"/>
      <c r="E48" s="255"/>
      <c r="F48" s="255"/>
      <c r="G48" s="269"/>
    </row>
    <row r="49" spans="1:7" x14ac:dyDescent="0.25">
      <c r="A49" s="267"/>
      <c r="B49" s="267"/>
      <c r="C49" s="255"/>
      <c r="D49" s="255"/>
      <c r="E49" s="255"/>
      <c r="F49" s="255"/>
      <c r="G49" s="269"/>
    </row>
    <row r="50" spans="1:7" x14ac:dyDescent="0.25">
      <c r="A50" s="267"/>
      <c r="B50" s="267"/>
      <c r="C50" s="255"/>
      <c r="D50" s="255"/>
      <c r="E50" s="255"/>
      <c r="F50" s="255"/>
      <c r="G50" s="269"/>
    </row>
    <row r="51" spans="1:7" x14ac:dyDescent="0.25">
      <c r="A51" s="267"/>
      <c r="B51" s="267"/>
      <c r="C51" s="255"/>
      <c r="D51" s="255"/>
      <c r="E51" s="255"/>
      <c r="F51" s="255"/>
      <c r="G51" s="269"/>
    </row>
    <row r="52" spans="1:7" x14ac:dyDescent="0.25">
      <c r="A52" s="267"/>
      <c r="B52" s="267"/>
      <c r="C52" s="255"/>
      <c r="D52" s="255"/>
      <c r="E52" s="255"/>
      <c r="F52" s="255"/>
      <c r="G52" s="269"/>
    </row>
    <row r="53" spans="1:7" x14ac:dyDescent="0.25">
      <c r="A53" s="267"/>
      <c r="B53" s="267"/>
      <c r="C53" s="255"/>
      <c r="D53" s="255"/>
      <c r="E53" s="255"/>
      <c r="F53" s="255"/>
      <c r="G53" s="269"/>
    </row>
    <row r="54" spans="1:7" x14ac:dyDescent="0.25">
      <c r="A54" s="267"/>
      <c r="B54" s="267"/>
      <c r="C54" s="255"/>
      <c r="D54" s="255"/>
      <c r="E54" s="255"/>
      <c r="F54" s="255"/>
      <c r="G54" s="269"/>
    </row>
    <row r="55" spans="1:7" x14ac:dyDescent="0.25">
      <c r="A55" s="267"/>
      <c r="B55" s="267"/>
      <c r="C55" s="255"/>
      <c r="D55" s="255"/>
      <c r="E55" s="255"/>
      <c r="F55" s="255"/>
      <c r="G55" s="269"/>
    </row>
    <row r="56" spans="1:7" x14ac:dyDescent="0.25">
      <c r="A56" s="267"/>
      <c r="B56" s="267"/>
      <c r="C56" s="255"/>
      <c r="D56" s="255"/>
      <c r="E56" s="255"/>
      <c r="F56" s="255"/>
      <c r="G56" s="269"/>
    </row>
    <row r="57" spans="1:7" x14ac:dyDescent="0.25">
      <c r="A57" s="267"/>
      <c r="B57" s="267"/>
      <c r="C57" s="255"/>
      <c r="D57" s="255"/>
      <c r="E57" s="255"/>
      <c r="F57" s="255"/>
      <c r="G57" s="269"/>
    </row>
    <row r="58" spans="1:7" x14ac:dyDescent="0.25">
      <c r="A58" s="267"/>
      <c r="B58" s="267"/>
      <c r="C58" s="255"/>
      <c r="D58" s="255"/>
      <c r="E58" s="255"/>
      <c r="F58" s="255"/>
      <c r="G58" s="269"/>
    </row>
    <row r="59" spans="1:7" x14ac:dyDescent="0.25">
      <c r="A59" s="267"/>
      <c r="B59" s="267"/>
      <c r="C59" s="255"/>
      <c r="D59" s="255"/>
      <c r="E59" s="255"/>
      <c r="F59" s="255"/>
      <c r="G59" s="269"/>
    </row>
    <row r="60" spans="1:7" x14ac:dyDescent="0.25">
      <c r="A60" s="267"/>
      <c r="B60" s="267"/>
      <c r="C60" s="255"/>
      <c r="D60" s="255"/>
      <c r="E60" s="255"/>
      <c r="F60" s="255"/>
      <c r="G60" s="269"/>
    </row>
    <row r="61" spans="1:7" x14ac:dyDescent="0.25">
      <c r="A61" s="267"/>
      <c r="B61" s="267"/>
      <c r="C61" s="255"/>
      <c r="D61" s="255"/>
      <c r="E61" s="255"/>
      <c r="F61" s="255"/>
      <c r="G61" s="269"/>
    </row>
    <row r="62" spans="1:7" x14ac:dyDescent="0.25">
      <c r="A62" s="267"/>
      <c r="B62" s="267"/>
      <c r="C62" s="255"/>
      <c r="D62" s="255"/>
      <c r="E62" s="255"/>
      <c r="F62" s="255"/>
      <c r="G62" s="269"/>
    </row>
    <row r="63" spans="1:7" x14ac:dyDescent="0.25">
      <c r="A63" s="267"/>
      <c r="B63" s="301"/>
      <c r="C63" s="302"/>
      <c r="D63" s="302"/>
      <c r="E63" s="255"/>
      <c r="F63" s="302"/>
      <c r="G63" s="269"/>
    </row>
    <row r="64" spans="1:7" x14ac:dyDescent="0.25">
      <c r="A64" s="267"/>
      <c r="B64" s="267"/>
      <c r="C64" s="255"/>
      <c r="D64" s="255"/>
      <c r="E64" s="255"/>
      <c r="F64" s="255"/>
      <c r="G64" s="269"/>
    </row>
    <row r="65" spans="1:7" x14ac:dyDescent="0.25">
      <c r="A65" s="267"/>
      <c r="B65" s="267"/>
      <c r="C65" s="255"/>
      <c r="D65" s="255"/>
      <c r="E65" s="255"/>
      <c r="F65" s="255"/>
      <c r="G65" s="269"/>
    </row>
    <row r="66" spans="1:7" x14ac:dyDescent="0.25">
      <c r="A66" s="267"/>
      <c r="B66" s="267"/>
      <c r="C66" s="255"/>
      <c r="D66" s="255"/>
      <c r="E66" s="255"/>
      <c r="F66" s="255"/>
      <c r="G66" s="269"/>
    </row>
    <row r="67" spans="1:7" x14ac:dyDescent="0.25">
      <c r="A67" s="267"/>
      <c r="B67" s="301"/>
      <c r="C67" s="302"/>
      <c r="D67" s="302"/>
      <c r="E67" s="255"/>
      <c r="F67" s="302"/>
      <c r="G67" s="269"/>
    </row>
    <row r="68" spans="1:7" x14ac:dyDescent="0.25">
      <c r="A68" s="267"/>
      <c r="B68" s="269"/>
      <c r="C68" s="255"/>
      <c r="D68" s="255"/>
      <c r="E68" s="255"/>
      <c r="F68" s="255"/>
      <c r="G68" s="269"/>
    </row>
    <row r="69" spans="1:7" x14ac:dyDescent="0.25">
      <c r="A69" s="267"/>
      <c r="B69" s="267"/>
      <c r="C69" s="255"/>
      <c r="D69" s="255"/>
      <c r="E69" s="255"/>
      <c r="F69" s="255"/>
      <c r="G69" s="269"/>
    </row>
    <row r="70" spans="1:7" x14ac:dyDescent="0.25">
      <c r="A70" s="267"/>
      <c r="B70" s="269"/>
      <c r="C70" s="255"/>
      <c r="D70" s="255"/>
      <c r="E70" s="255"/>
      <c r="F70" s="255"/>
      <c r="G70" s="269"/>
    </row>
    <row r="71" spans="1:7" x14ac:dyDescent="0.25">
      <c r="A71" s="267"/>
      <c r="B71" s="269"/>
      <c r="C71" s="255"/>
      <c r="D71" s="255"/>
      <c r="E71" s="255"/>
      <c r="F71" s="255"/>
      <c r="G71" s="269"/>
    </row>
    <row r="72" spans="1:7" x14ac:dyDescent="0.25">
      <c r="A72" s="267"/>
      <c r="B72" s="269"/>
      <c r="C72" s="255"/>
      <c r="D72" s="255"/>
      <c r="E72" s="255"/>
      <c r="F72" s="255"/>
      <c r="G72" s="269"/>
    </row>
    <row r="73" spans="1:7" x14ac:dyDescent="0.25">
      <c r="A73" s="267"/>
      <c r="B73" s="269"/>
      <c r="C73" s="255"/>
      <c r="D73" s="255"/>
      <c r="E73" s="255"/>
      <c r="F73" s="255"/>
      <c r="G73" s="269"/>
    </row>
    <row r="74" spans="1:7" x14ac:dyDescent="0.25">
      <c r="A74" s="267"/>
      <c r="B74" s="269"/>
      <c r="C74" s="255"/>
      <c r="D74" s="255"/>
      <c r="E74" s="255"/>
      <c r="F74" s="255"/>
      <c r="G74" s="269"/>
    </row>
    <row r="75" spans="1:7" x14ac:dyDescent="0.25">
      <c r="A75" s="267"/>
      <c r="B75" s="269"/>
      <c r="C75" s="255"/>
      <c r="D75" s="255"/>
      <c r="E75" s="255"/>
      <c r="F75" s="255"/>
      <c r="G75" s="269"/>
    </row>
    <row r="76" spans="1:7" x14ac:dyDescent="0.25">
      <c r="A76" s="267"/>
      <c r="B76" s="269"/>
      <c r="C76" s="255"/>
      <c r="D76" s="255"/>
      <c r="E76" s="255"/>
      <c r="F76" s="255"/>
      <c r="G76" s="269"/>
    </row>
    <row r="77" spans="1:7" x14ac:dyDescent="0.25">
      <c r="A77" s="267"/>
      <c r="B77" s="269"/>
      <c r="C77" s="255"/>
      <c r="D77" s="255"/>
      <c r="E77" s="255"/>
      <c r="F77" s="255"/>
      <c r="G77" s="269"/>
    </row>
    <row r="78" spans="1:7" x14ac:dyDescent="0.25">
      <c r="A78" s="267"/>
      <c r="B78" s="269"/>
      <c r="C78" s="255"/>
      <c r="D78" s="255"/>
      <c r="E78" s="255"/>
      <c r="F78" s="255"/>
      <c r="G78" s="269"/>
    </row>
    <row r="79" spans="1:7" x14ac:dyDescent="0.25">
      <c r="A79" s="267"/>
      <c r="B79" s="296"/>
      <c r="C79" s="255"/>
      <c r="D79" s="255"/>
      <c r="E79" s="255"/>
      <c r="F79" s="255"/>
      <c r="G79" s="269"/>
    </row>
    <row r="80" spans="1:7" x14ac:dyDescent="0.25">
      <c r="A80" s="267"/>
      <c r="B80" s="296"/>
      <c r="C80" s="255"/>
      <c r="D80" s="255"/>
      <c r="E80" s="255"/>
      <c r="F80" s="255"/>
      <c r="G80" s="269"/>
    </row>
    <row r="81" spans="1:7" x14ac:dyDescent="0.25">
      <c r="A81" s="267"/>
      <c r="B81" s="296"/>
      <c r="C81" s="255"/>
      <c r="D81" s="255"/>
      <c r="E81" s="255"/>
      <c r="F81" s="255"/>
      <c r="G81" s="269"/>
    </row>
    <row r="82" spans="1:7" x14ac:dyDescent="0.25">
      <c r="A82" s="267"/>
      <c r="B82" s="296"/>
      <c r="C82" s="255"/>
      <c r="D82" s="255"/>
      <c r="E82" s="255"/>
      <c r="F82" s="255"/>
      <c r="G82" s="269"/>
    </row>
    <row r="83" spans="1:7" x14ac:dyDescent="0.25">
      <c r="A83" s="267"/>
      <c r="B83" s="296"/>
      <c r="C83" s="255"/>
      <c r="D83" s="255"/>
      <c r="E83" s="255"/>
      <c r="F83" s="255"/>
      <c r="G83" s="269"/>
    </row>
    <row r="84" spans="1:7" x14ac:dyDescent="0.25">
      <c r="A84" s="267"/>
      <c r="B84" s="296"/>
      <c r="C84" s="255"/>
      <c r="D84" s="255"/>
      <c r="E84" s="255"/>
      <c r="F84" s="255"/>
      <c r="G84" s="269"/>
    </row>
    <row r="85" spans="1:7" x14ac:dyDescent="0.25">
      <c r="A85" s="267"/>
      <c r="B85" s="296"/>
      <c r="C85" s="255"/>
      <c r="D85" s="255"/>
      <c r="E85" s="255"/>
      <c r="F85" s="255"/>
      <c r="G85" s="269"/>
    </row>
    <row r="86" spans="1:7" x14ac:dyDescent="0.25">
      <c r="A86" s="267"/>
      <c r="B86" s="296"/>
      <c r="C86" s="255"/>
      <c r="D86" s="255"/>
      <c r="E86" s="255"/>
      <c r="F86" s="255"/>
      <c r="G86" s="269"/>
    </row>
    <row r="87" spans="1:7" x14ac:dyDescent="0.25">
      <c r="A87" s="267"/>
      <c r="B87" s="296"/>
      <c r="C87" s="255"/>
      <c r="D87" s="255"/>
      <c r="E87" s="255"/>
      <c r="F87" s="255"/>
      <c r="G87" s="269"/>
    </row>
    <row r="88" spans="1:7" x14ac:dyDescent="0.25">
      <c r="A88" s="267"/>
      <c r="B88" s="296"/>
      <c r="C88" s="255"/>
      <c r="D88" s="255"/>
      <c r="E88" s="255"/>
      <c r="F88" s="255"/>
      <c r="G88" s="269"/>
    </row>
    <row r="89" spans="1:7" x14ac:dyDescent="0.25">
      <c r="A89" s="290"/>
      <c r="B89" s="290"/>
      <c r="C89" s="290"/>
      <c r="D89" s="290"/>
      <c r="E89" s="290"/>
      <c r="F89" s="290"/>
      <c r="G89" s="290"/>
    </row>
    <row r="90" spans="1:7" x14ac:dyDescent="0.25">
      <c r="A90" s="267"/>
      <c r="B90" s="269"/>
      <c r="C90" s="255"/>
      <c r="D90" s="255"/>
      <c r="E90" s="255"/>
      <c r="F90" s="255"/>
      <c r="G90" s="269"/>
    </row>
    <row r="91" spans="1:7" x14ac:dyDescent="0.25">
      <c r="A91" s="267"/>
      <c r="B91" s="269"/>
      <c r="C91" s="255"/>
      <c r="D91" s="255"/>
      <c r="E91" s="255"/>
      <c r="F91" s="255"/>
      <c r="G91" s="269"/>
    </row>
    <row r="92" spans="1:7" x14ac:dyDescent="0.25">
      <c r="A92" s="267"/>
      <c r="B92" s="269"/>
      <c r="C92" s="255"/>
      <c r="D92" s="255"/>
      <c r="E92" s="255"/>
      <c r="F92" s="255"/>
      <c r="G92" s="269"/>
    </row>
    <row r="93" spans="1:7" x14ac:dyDescent="0.25">
      <c r="A93" s="267"/>
      <c r="B93" s="269"/>
      <c r="C93" s="255"/>
      <c r="D93" s="255"/>
      <c r="E93" s="255"/>
      <c r="F93" s="255"/>
      <c r="G93" s="269"/>
    </row>
    <row r="94" spans="1:7" x14ac:dyDescent="0.25">
      <c r="A94" s="267"/>
      <c r="B94" s="269"/>
      <c r="C94" s="255"/>
      <c r="D94" s="255"/>
      <c r="E94" s="255"/>
      <c r="F94" s="255"/>
      <c r="G94" s="269"/>
    </row>
    <row r="95" spans="1:7" x14ac:dyDescent="0.25">
      <c r="A95" s="267"/>
      <c r="B95" s="269"/>
      <c r="C95" s="255"/>
      <c r="D95" s="255"/>
      <c r="E95" s="255"/>
      <c r="F95" s="255"/>
      <c r="G95" s="269"/>
    </row>
    <row r="96" spans="1:7" x14ac:dyDescent="0.25">
      <c r="A96" s="267"/>
      <c r="B96" s="269"/>
      <c r="C96" s="255"/>
      <c r="D96" s="255"/>
      <c r="E96" s="255"/>
      <c r="F96" s="255"/>
      <c r="G96" s="269"/>
    </row>
    <row r="97" spans="1:7" x14ac:dyDescent="0.25">
      <c r="A97" s="267"/>
      <c r="B97" s="269"/>
      <c r="C97" s="255"/>
      <c r="D97" s="255"/>
      <c r="E97" s="255"/>
      <c r="F97" s="255"/>
      <c r="G97" s="269"/>
    </row>
    <row r="98" spans="1:7" x14ac:dyDescent="0.25">
      <c r="A98" s="267"/>
      <c r="B98" s="269"/>
      <c r="C98" s="255"/>
      <c r="D98" s="255"/>
      <c r="E98" s="255"/>
      <c r="F98" s="255"/>
      <c r="G98" s="269"/>
    </row>
    <row r="99" spans="1:7" x14ac:dyDescent="0.25">
      <c r="A99" s="267"/>
      <c r="B99" s="269"/>
      <c r="C99" s="255"/>
      <c r="D99" s="255"/>
      <c r="E99" s="255"/>
      <c r="F99" s="255"/>
      <c r="G99" s="269"/>
    </row>
    <row r="100" spans="1:7" x14ac:dyDescent="0.25">
      <c r="A100" s="267"/>
      <c r="B100" s="269"/>
      <c r="C100" s="255"/>
      <c r="D100" s="255"/>
      <c r="E100" s="255"/>
      <c r="F100" s="255"/>
      <c r="G100" s="269"/>
    </row>
    <row r="101" spans="1:7" x14ac:dyDescent="0.25">
      <c r="A101" s="267"/>
      <c r="B101" s="269"/>
      <c r="C101" s="255"/>
      <c r="D101" s="255"/>
      <c r="E101" s="255"/>
      <c r="F101" s="255"/>
      <c r="G101" s="269"/>
    </row>
    <row r="102" spans="1:7" x14ac:dyDescent="0.25">
      <c r="A102" s="267"/>
      <c r="B102" s="269"/>
      <c r="C102" s="255"/>
      <c r="D102" s="255"/>
      <c r="E102" s="255"/>
      <c r="F102" s="255"/>
      <c r="G102" s="269"/>
    </row>
    <row r="103" spans="1:7" x14ac:dyDescent="0.25">
      <c r="A103" s="267"/>
      <c r="B103" s="269"/>
      <c r="C103" s="255"/>
      <c r="D103" s="255"/>
      <c r="E103" s="255"/>
      <c r="F103" s="255"/>
      <c r="G103" s="269"/>
    </row>
    <row r="104" spans="1:7" x14ac:dyDescent="0.25">
      <c r="A104" s="267"/>
      <c r="B104" s="269"/>
      <c r="C104" s="255"/>
      <c r="D104" s="255"/>
      <c r="E104" s="255"/>
      <c r="F104" s="255"/>
      <c r="G104" s="269"/>
    </row>
    <row r="105" spans="1:7" x14ac:dyDescent="0.25">
      <c r="A105" s="267"/>
      <c r="B105" s="269"/>
      <c r="C105" s="255"/>
      <c r="D105" s="255"/>
      <c r="E105" s="255"/>
      <c r="F105" s="255"/>
      <c r="G105" s="269"/>
    </row>
    <row r="106" spans="1:7" x14ac:dyDescent="0.25">
      <c r="A106" s="267"/>
      <c r="B106" s="269"/>
      <c r="C106" s="255"/>
      <c r="D106" s="255"/>
      <c r="E106" s="255"/>
      <c r="F106" s="255"/>
      <c r="G106" s="269"/>
    </row>
    <row r="107" spans="1:7" x14ac:dyDescent="0.25">
      <c r="A107" s="267"/>
      <c r="B107" s="269"/>
      <c r="C107" s="255"/>
      <c r="D107" s="255"/>
      <c r="E107" s="255"/>
      <c r="F107" s="255"/>
      <c r="G107" s="269"/>
    </row>
    <row r="108" spans="1:7" x14ac:dyDescent="0.25">
      <c r="A108" s="267"/>
      <c r="B108" s="269"/>
      <c r="C108" s="255"/>
      <c r="D108" s="255"/>
      <c r="E108" s="255"/>
      <c r="F108" s="255"/>
      <c r="G108" s="269"/>
    </row>
    <row r="109" spans="1:7" x14ac:dyDescent="0.25">
      <c r="A109" s="267"/>
      <c r="B109" s="269"/>
      <c r="C109" s="255"/>
      <c r="D109" s="255"/>
      <c r="E109" s="255"/>
      <c r="F109" s="255"/>
      <c r="G109" s="269"/>
    </row>
    <row r="110" spans="1:7" x14ac:dyDescent="0.25">
      <c r="A110" s="267"/>
      <c r="B110" s="269"/>
      <c r="C110" s="255"/>
      <c r="D110" s="255"/>
      <c r="E110" s="255"/>
      <c r="F110" s="255"/>
      <c r="G110" s="269"/>
    </row>
    <row r="111" spans="1:7" x14ac:dyDescent="0.25">
      <c r="A111" s="267"/>
      <c r="B111" s="269"/>
      <c r="C111" s="255"/>
      <c r="D111" s="255"/>
      <c r="E111" s="255"/>
      <c r="F111" s="255"/>
      <c r="G111" s="269"/>
    </row>
    <row r="112" spans="1:7" x14ac:dyDescent="0.25">
      <c r="A112" s="267"/>
      <c r="B112" s="269"/>
      <c r="C112" s="255"/>
      <c r="D112" s="255"/>
      <c r="E112" s="255"/>
      <c r="F112" s="255"/>
      <c r="G112" s="269"/>
    </row>
    <row r="113" spans="1:7" x14ac:dyDescent="0.25">
      <c r="A113" s="267"/>
      <c r="B113" s="269"/>
      <c r="C113" s="255"/>
      <c r="D113" s="255"/>
      <c r="E113" s="255"/>
      <c r="F113" s="255"/>
      <c r="G113" s="269"/>
    </row>
    <row r="114" spans="1:7" x14ac:dyDescent="0.25">
      <c r="A114" s="267"/>
      <c r="B114" s="269"/>
      <c r="C114" s="255"/>
      <c r="D114" s="255"/>
      <c r="E114" s="255"/>
      <c r="F114" s="255"/>
      <c r="G114" s="269"/>
    </row>
    <row r="115" spans="1:7" x14ac:dyDescent="0.25">
      <c r="A115" s="267"/>
      <c r="B115" s="269"/>
      <c r="C115" s="255"/>
      <c r="D115" s="255"/>
      <c r="E115" s="255"/>
      <c r="F115" s="255"/>
      <c r="G115" s="269"/>
    </row>
    <row r="116" spans="1:7" x14ac:dyDescent="0.25">
      <c r="A116" s="267"/>
      <c r="B116" s="269"/>
      <c r="C116" s="255"/>
      <c r="D116" s="255"/>
      <c r="E116" s="255"/>
      <c r="F116" s="255"/>
      <c r="G116" s="269"/>
    </row>
    <row r="117" spans="1:7" x14ac:dyDescent="0.25">
      <c r="A117" s="267"/>
      <c r="B117" s="269"/>
      <c r="C117" s="255"/>
      <c r="D117" s="255"/>
      <c r="E117" s="255"/>
      <c r="F117" s="255"/>
      <c r="G117" s="269"/>
    </row>
    <row r="118" spans="1:7" x14ac:dyDescent="0.25">
      <c r="A118" s="267"/>
      <c r="B118" s="269"/>
      <c r="C118" s="255"/>
      <c r="D118" s="255"/>
      <c r="E118" s="255"/>
      <c r="F118" s="255"/>
      <c r="G118" s="269"/>
    </row>
    <row r="119" spans="1:7" x14ac:dyDescent="0.25">
      <c r="A119" s="267"/>
      <c r="B119" s="269"/>
      <c r="C119" s="255"/>
      <c r="D119" s="255"/>
      <c r="E119" s="255"/>
      <c r="F119" s="255"/>
      <c r="G119" s="269"/>
    </row>
    <row r="120" spans="1:7" x14ac:dyDescent="0.25">
      <c r="A120" s="267"/>
      <c r="B120" s="269"/>
      <c r="C120" s="255"/>
      <c r="D120" s="255"/>
      <c r="E120" s="255"/>
      <c r="F120" s="255"/>
      <c r="G120" s="269"/>
    </row>
    <row r="121" spans="1:7" x14ac:dyDescent="0.25">
      <c r="A121" s="267"/>
      <c r="B121" s="269"/>
      <c r="C121" s="255"/>
      <c r="D121" s="255"/>
      <c r="E121" s="255"/>
      <c r="F121" s="255"/>
      <c r="G121" s="269"/>
    </row>
    <row r="122" spans="1:7" x14ac:dyDescent="0.25">
      <c r="A122" s="267"/>
      <c r="B122" s="269"/>
      <c r="C122" s="255"/>
      <c r="D122" s="255"/>
      <c r="E122" s="255"/>
      <c r="F122" s="255"/>
      <c r="G122" s="269"/>
    </row>
    <row r="123" spans="1:7" x14ac:dyDescent="0.25">
      <c r="A123" s="267"/>
      <c r="B123" s="269"/>
      <c r="C123" s="255"/>
      <c r="D123" s="255"/>
      <c r="E123" s="255"/>
      <c r="F123" s="255"/>
      <c r="G123" s="269"/>
    </row>
    <row r="124" spans="1:7" x14ac:dyDescent="0.25">
      <c r="A124" s="267"/>
      <c r="B124" s="269"/>
      <c r="C124" s="255"/>
      <c r="D124" s="255"/>
      <c r="E124" s="255"/>
      <c r="F124" s="255"/>
      <c r="G124" s="269"/>
    </row>
    <row r="125" spans="1:7" x14ac:dyDescent="0.25">
      <c r="A125" s="267"/>
      <c r="B125" s="269"/>
      <c r="C125" s="255"/>
      <c r="D125" s="255"/>
      <c r="E125" s="255"/>
      <c r="F125" s="255"/>
      <c r="G125" s="269"/>
    </row>
    <row r="126" spans="1:7" x14ac:dyDescent="0.25">
      <c r="A126" s="267"/>
      <c r="B126" s="269"/>
      <c r="C126" s="255"/>
      <c r="D126" s="255"/>
      <c r="E126" s="255"/>
      <c r="F126" s="255"/>
      <c r="G126" s="269"/>
    </row>
    <row r="127" spans="1:7" x14ac:dyDescent="0.25">
      <c r="A127" s="267"/>
      <c r="B127" s="269"/>
      <c r="C127" s="255"/>
      <c r="D127" s="255"/>
      <c r="E127" s="255"/>
      <c r="F127" s="255"/>
      <c r="G127" s="269"/>
    </row>
    <row r="128" spans="1:7" x14ac:dyDescent="0.25">
      <c r="A128" s="267"/>
      <c r="B128" s="269"/>
      <c r="C128" s="255"/>
      <c r="D128" s="255"/>
      <c r="E128" s="255"/>
      <c r="F128" s="255"/>
      <c r="G128" s="269"/>
    </row>
    <row r="129" spans="1:7" x14ac:dyDescent="0.25">
      <c r="A129" s="267"/>
      <c r="B129" s="269"/>
      <c r="C129" s="255"/>
      <c r="D129" s="255"/>
      <c r="E129" s="255"/>
      <c r="F129" s="255"/>
      <c r="G129" s="269"/>
    </row>
    <row r="130" spans="1:7" x14ac:dyDescent="0.25">
      <c r="A130" s="267"/>
      <c r="B130" s="269"/>
      <c r="C130" s="255"/>
      <c r="D130" s="255"/>
      <c r="E130" s="255"/>
      <c r="F130" s="255"/>
      <c r="G130" s="269"/>
    </row>
    <row r="131" spans="1:7" x14ac:dyDescent="0.25">
      <c r="A131" s="267"/>
      <c r="B131" s="269"/>
      <c r="C131" s="255"/>
      <c r="D131" s="255"/>
      <c r="E131" s="255"/>
      <c r="F131" s="255"/>
      <c r="G131" s="269"/>
    </row>
    <row r="132" spans="1:7" x14ac:dyDescent="0.25">
      <c r="A132" s="267"/>
      <c r="B132" s="269"/>
      <c r="C132" s="255"/>
      <c r="D132" s="255"/>
      <c r="E132" s="255"/>
      <c r="F132" s="255"/>
      <c r="G132" s="269"/>
    </row>
    <row r="133" spans="1:7" x14ac:dyDescent="0.25">
      <c r="A133" s="267"/>
      <c r="B133" s="269"/>
      <c r="C133" s="255"/>
      <c r="D133" s="255"/>
      <c r="E133" s="255"/>
      <c r="F133" s="255"/>
      <c r="G133" s="269"/>
    </row>
    <row r="134" spans="1:7" x14ac:dyDescent="0.25">
      <c r="A134" s="267"/>
      <c r="B134" s="269"/>
      <c r="C134" s="255"/>
      <c r="D134" s="255"/>
      <c r="E134" s="255"/>
      <c r="F134" s="255"/>
      <c r="G134" s="269"/>
    </row>
    <row r="135" spans="1:7" x14ac:dyDescent="0.25">
      <c r="A135" s="267"/>
      <c r="B135" s="269"/>
      <c r="C135" s="255"/>
      <c r="D135" s="255"/>
      <c r="E135" s="255"/>
      <c r="F135" s="255"/>
      <c r="G135" s="269"/>
    </row>
    <row r="136" spans="1:7" x14ac:dyDescent="0.25">
      <c r="A136" s="267"/>
      <c r="B136" s="269"/>
      <c r="C136" s="255"/>
      <c r="D136" s="255"/>
      <c r="E136" s="255"/>
      <c r="F136" s="255"/>
      <c r="G136" s="269"/>
    </row>
    <row r="137" spans="1:7" x14ac:dyDescent="0.25">
      <c r="A137" s="267"/>
      <c r="B137" s="269"/>
      <c r="C137" s="255"/>
      <c r="D137" s="255"/>
      <c r="E137" s="255"/>
      <c r="F137" s="255"/>
      <c r="G137" s="269"/>
    </row>
    <row r="138" spans="1:7" x14ac:dyDescent="0.25">
      <c r="A138" s="267"/>
      <c r="B138" s="269"/>
      <c r="C138" s="255"/>
      <c r="D138" s="255"/>
      <c r="E138" s="255"/>
      <c r="F138" s="255"/>
      <c r="G138" s="269"/>
    </row>
    <row r="139" spans="1:7" x14ac:dyDescent="0.25">
      <c r="A139" s="267"/>
      <c r="B139" s="269"/>
      <c r="C139" s="255"/>
      <c r="D139" s="255"/>
      <c r="E139" s="255"/>
      <c r="F139" s="255"/>
      <c r="G139" s="269"/>
    </row>
    <row r="140" spans="1:7" x14ac:dyDescent="0.25">
      <c r="A140" s="290"/>
      <c r="B140" s="290"/>
      <c r="C140" s="290"/>
      <c r="D140" s="290"/>
      <c r="E140" s="290"/>
      <c r="F140" s="290"/>
      <c r="G140" s="290"/>
    </row>
    <row r="141" spans="1:7" x14ac:dyDescent="0.25">
      <c r="A141" s="267"/>
      <c r="B141" s="267"/>
      <c r="C141" s="255"/>
      <c r="D141" s="255"/>
      <c r="E141" s="303"/>
      <c r="F141" s="255"/>
      <c r="G141" s="269"/>
    </row>
    <row r="142" spans="1:7" x14ac:dyDescent="0.25">
      <c r="A142" s="267"/>
      <c r="B142" s="267"/>
      <c r="C142" s="255"/>
      <c r="D142" s="255"/>
      <c r="E142" s="303"/>
      <c r="F142" s="255"/>
      <c r="G142" s="269"/>
    </row>
    <row r="143" spans="1:7" x14ac:dyDescent="0.25">
      <c r="A143" s="267"/>
      <c r="B143" s="267"/>
      <c r="C143" s="255"/>
      <c r="D143" s="255"/>
      <c r="E143" s="303"/>
      <c r="F143" s="255"/>
      <c r="G143" s="269"/>
    </row>
    <row r="144" spans="1:7" x14ac:dyDescent="0.25">
      <c r="A144" s="267"/>
      <c r="B144" s="267"/>
      <c r="C144" s="255"/>
      <c r="D144" s="255"/>
      <c r="E144" s="303"/>
      <c r="F144" s="255"/>
      <c r="G144" s="269"/>
    </row>
    <row r="145" spans="1:7" x14ac:dyDescent="0.25">
      <c r="A145" s="267"/>
      <c r="B145" s="267"/>
      <c r="C145" s="255"/>
      <c r="D145" s="255"/>
      <c r="E145" s="303"/>
      <c r="F145" s="255"/>
      <c r="G145" s="269"/>
    </row>
    <row r="146" spans="1:7" x14ac:dyDescent="0.25">
      <c r="A146" s="267"/>
      <c r="B146" s="267"/>
      <c r="C146" s="255"/>
      <c r="D146" s="255"/>
      <c r="E146" s="303"/>
      <c r="F146" s="255"/>
      <c r="G146" s="269"/>
    </row>
    <row r="147" spans="1:7" x14ac:dyDescent="0.25">
      <c r="A147" s="267"/>
      <c r="B147" s="267"/>
      <c r="C147" s="255"/>
      <c r="D147" s="255"/>
      <c r="E147" s="303"/>
      <c r="F147" s="255"/>
      <c r="G147" s="269"/>
    </row>
    <row r="148" spans="1:7" x14ac:dyDescent="0.25">
      <c r="A148" s="267"/>
      <c r="B148" s="267"/>
      <c r="C148" s="255"/>
      <c r="D148" s="255"/>
      <c r="E148" s="303"/>
      <c r="F148" s="255"/>
      <c r="G148" s="269"/>
    </row>
    <row r="149" spans="1:7" x14ac:dyDescent="0.25">
      <c r="A149" s="267"/>
      <c r="B149" s="267"/>
      <c r="C149" s="255"/>
      <c r="D149" s="255"/>
      <c r="E149" s="303"/>
      <c r="F149" s="255"/>
      <c r="G149" s="269"/>
    </row>
    <row r="150" spans="1:7" x14ac:dyDescent="0.25">
      <c r="A150" s="290"/>
      <c r="B150" s="290"/>
      <c r="C150" s="290"/>
      <c r="D150" s="290"/>
      <c r="E150" s="290"/>
      <c r="F150" s="290"/>
      <c r="G150" s="290"/>
    </row>
    <row r="151" spans="1:7" x14ac:dyDescent="0.25">
      <c r="A151" s="267"/>
      <c r="B151" s="267"/>
      <c r="C151" s="255"/>
      <c r="D151" s="255"/>
      <c r="E151" s="303"/>
      <c r="F151" s="255"/>
      <c r="G151" s="269"/>
    </row>
    <row r="152" spans="1:7" x14ac:dyDescent="0.25">
      <c r="A152" s="267"/>
      <c r="B152" s="267"/>
      <c r="C152" s="255"/>
      <c r="D152" s="255"/>
      <c r="E152" s="303"/>
      <c r="F152" s="255"/>
      <c r="G152" s="269"/>
    </row>
    <row r="153" spans="1:7" x14ac:dyDescent="0.25">
      <c r="A153" s="267"/>
      <c r="B153" s="267"/>
      <c r="C153" s="255"/>
      <c r="D153" s="255"/>
      <c r="E153" s="303"/>
      <c r="F153" s="255"/>
      <c r="G153" s="269"/>
    </row>
    <row r="154" spans="1:7" x14ac:dyDescent="0.25">
      <c r="A154" s="267"/>
      <c r="B154" s="267"/>
      <c r="C154" s="267"/>
      <c r="D154" s="267"/>
      <c r="E154" s="266"/>
      <c r="F154" s="267"/>
      <c r="G154" s="269"/>
    </row>
    <row r="155" spans="1:7" x14ac:dyDescent="0.25">
      <c r="A155" s="267"/>
      <c r="B155" s="267"/>
      <c r="C155" s="267"/>
      <c r="D155" s="267"/>
      <c r="E155" s="266"/>
      <c r="F155" s="267"/>
      <c r="G155" s="269"/>
    </row>
    <row r="156" spans="1:7" x14ac:dyDescent="0.25">
      <c r="A156" s="267"/>
      <c r="B156" s="267"/>
      <c r="C156" s="267"/>
      <c r="D156" s="267"/>
      <c r="E156" s="266"/>
      <c r="F156" s="267"/>
      <c r="G156" s="269"/>
    </row>
    <row r="157" spans="1:7" x14ac:dyDescent="0.25">
      <c r="A157" s="267"/>
      <c r="B157" s="267"/>
      <c r="C157" s="267"/>
      <c r="D157" s="267"/>
      <c r="E157" s="266"/>
      <c r="F157" s="267"/>
      <c r="G157" s="269"/>
    </row>
    <row r="158" spans="1:7" x14ac:dyDescent="0.25">
      <c r="A158" s="267"/>
      <c r="B158" s="267"/>
      <c r="C158" s="267"/>
      <c r="D158" s="267"/>
      <c r="E158" s="266"/>
      <c r="F158" s="267"/>
      <c r="G158" s="269"/>
    </row>
    <row r="159" spans="1:7" x14ac:dyDescent="0.25">
      <c r="A159" s="267"/>
      <c r="B159" s="267"/>
      <c r="C159" s="267"/>
      <c r="D159" s="267"/>
      <c r="E159" s="266"/>
      <c r="F159" s="267"/>
      <c r="G159" s="269"/>
    </row>
    <row r="160" spans="1:7" x14ac:dyDescent="0.25">
      <c r="A160" s="290"/>
      <c r="B160" s="290"/>
      <c r="C160" s="290"/>
      <c r="D160" s="290"/>
      <c r="E160" s="290"/>
      <c r="F160" s="290"/>
      <c r="G160" s="290"/>
    </row>
    <row r="161" spans="1:7" x14ac:dyDescent="0.25">
      <c r="A161" s="267"/>
      <c r="B161" s="304"/>
      <c r="C161" s="255"/>
      <c r="D161" s="255"/>
      <c r="E161" s="303"/>
      <c r="F161" s="255"/>
      <c r="G161" s="269"/>
    </row>
    <row r="162" spans="1:7" x14ac:dyDescent="0.25">
      <c r="A162" s="267"/>
      <c r="B162" s="304"/>
      <c r="C162" s="255"/>
      <c r="D162" s="255"/>
      <c r="E162" s="303"/>
      <c r="F162" s="255"/>
      <c r="G162" s="269"/>
    </row>
    <row r="163" spans="1:7" x14ac:dyDescent="0.25">
      <c r="A163" s="267"/>
      <c r="B163" s="304"/>
      <c r="C163" s="255"/>
      <c r="D163" s="255"/>
      <c r="E163" s="255"/>
      <c r="F163" s="255"/>
      <c r="G163" s="269"/>
    </row>
    <row r="164" spans="1:7" x14ac:dyDescent="0.25">
      <c r="A164" s="267"/>
      <c r="B164" s="304"/>
      <c r="C164" s="255"/>
      <c r="D164" s="255"/>
      <c r="E164" s="255"/>
      <c r="F164" s="255"/>
      <c r="G164" s="269"/>
    </row>
    <row r="165" spans="1:7" x14ac:dyDescent="0.25">
      <c r="A165" s="267"/>
      <c r="B165" s="304"/>
      <c r="C165" s="255"/>
      <c r="D165" s="255"/>
      <c r="E165" s="255"/>
      <c r="F165" s="255"/>
      <c r="G165" s="269"/>
    </row>
    <row r="166" spans="1:7" x14ac:dyDescent="0.25">
      <c r="A166" s="267"/>
      <c r="B166" s="292"/>
      <c r="C166" s="255"/>
      <c r="D166" s="255"/>
      <c r="E166" s="255"/>
      <c r="F166" s="255"/>
      <c r="G166" s="269"/>
    </row>
    <row r="167" spans="1:7" x14ac:dyDescent="0.25">
      <c r="A167" s="267"/>
      <c r="B167" s="292"/>
      <c r="C167" s="255"/>
      <c r="D167" s="255"/>
      <c r="E167" s="255"/>
      <c r="F167" s="255"/>
      <c r="G167" s="269"/>
    </row>
    <row r="168" spans="1:7" x14ac:dyDescent="0.25">
      <c r="A168" s="267"/>
      <c r="B168" s="304"/>
      <c r="C168" s="255"/>
      <c r="D168" s="255"/>
      <c r="E168" s="255"/>
      <c r="F168" s="255"/>
      <c r="G168" s="269"/>
    </row>
    <row r="169" spans="1:7" x14ac:dyDescent="0.25">
      <c r="A169" s="267"/>
      <c r="B169" s="304"/>
      <c r="C169" s="255"/>
      <c r="D169" s="255"/>
      <c r="E169" s="255"/>
      <c r="F169" s="255"/>
      <c r="G169" s="269"/>
    </row>
    <row r="170" spans="1:7" x14ac:dyDescent="0.25">
      <c r="A170" s="290"/>
      <c r="B170" s="290"/>
      <c r="C170" s="290"/>
      <c r="D170" s="290"/>
      <c r="E170" s="290"/>
      <c r="F170" s="290"/>
      <c r="G170" s="290"/>
    </row>
    <row r="171" spans="1:7" x14ac:dyDescent="0.25">
      <c r="A171" s="267"/>
      <c r="B171" s="267"/>
      <c r="C171" s="255"/>
      <c r="D171" s="255"/>
      <c r="E171" s="303"/>
      <c r="F171" s="255"/>
      <c r="G171" s="269"/>
    </row>
    <row r="172" spans="1:7" x14ac:dyDescent="0.25">
      <c r="A172" s="267"/>
      <c r="B172" s="305"/>
      <c r="C172" s="255"/>
      <c r="D172" s="255"/>
      <c r="E172" s="303"/>
      <c r="F172" s="255"/>
      <c r="G172" s="269"/>
    </row>
    <row r="173" spans="1:7" x14ac:dyDescent="0.25">
      <c r="A173" s="267"/>
      <c r="B173" s="305"/>
      <c r="C173" s="255"/>
      <c r="D173" s="255"/>
      <c r="E173" s="303"/>
      <c r="F173" s="255"/>
      <c r="G173" s="269"/>
    </row>
    <row r="174" spans="1:7" x14ac:dyDescent="0.25">
      <c r="A174" s="267"/>
      <c r="B174" s="305"/>
      <c r="C174" s="255"/>
      <c r="D174" s="255"/>
      <c r="E174" s="303"/>
      <c r="F174" s="255"/>
      <c r="G174" s="269"/>
    </row>
    <row r="175" spans="1:7" x14ac:dyDescent="0.25">
      <c r="A175" s="267"/>
      <c r="B175" s="305"/>
      <c r="C175" s="255"/>
      <c r="D175" s="255"/>
      <c r="E175" s="303"/>
      <c r="F175" s="255"/>
      <c r="G175" s="269"/>
    </row>
    <row r="176" spans="1:7" x14ac:dyDescent="0.25">
      <c r="A176" s="267"/>
      <c r="B176" s="269"/>
      <c r="C176" s="269"/>
      <c r="D176" s="269"/>
      <c r="E176" s="269"/>
      <c r="F176" s="269"/>
      <c r="G176" s="269"/>
    </row>
    <row r="177" spans="1:7" x14ac:dyDescent="0.25">
      <c r="A177" s="267"/>
      <c r="B177" s="269"/>
      <c r="C177" s="269"/>
      <c r="D177" s="269"/>
      <c r="E177" s="269"/>
      <c r="F177" s="269"/>
      <c r="G177" s="269"/>
    </row>
    <row r="178" spans="1:7" x14ac:dyDescent="0.25">
      <c r="A178" s="267"/>
      <c r="B178" s="269"/>
      <c r="C178" s="269"/>
      <c r="D178" s="269"/>
      <c r="E178" s="269"/>
      <c r="F178" s="269"/>
      <c r="G178" s="269"/>
    </row>
    <row r="179" spans="1:7" ht="18.75" x14ac:dyDescent="0.25">
      <c r="A179" s="306"/>
      <c r="B179" s="307"/>
      <c r="C179" s="308"/>
      <c r="D179" s="308"/>
      <c r="E179" s="308"/>
      <c r="F179" s="308"/>
      <c r="G179" s="308"/>
    </row>
    <row r="180" spans="1:7" x14ac:dyDescent="0.25">
      <c r="A180" s="290"/>
      <c r="B180" s="290"/>
      <c r="C180" s="290"/>
      <c r="D180" s="290"/>
      <c r="E180" s="290"/>
      <c r="F180" s="290"/>
      <c r="G180" s="290"/>
    </row>
    <row r="181" spans="1:7" x14ac:dyDescent="0.25">
      <c r="A181" s="267"/>
      <c r="B181" s="269"/>
      <c r="C181" s="300"/>
      <c r="D181" s="267"/>
      <c r="E181" s="268"/>
      <c r="F181" s="276"/>
      <c r="G181" s="276"/>
    </row>
    <row r="182" spans="1:7" x14ac:dyDescent="0.25">
      <c r="A182" s="268"/>
      <c r="B182" s="309"/>
      <c r="C182" s="268"/>
      <c r="D182" s="268"/>
      <c r="E182" s="268"/>
      <c r="F182" s="276"/>
      <c r="G182" s="276"/>
    </row>
    <row r="183" spans="1:7" x14ac:dyDescent="0.25">
      <c r="A183" s="267"/>
      <c r="B183" s="269"/>
      <c r="C183" s="268"/>
      <c r="D183" s="268"/>
      <c r="E183" s="268"/>
      <c r="F183" s="276"/>
      <c r="G183" s="276"/>
    </row>
    <row r="184" spans="1:7" x14ac:dyDescent="0.25">
      <c r="A184" s="267"/>
      <c r="B184" s="269"/>
      <c r="C184" s="300"/>
      <c r="D184" s="310"/>
      <c r="E184" s="268"/>
      <c r="F184" s="256"/>
      <c r="G184" s="256"/>
    </row>
    <row r="185" spans="1:7" x14ac:dyDescent="0.25">
      <c r="A185" s="267"/>
      <c r="B185" s="269"/>
      <c r="C185" s="300"/>
      <c r="D185" s="310"/>
      <c r="E185" s="268"/>
      <c r="F185" s="256"/>
      <c r="G185" s="256"/>
    </row>
    <row r="186" spans="1:7" x14ac:dyDescent="0.25">
      <c r="A186" s="267"/>
      <c r="B186" s="269"/>
      <c r="C186" s="300"/>
      <c r="D186" s="310"/>
      <c r="E186" s="268"/>
      <c r="F186" s="256"/>
      <c r="G186" s="256"/>
    </row>
    <row r="187" spans="1:7" x14ac:dyDescent="0.25">
      <c r="A187" s="267"/>
      <c r="B187" s="269"/>
      <c r="C187" s="300"/>
      <c r="D187" s="310"/>
      <c r="E187" s="268"/>
      <c r="F187" s="256"/>
      <c r="G187" s="256"/>
    </row>
    <row r="188" spans="1:7" x14ac:dyDescent="0.25">
      <c r="A188" s="267"/>
      <c r="B188" s="269"/>
      <c r="C188" s="300"/>
      <c r="D188" s="310"/>
      <c r="E188" s="268"/>
      <c r="F188" s="256"/>
      <c r="G188" s="256"/>
    </row>
    <row r="189" spans="1:7" x14ac:dyDescent="0.25">
      <c r="A189" s="267"/>
      <c r="B189" s="269"/>
      <c r="C189" s="300"/>
      <c r="D189" s="310"/>
      <c r="E189" s="268"/>
      <c r="F189" s="256"/>
      <c r="G189" s="256"/>
    </row>
    <row r="190" spans="1:7" x14ac:dyDescent="0.25">
      <c r="A190" s="267"/>
      <c r="B190" s="269"/>
      <c r="C190" s="300"/>
      <c r="D190" s="310"/>
      <c r="E190" s="268"/>
      <c r="F190" s="256"/>
      <c r="G190" s="256"/>
    </row>
    <row r="191" spans="1:7" x14ac:dyDescent="0.25">
      <c r="A191" s="267"/>
      <c r="B191" s="269"/>
      <c r="C191" s="300"/>
      <c r="D191" s="310"/>
      <c r="E191" s="268"/>
      <c r="F191" s="256"/>
      <c r="G191" s="256"/>
    </row>
    <row r="192" spans="1:7" x14ac:dyDescent="0.25">
      <c r="A192" s="267"/>
      <c r="B192" s="269"/>
      <c r="C192" s="300"/>
      <c r="D192" s="310"/>
      <c r="E192" s="268"/>
      <c r="F192" s="256"/>
      <c r="G192" s="256"/>
    </row>
    <row r="193" spans="1:7" x14ac:dyDescent="0.25">
      <c r="A193" s="267"/>
      <c r="B193" s="269"/>
      <c r="C193" s="300"/>
      <c r="D193" s="310"/>
      <c r="E193" s="269"/>
      <c r="F193" s="256"/>
      <c r="G193" s="256"/>
    </row>
    <row r="194" spans="1:7" x14ac:dyDescent="0.25">
      <c r="A194" s="267"/>
      <c r="B194" s="269"/>
      <c r="C194" s="300"/>
      <c r="D194" s="310"/>
      <c r="E194" s="269"/>
      <c r="F194" s="256"/>
      <c r="G194" s="256"/>
    </row>
    <row r="195" spans="1:7" x14ac:dyDescent="0.25">
      <c r="A195" s="267"/>
      <c r="B195" s="269"/>
      <c r="C195" s="300"/>
      <c r="D195" s="310"/>
      <c r="E195" s="269"/>
      <c r="F195" s="256"/>
      <c r="G195" s="256"/>
    </row>
    <row r="196" spans="1:7" x14ac:dyDescent="0.25">
      <c r="A196" s="267"/>
      <c r="B196" s="269"/>
      <c r="C196" s="300"/>
      <c r="D196" s="310"/>
      <c r="E196" s="269"/>
      <c r="F196" s="256"/>
      <c r="G196" s="256"/>
    </row>
    <row r="197" spans="1:7" x14ac:dyDescent="0.25">
      <c r="A197" s="267"/>
      <c r="B197" s="269"/>
      <c r="C197" s="300"/>
      <c r="D197" s="310"/>
      <c r="E197" s="269"/>
      <c r="F197" s="256"/>
      <c r="G197" s="256"/>
    </row>
    <row r="198" spans="1:7" x14ac:dyDescent="0.25">
      <c r="A198" s="267"/>
      <c r="B198" s="269"/>
      <c r="C198" s="300"/>
      <c r="D198" s="310"/>
      <c r="E198" s="269"/>
      <c r="F198" s="256"/>
      <c r="G198" s="256"/>
    </row>
    <row r="199" spans="1:7" x14ac:dyDescent="0.25">
      <c r="A199" s="267"/>
      <c r="B199" s="269"/>
      <c r="C199" s="300"/>
      <c r="D199" s="310"/>
      <c r="E199" s="267"/>
      <c r="F199" s="256"/>
      <c r="G199" s="256"/>
    </row>
    <row r="200" spans="1:7" x14ac:dyDescent="0.25">
      <c r="A200" s="267"/>
      <c r="B200" s="269"/>
      <c r="C200" s="300"/>
      <c r="D200" s="310"/>
      <c r="E200" s="311"/>
      <c r="F200" s="256"/>
      <c r="G200" s="256"/>
    </row>
    <row r="201" spans="1:7" x14ac:dyDescent="0.25">
      <c r="A201" s="267"/>
      <c r="B201" s="269"/>
      <c r="C201" s="300"/>
      <c r="D201" s="310"/>
      <c r="E201" s="311"/>
      <c r="F201" s="256"/>
      <c r="G201" s="256"/>
    </row>
    <row r="202" spans="1:7" x14ac:dyDescent="0.25">
      <c r="A202" s="267"/>
      <c r="B202" s="269"/>
      <c r="C202" s="300"/>
      <c r="D202" s="310"/>
      <c r="E202" s="311"/>
      <c r="F202" s="256"/>
      <c r="G202" s="256"/>
    </row>
    <row r="203" spans="1:7" x14ac:dyDescent="0.25">
      <c r="A203" s="267"/>
      <c r="B203" s="269"/>
      <c r="C203" s="300"/>
      <c r="D203" s="310"/>
      <c r="E203" s="311"/>
      <c r="F203" s="256"/>
      <c r="G203" s="256"/>
    </row>
    <row r="204" spans="1:7" x14ac:dyDescent="0.25">
      <c r="A204" s="267"/>
      <c r="B204" s="269"/>
      <c r="C204" s="300"/>
      <c r="D204" s="310"/>
      <c r="E204" s="311"/>
      <c r="F204" s="256"/>
      <c r="G204" s="256"/>
    </row>
    <row r="205" spans="1:7" x14ac:dyDescent="0.25">
      <c r="A205" s="267"/>
      <c r="B205" s="269"/>
      <c r="C205" s="300"/>
      <c r="D205" s="310"/>
      <c r="E205" s="311"/>
      <c r="F205" s="256"/>
      <c r="G205" s="256"/>
    </row>
    <row r="206" spans="1:7" x14ac:dyDescent="0.25">
      <c r="A206" s="267"/>
      <c r="B206" s="269"/>
      <c r="C206" s="300"/>
      <c r="D206" s="310"/>
      <c r="E206" s="311"/>
      <c r="F206" s="256"/>
      <c r="G206" s="256"/>
    </row>
    <row r="207" spans="1:7" x14ac:dyDescent="0.25">
      <c r="A207" s="267"/>
      <c r="B207" s="269"/>
      <c r="C207" s="300"/>
      <c r="D207" s="310"/>
      <c r="E207" s="311"/>
      <c r="F207" s="256"/>
      <c r="G207" s="256"/>
    </row>
    <row r="208" spans="1:7" x14ac:dyDescent="0.25">
      <c r="A208" s="267"/>
      <c r="B208" s="312"/>
      <c r="C208" s="313"/>
      <c r="D208" s="314"/>
      <c r="E208" s="311"/>
      <c r="F208" s="315"/>
      <c r="G208" s="315"/>
    </row>
    <row r="209" spans="1:7" x14ac:dyDescent="0.25">
      <c r="A209" s="290"/>
      <c r="B209" s="290"/>
      <c r="C209" s="290"/>
      <c r="D209" s="290"/>
      <c r="E209" s="290"/>
      <c r="F209" s="290"/>
      <c r="G209" s="290"/>
    </row>
    <row r="210" spans="1:7" x14ac:dyDescent="0.25">
      <c r="A210" s="267"/>
      <c r="B210" s="267"/>
      <c r="C210" s="255"/>
      <c r="D210" s="267"/>
      <c r="E210" s="267"/>
      <c r="F210" s="295"/>
      <c r="G210" s="295"/>
    </row>
    <row r="211" spans="1:7" x14ac:dyDescent="0.25">
      <c r="A211" s="267"/>
      <c r="B211" s="267"/>
      <c r="C211" s="267"/>
      <c r="D211" s="267"/>
      <c r="E211" s="267"/>
      <c r="F211" s="295"/>
      <c r="G211" s="295"/>
    </row>
    <row r="212" spans="1:7" x14ac:dyDescent="0.25">
      <c r="A212" s="267"/>
      <c r="B212" s="269"/>
      <c r="C212" s="267"/>
      <c r="D212" s="267"/>
      <c r="E212" s="267"/>
      <c r="F212" s="295"/>
      <c r="G212" s="295"/>
    </row>
    <row r="213" spans="1:7" x14ac:dyDescent="0.25">
      <c r="A213" s="267"/>
      <c r="B213" s="267"/>
      <c r="C213" s="300"/>
      <c r="D213" s="310"/>
      <c r="E213" s="267"/>
      <c r="F213" s="256"/>
      <c r="G213" s="256"/>
    </row>
    <row r="214" spans="1:7" x14ac:dyDescent="0.25">
      <c r="A214" s="267"/>
      <c r="B214" s="267"/>
      <c r="C214" s="300"/>
      <c r="D214" s="310"/>
      <c r="E214" s="267"/>
      <c r="F214" s="256"/>
      <c r="G214" s="256"/>
    </row>
    <row r="215" spans="1:7" x14ac:dyDescent="0.25">
      <c r="A215" s="267"/>
      <c r="B215" s="267"/>
      <c r="C215" s="300"/>
      <c r="D215" s="310"/>
      <c r="E215" s="267"/>
      <c r="F215" s="256"/>
      <c r="G215" s="256"/>
    </row>
    <row r="216" spans="1:7" x14ac:dyDescent="0.25">
      <c r="A216" s="267"/>
      <c r="B216" s="267"/>
      <c r="C216" s="300"/>
      <c r="D216" s="310"/>
      <c r="E216" s="267"/>
      <c r="F216" s="256"/>
      <c r="G216" s="256"/>
    </row>
    <row r="217" spans="1:7" x14ac:dyDescent="0.25">
      <c r="A217" s="267"/>
      <c r="B217" s="267"/>
      <c r="C217" s="300"/>
      <c r="D217" s="310"/>
      <c r="E217" s="267"/>
      <c r="F217" s="256"/>
      <c r="G217" s="256"/>
    </row>
    <row r="218" spans="1:7" x14ac:dyDescent="0.25">
      <c r="A218" s="267"/>
      <c r="B218" s="267"/>
      <c r="C218" s="300"/>
      <c r="D218" s="310"/>
      <c r="E218" s="267"/>
      <c r="F218" s="256"/>
      <c r="G218" s="256"/>
    </row>
    <row r="219" spans="1:7" x14ac:dyDescent="0.25">
      <c r="A219" s="267"/>
      <c r="B219" s="267"/>
      <c r="C219" s="300"/>
      <c r="D219" s="310"/>
      <c r="E219" s="267"/>
      <c r="F219" s="256"/>
      <c r="G219" s="256"/>
    </row>
    <row r="220" spans="1:7" x14ac:dyDescent="0.25">
      <c r="A220" s="267"/>
      <c r="B220" s="267"/>
      <c r="C220" s="300"/>
      <c r="D220" s="310"/>
      <c r="E220" s="267"/>
      <c r="F220" s="256"/>
      <c r="G220" s="256"/>
    </row>
    <row r="221" spans="1:7" x14ac:dyDescent="0.25">
      <c r="A221" s="267"/>
      <c r="B221" s="312"/>
      <c r="C221" s="300"/>
      <c r="D221" s="310"/>
      <c r="E221" s="267"/>
      <c r="F221" s="256"/>
      <c r="G221" s="256"/>
    </row>
    <row r="222" spans="1:7" x14ac:dyDescent="0.25">
      <c r="A222" s="267"/>
      <c r="B222" s="296"/>
      <c r="C222" s="300"/>
      <c r="D222" s="310"/>
      <c r="E222" s="267"/>
      <c r="F222" s="256"/>
      <c r="G222" s="256"/>
    </row>
    <row r="223" spans="1:7" x14ac:dyDescent="0.25">
      <c r="A223" s="267"/>
      <c r="B223" s="296"/>
      <c r="C223" s="300"/>
      <c r="D223" s="310"/>
      <c r="E223" s="267"/>
      <c r="F223" s="256"/>
      <c r="G223" s="256"/>
    </row>
    <row r="224" spans="1:7" x14ac:dyDescent="0.25">
      <c r="A224" s="267"/>
      <c r="B224" s="296"/>
      <c r="C224" s="300"/>
      <c r="D224" s="310"/>
      <c r="E224" s="267"/>
      <c r="F224" s="256"/>
      <c r="G224" s="256"/>
    </row>
    <row r="225" spans="1:7" x14ac:dyDescent="0.25">
      <c r="A225" s="267"/>
      <c r="B225" s="296"/>
      <c r="C225" s="300"/>
      <c r="D225" s="310"/>
      <c r="E225" s="267"/>
      <c r="F225" s="256"/>
      <c r="G225" s="256"/>
    </row>
    <row r="226" spans="1:7" x14ac:dyDescent="0.25">
      <c r="A226" s="267"/>
      <c r="B226" s="296"/>
      <c r="C226" s="300"/>
      <c r="D226" s="310"/>
      <c r="E226" s="267"/>
      <c r="F226" s="256"/>
      <c r="G226" s="256"/>
    </row>
    <row r="227" spans="1:7" x14ac:dyDescent="0.25">
      <c r="A227" s="267"/>
      <c r="B227" s="296"/>
      <c r="C227" s="300"/>
      <c r="D227" s="310"/>
      <c r="E227" s="267"/>
      <c r="F227" s="256"/>
      <c r="G227" s="256"/>
    </row>
    <row r="228" spans="1:7" x14ac:dyDescent="0.25">
      <c r="A228" s="267"/>
      <c r="B228" s="296"/>
      <c r="C228" s="267"/>
      <c r="D228" s="267"/>
      <c r="E228" s="267"/>
      <c r="F228" s="256"/>
      <c r="G228" s="256"/>
    </row>
    <row r="229" spans="1:7" x14ac:dyDescent="0.25">
      <c r="A229" s="267"/>
      <c r="B229" s="296"/>
      <c r="C229" s="267"/>
      <c r="D229" s="267"/>
      <c r="E229" s="267"/>
      <c r="F229" s="256"/>
      <c r="G229" s="256"/>
    </row>
    <row r="230" spans="1:7" x14ac:dyDescent="0.25">
      <c r="A230" s="267"/>
      <c r="B230" s="296"/>
      <c r="C230" s="267"/>
      <c r="D230" s="267"/>
      <c r="E230" s="267"/>
      <c r="F230" s="256"/>
      <c r="G230" s="256"/>
    </row>
    <row r="231" spans="1:7" x14ac:dyDescent="0.25">
      <c r="A231" s="290"/>
      <c r="B231" s="290"/>
      <c r="C231" s="290"/>
      <c r="D231" s="290"/>
      <c r="E231" s="290"/>
      <c r="F231" s="290"/>
      <c r="G231" s="290"/>
    </row>
    <row r="232" spans="1:7" x14ac:dyDescent="0.25">
      <c r="A232" s="267"/>
      <c r="B232" s="267"/>
      <c r="C232" s="255"/>
      <c r="D232" s="267"/>
      <c r="E232" s="267"/>
      <c r="F232" s="295"/>
      <c r="G232" s="295"/>
    </row>
    <row r="233" spans="1:7" x14ac:dyDescent="0.25">
      <c r="A233" s="267"/>
      <c r="B233" s="267"/>
      <c r="C233" s="267"/>
      <c r="D233" s="267"/>
      <c r="E233" s="267"/>
      <c r="F233" s="295"/>
      <c r="G233" s="295"/>
    </row>
    <row r="234" spans="1:7" x14ac:dyDescent="0.25">
      <c r="A234" s="267"/>
      <c r="B234" s="269"/>
      <c r="C234" s="267"/>
      <c r="D234" s="267"/>
      <c r="E234" s="267"/>
      <c r="F234" s="295"/>
      <c r="G234" s="295"/>
    </row>
    <row r="235" spans="1:7" x14ac:dyDescent="0.25">
      <c r="A235" s="267"/>
      <c r="B235" s="267"/>
      <c r="C235" s="300"/>
      <c r="D235" s="310"/>
      <c r="E235" s="267"/>
      <c r="F235" s="256"/>
      <c r="G235" s="256"/>
    </row>
    <row r="236" spans="1:7" x14ac:dyDescent="0.25">
      <c r="A236" s="267"/>
      <c r="B236" s="267"/>
      <c r="C236" s="300"/>
      <c r="D236" s="310"/>
      <c r="E236" s="267"/>
      <c r="F236" s="256"/>
      <c r="G236" s="256"/>
    </row>
    <row r="237" spans="1:7" x14ac:dyDescent="0.25">
      <c r="A237" s="267"/>
      <c r="B237" s="267"/>
      <c r="C237" s="300"/>
      <c r="D237" s="310"/>
      <c r="E237" s="267"/>
      <c r="F237" s="256"/>
      <c r="G237" s="256"/>
    </row>
    <row r="238" spans="1:7" x14ac:dyDescent="0.25">
      <c r="A238" s="267"/>
      <c r="B238" s="267"/>
      <c r="C238" s="300"/>
      <c r="D238" s="310"/>
      <c r="E238" s="267"/>
      <c r="F238" s="256"/>
      <c r="G238" s="256"/>
    </row>
    <row r="239" spans="1:7" x14ac:dyDescent="0.25">
      <c r="A239" s="267"/>
      <c r="B239" s="267"/>
      <c r="C239" s="300"/>
      <c r="D239" s="310"/>
      <c r="E239" s="267"/>
      <c r="F239" s="256"/>
      <c r="G239" s="256"/>
    </row>
    <row r="240" spans="1:7" x14ac:dyDescent="0.25">
      <c r="A240" s="267"/>
      <c r="B240" s="267"/>
      <c r="C240" s="300"/>
      <c r="D240" s="310"/>
      <c r="E240" s="267"/>
      <c r="F240" s="256"/>
      <c r="G240" s="256"/>
    </row>
    <row r="241" spans="1:7" x14ac:dyDescent="0.25">
      <c r="A241" s="267"/>
      <c r="B241" s="267"/>
      <c r="C241" s="300"/>
      <c r="D241" s="310"/>
      <c r="E241" s="267"/>
      <c r="F241" s="256"/>
      <c r="G241" s="256"/>
    </row>
    <row r="242" spans="1:7" x14ac:dyDescent="0.25">
      <c r="A242" s="267"/>
      <c r="B242" s="267"/>
      <c r="C242" s="300"/>
      <c r="D242" s="310"/>
      <c r="E242" s="267"/>
      <c r="F242" s="256"/>
      <c r="G242" s="256"/>
    </row>
    <row r="243" spans="1:7" x14ac:dyDescent="0.25">
      <c r="A243" s="267"/>
      <c r="B243" s="312"/>
      <c r="C243" s="300"/>
      <c r="D243" s="310"/>
      <c r="E243" s="267"/>
      <c r="F243" s="256"/>
      <c r="G243" s="256"/>
    </row>
    <row r="244" spans="1:7" x14ac:dyDescent="0.25">
      <c r="A244" s="267"/>
      <c r="B244" s="296"/>
      <c r="C244" s="300"/>
      <c r="D244" s="310"/>
      <c r="E244" s="267"/>
      <c r="F244" s="256"/>
      <c r="G244" s="256"/>
    </row>
    <row r="245" spans="1:7" x14ac:dyDescent="0.25">
      <c r="A245" s="267"/>
      <c r="B245" s="296"/>
      <c r="C245" s="300"/>
      <c r="D245" s="310"/>
      <c r="E245" s="267"/>
      <c r="F245" s="256"/>
      <c r="G245" s="256"/>
    </row>
    <row r="246" spans="1:7" x14ac:dyDescent="0.25">
      <c r="A246" s="267"/>
      <c r="B246" s="296"/>
      <c r="C246" s="300"/>
      <c r="D246" s="310"/>
      <c r="E246" s="267"/>
      <c r="F246" s="256"/>
      <c r="G246" s="256"/>
    </row>
    <row r="247" spans="1:7" x14ac:dyDescent="0.25">
      <c r="A247" s="267"/>
      <c r="B247" s="296"/>
      <c r="C247" s="300"/>
      <c r="D247" s="310"/>
      <c r="E247" s="267"/>
      <c r="F247" s="256"/>
      <c r="G247" s="256"/>
    </row>
    <row r="248" spans="1:7" x14ac:dyDescent="0.25">
      <c r="A248" s="267"/>
      <c r="B248" s="296"/>
      <c r="C248" s="300"/>
      <c r="D248" s="310"/>
      <c r="E248" s="267"/>
      <c r="F248" s="256"/>
      <c r="G248" s="256"/>
    </row>
    <row r="249" spans="1:7" x14ac:dyDescent="0.25">
      <c r="A249" s="267"/>
      <c r="B249" s="296"/>
      <c r="C249" s="300"/>
      <c r="D249" s="310"/>
      <c r="E249" s="267"/>
      <c r="F249" s="256"/>
      <c r="G249" s="256"/>
    </row>
    <row r="250" spans="1:7" x14ac:dyDescent="0.25">
      <c r="A250" s="267"/>
      <c r="B250" s="296"/>
      <c r="C250" s="267"/>
      <c r="D250" s="267"/>
      <c r="E250" s="267"/>
      <c r="F250" s="316"/>
      <c r="G250" s="316"/>
    </row>
    <row r="251" spans="1:7" x14ac:dyDescent="0.25">
      <c r="A251" s="267"/>
      <c r="B251" s="296"/>
      <c r="C251" s="267"/>
      <c r="D251" s="267"/>
      <c r="E251" s="267"/>
      <c r="F251" s="316"/>
      <c r="G251" s="316"/>
    </row>
    <row r="252" spans="1:7" x14ac:dyDescent="0.25">
      <c r="A252" s="267"/>
      <c r="B252" s="296"/>
      <c r="C252" s="267"/>
      <c r="D252" s="267"/>
      <c r="E252" s="267"/>
      <c r="F252" s="316"/>
      <c r="G252" s="316"/>
    </row>
    <row r="253" spans="1:7" x14ac:dyDescent="0.25">
      <c r="A253" s="290"/>
      <c r="B253" s="290"/>
      <c r="C253" s="290"/>
      <c r="D253" s="290"/>
      <c r="E253" s="290"/>
      <c r="F253" s="290"/>
      <c r="G253" s="290"/>
    </row>
    <row r="254" spans="1:7" x14ac:dyDescent="0.25">
      <c r="A254" s="267"/>
      <c r="B254" s="267"/>
      <c r="C254" s="255"/>
      <c r="D254" s="267"/>
      <c r="E254" s="311"/>
      <c r="F254" s="311"/>
      <c r="G254" s="311"/>
    </row>
    <row r="255" spans="1:7" x14ac:dyDescent="0.25">
      <c r="A255" s="267"/>
      <c r="B255" s="267"/>
      <c r="C255" s="255"/>
      <c r="D255" s="267"/>
      <c r="E255" s="311"/>
      <c r="F255" s="311"/>
      <c r="G255" s="266"/>
    </row>
    <row r="256" spans="1:7" x14ac:dyDescent="0.25">
      <c r="A256" s="267"/>
      <c r="B256" s="267"/>
      <c r="C256" s="255"/>
      <c r="D256" s="267"/>
      <c r="E256" s="311"/>
      <c r="F256" s="311"/>
      <c r="G256" s="266"/>
    </row>
    <row r="257" spans="1:7" x14ac:dyDescent="0.25">
      <c r="A257" s="267"/>
      <c r="B257" s="269"/>
      <c r="C257" s="255"/>
      <c r="D257" s="268"/>
      <c r="E257" s="268"/>
      <c r="F257" s="276"/>
      <c r="G257" s="276"/>
    </row>
    <row r="258" spans="1:7" x14ac:dyDescent="0.25">
      <c r="A258" s="267"/>
      <c r="B258" s="267"/>
      <c r="C258" s="255"/>
      <c r="D258" s="267"/>
      <c r="E258" s="311"/>
      <c r="F258" s="311"/>
      <c r="G258" s="266"/>
    </row>
    <row r="259" spans="1:7" x14ac:dyDescent="0.25">
      <c r="A259" s="267"/>
      <c r="B259" s="296"/>
      <c r="C259" s="255"/>
      <c r="D259" s="267"/>
      <c r="E259" s="311"/>
      <c r="F259" s="311"/>
      <c r="G259" s="266"/>
    </row>
    <row r="260" spans="1:7" x14ac:dyDescent="0.25">
      <c r="A260" s="267"/>
      <c r="B260" s="296"/>
      <c r="C260" s="317"/>
      <c r="D260" s="267"/>
      <c r="E260" s="311"/>
      <c r="F260" s="311"/>
      <c r="G260" s="266"/>
    </row>
    <row r="261" spans="1:7" x14ac:dyDescent="0.25">
      <c r="A261" s="267"/>
      <c r="B261" s="296"/>
      <c r="C261" s="255"/>
      <c r="D261" s="267"/>
      <c r="E261" s="311"/>
      <c r="F261" s="311"/>
      <c r="G261" s="266"/>
    </row>
    <row r="262" spans="1:7" x14ac:dyDescent="0.25">
      <c r="A262" s="267"/>
      <c r="B262" s="296"/>
      <c r="C262" s="255"/>
      <c r="D262" s="267"/>
      <c r="E262" s="311"/>
      <c r="F262" s="311"/>
      <c r="G262" s="266"/>
    </row>
    <row r="263" spans="1:7" x14ac:dyDescent="0.25">
      <c r="A263" s="267"/>
      <c r="B263" s="296"/>
      <c r="C263" s="255"/>
      <c r="D263" s="267"/>
      <c r="E263" s="311"/>
      <c r="F263" s="311"/>
      <c r="G263" s="266"/>
    </row>
    <row r="264" spans="1:7" x14ac:dyDescent="0.25">
      <c r="A264" s="267"/>
      <c r="B264" s="296"/>
      <c r="C264" s="255"/>
      <c r="D264" s="267"/>
      <c r="E264" s="311"/>
      <c r="F264" s="311"/>
      <c r="G264" s="266"/>
    </row>
    <row r="265" spans="1:7" x14ac:dyDescent="0.25">
      <c r="A265" s="267"/>
      <c r="B265" s="296"/>
      <c r="C265" s="255"/>
      <c r="D265" s="267"/>
      <c r="E265" s="311"/>
      <c r="F265" s="311"/>
      <c r="G265" s="266"/>
    </row>
    <row r="266" spans="1:7" x14ac:dyDescent="0.25">
      <c r="A266" s="267"/>
      <c r="B266" s="296"/>
      <c r="C266" s="255"/>
      <c r="D266" s="267"/>
      <c r="E266" s="311"/>
      <c r="F266" s="311"/>
      <c r="G266" s="266"/>
    </row>
    <row r="267" spans="1:7" x14ac:dyDescent="0.25">
      <c r="A267" s="267"/>
      <c r="B267" s="296"/>
      <c r="C267" s="255"/>
      <c r="D267" s="267"/>
      <c r="E267" s="311"/>
      <c r="F267" s="311"/>
      <c r="G267" s="266"/>
    </row>
    <row r="268" spans="1:7" x14ac:dyDescent="0.25">
      <c r="A268" s="267"/>
      <c r="B268" s="296"/>
      <c r="C268" s="255"/>
      <c r="D268" s="267"/>
      <c r="E268" s="311"/>
      <c r="F268" s="311"/>
      <c r="G268" s="266"/>
    </row>
    <row r="269" spans="1:7" x14ac:dyDescent="0.25">
      <c r="A269" s="267"/>
      <c r="B269" s="296"/>
      <c r="C269" s="255"/>
      <c r="D269" s="267"/>
      <c r="E269" s="311"/>
      <c r="F269" s="311"/>
      <c r="G269" s="266"/>
    </row>
    <row r="270" spans="1:7" x14ac:dyDescent="0.25">
      <c r="A270" s="290"/>
      <c r="B270" s="290"/>
      <c r="C270" s="290"/>
      <c r="D270" s="290"/>
      <c r="E270" s="290"/>
      <c r="F270" s="290"/>
      <c r="G270" s="290"/>
    </row>
    <row r="271" spans="1:7" x14ac:dyDescent="0.25">
      <c r="A271" s="267"/>
      <c r="B271" s="267"/>
      <c r="C271" s="255"/>
      <c r="D271" s="267"/>
      <c r="E271" s="266"/>
      <c r="F271" s="266"/>
      <c r="G271" s="266"/>
    </row>
    <row r="272" spans="1:7" x14ac:dyDescent="0.25">
      <c r="A272" s="267"/>
      <c r="B272" s="267"/>
      <c r="C272" s="255"/>
      <c r="D272" s="267"/>
      <c r="E272" s="266"/>
      <c r="F272" s="266"/>
      <c r="G272" s="266"/>
    </row>
    <row r="273" spans="1:7" x14ac:dyDescent="0.25">
      <c r="A273" s="267"/>
      <c r="B273" s="267"/>
      <c r="C273" s="255"/>
      <c r="D273" s="267"/>
      <c r="E273" s="266"/>
      <c r="F273" s="266"/>
      <c r="G273" s="266"/>
    </row>
    <row r="274" spans="1:7" x14ac:dyDescent="0.25">
      <c r="A274" s="267"/>
      <c r="B274" s="267"/>
      <c r="C274" s="255"/>
      <c r="D274" s="267"/>
      <c r="E274" s="266"/>
      <c r="F274" s="266"/>
      <c r="G274" s="266"/>
    </row>
    <row r="275" spans="1:7" x14ac:dyDescent="0.25">
      <c r="A275" s="267"/>
      <c r="B275" s="267"/>
      <c r="C275" s="255"/>
      <c r="D275" s="267"/>
      <c r="E275" s="266"/>
      <c r="F275" s="266"/>
      <c r="G275" s="266"/>
    </row>
    <row r="276" spans="1:7" x14ac:dyDescent="0.25">
      <c r="A276" s="267"/>
      <c r="B276" s="267"/>
      <c r="C276" s="255"/>
      <c r="D276" s="267"/>
      <c r="E276" s="266"/>
      <c r="F276" s="266"/>
      <c r="G276" s="266"/>
    </row>
    <row r="277" spans="1:7" x14ac:dyDescent="0.25">
      <c r="A277" s="290"/>
      <c r="B277" s="290"/>
      <c r="C277" s="290"/>
      <c r="D277" s="290"/>
      <c r="E277" s="290"/>
      <c r="F277" s="290"/>
      <c r="G277" s="290"/>
    </row>
    <row r="278" spans="1:7" x14ac:dyDescent="0.25">
      <c r="A278" s="267"/>
      <c r="B278" s="269"/>
      <c r="C278" s="267"/>
      <c r="D278" s="267"/>
      <c r="E278" s="270"/>
      <c r="F278" s="270"/>
      <c r="G278" s="270"/>
    </row>
    <row r="279" spans="1:7" x14ac:dyDescent="0.25">
      <c r="A279" s="267"/>
      <c r="B279" s="269"/>
      <c r="C279" s="267"/>
      <c r="D279" s="267"/>
      <c r="E279" s="270"/>
      <c r="F279" s="270"/>
      <c r="G279" s="270"/>
    </row>
    <row r="280" spans="1:7" x14ac:dyDescent="0.25">
      <c r="A280" s="267"/>
      <c r="B280" s="269"/>
      <c r="C280" s="267"/>
      <c r="D280" s="267"/>
      <c r="E280" s="270"/>
      <c r="F280" s="270"/>
      <c r="G280" s="270"/>
    </row>
    <row r="281" spans="1:7" x14ac:dyDescent="0.25">
      <c r="A281" s="267"/>
      <c r="B281" s="269"/>
      <c r="C281" s="267"/>
      <c r="D281" s="267"/>
      <c r="E281" s="270"/>
      <c r="F281" s="270"/>
      <c r="G281" s="270"/>
    </row>
    <row r="282" spans="1:7" x14ac:dyDescent="0.25">
      <c r="A282" s="267"/>
      <c r="B282" s="269"/>
      <c r="C282" s="267"/>
      <c r="D282" s="267"/>
      <c r="E282" s="270"/>
      <c r="F282" s="270"/>
      <c r="G282" s="270"/>
    </row>
    <row r="283" spans="1:7" x14ac:dyDescent="0.25">
      <c r="A283" s="267"/>
      <c r="B283" s="269"/>
      <c r="C283" s="267"/>
      <c r="D283" s="267"/>
      <c r="E283" s="270"/>
      <c r="F283" s="270"/>
      <c r="G283" s="270"/>
    </row>
    <row r="284" spans="1:7" x14ac:dyDescent="0.25">
      <c r="A284" s="267"/>
      <c r="B284" s="269"/>
      <c r="C284" s="267"/>
      <c r="D284" s="267"/>
      <c r="E284" s="270"/>
      <c r="F284" s="270"/>
      <c r="G284" s="270"/>
    </row>
    <row r="285" spans="1:7" x14ac:dyDescent="0.25">
      <c r="A285" s="267"/>
      <c r="B285" s="269"/>
      <c r="C285" s="267"/>
      <c r="D285" s="267"/>
      <c r="E285" s="270"/>
      <c r="F285" s="270"/>
      <c r="G285" s="270"/>
    </row>
    <row r="286" spans="1:7" x14ac:dyDescent="0.25">
      <c r="A286" s="267"/>
      <c r="B286" s="269"/>
      <c r="C286" s="267"/>
      <c r="D286" s="267"/>
      <c r="E286" s="270"/>
      <c r="F286" s="270"/>
      <c r="G286" s="270"/>
    </row>
    <row r="287" spans="1:7" x14ac:dyDescent="0.25">
      <c r="A287" s="267"/>
      <c r="B287" s="269"/>
      <c r="C287" s="267"/>
      <c r="D287" s="267"/>
      <c r="E287" s="270"/>
      <c r="F287" s="270"/>
      <c r="G287" s="270"/>
    </row>
    <row r="288" spans="1:7" x14ac:dyDescent="0.25">
      <c r="A288" s="267"/>
      <c r="B288" s="269"/>
      <c r="C288" s="267"/>
      <c r="D288" s="267"/>
      <c r="E288" s="270"/>
      <c r="F288" s="270"/>
      <c r="G288" s="270"/>
    </row>
    <row r="289" spans="1:7" x14ac:dyDescent="0.25">
      <c r="A289" s="267"/>
      <c r="B289" s="269"/>
      <c r="C289" s="267"/>
      <c r="D289" s="267"/>
      <c r="E289" s="270"/>
      <c r="F289" s="270"/>
      <c r="G289" s="270"/>
    </row>
    <row r="290" spans="1:7" x14ac:dyDescent="0.25">
      <c r="A290" s="267"/>
      <c r="B290" s="269"/>
      <c r="C290" s="267"/>
      <c r="D290" s="267"/>
      <c r="E290" s="270"/>
      <c r="F290" s="270"/>
      <c r="G290" s="270"/>
    </row>
    <row r="291" spans="1:7" x14ac:dyDescent="0.25">
      <c r="A291" s="267"/>
      <c r="B291" s="269"/>
      <c r="C291" s="267"/>
      <c r="D291" s="267"/>
      <c r="E291" s="270"/>
      <c r="F291" s="270"/>
      <c r="G291" s="270"/>
    </row>
    <row r="292" spans="1:7" x14ac:dyDescent="0.25">
      <c r="A292" s="267"/>
      <c r="B292" s="269"/>
      <c r="C292" s="267"/>
      <c r="D292" s="267"/>
      <c r="E292" s="270"/>
      <c r="F292" s="270"/>
      <c r="G292" s="270"/>
    </row>
    <row r="293" spans="1:7" x14ac:dyDescent="0.25">
      <c r="A293" s="267"/>
      <c r="B293" s="269"/>
      <c r="C293" s="267"/>
      <c r="D293" s="267"/>
      <c r="E293" s="270"/>
      <c r="F293" s="270"/>
      <c r="G293" s="270"/>
    </row>
    <row r="294" spans="1:7" x14ac:dyDescent="0.25">
      <c r="A294" s="267"/>
      <c r="B294" s="269"/>
      <c r="C294" s="267"/>
      <c r="D294" s="267"/>
      <c r="E294" s="270"/>
      <c r="F294" s="270"/>
      <c r="G294" s="270"/>
    </row>
    <row r="295" spans="1:7" x14ac:dyDescent="0.25">
      <c r="A295" s="267"/>
      <c r="B295" s="269"/>
      <c r="C295" s="267"/>
      <c r="D295" s="267"/>
      <c r="E295" s="270"/>
      <c r="F295" s="270"/>
      <c r="G295" s="270"/>
    </row>
    <row r="296" spans="1:7" x14ac:dyDescent="0.25">
      <c r="A296" s="267"/>
      <c r="B296" s="269"/>
      <c r="C296" s="267"/>
      <c r="D296" s="267"/>
      <c r="E296" s="270"/>
      <c r="F296" s="270"/>
      <c r="G296" s="270"/>
    </row>
    <row r="297" spans="1:7" x14ac:dyDescent="0.25">
      <c r="A297" s="267"/>
      <c r="B297" s="269"/>
      <c r="C297" s="267"/>
      <c r="D297" s="267"/>
      <c r="E297" s="270"/>
      <c r="F297" s="270"/>
      <c r="G297" s="270"/>
    </row>
    <row r="298" spans="1:7" x14ac:dyDescent="0.25">
      <c r="A298" s="267"/>
      <c r="B298" s="269"/>
      <c r="C298" s="267"/>
      <c r="D298" s="267"/>
      <c r="E298" s="270"/>
      <c r="F298" s="270"/>
      <c r="G298" s="270"/>
    </row>
    <row r="299" spans="1:7" x14ac:dyDescent="0.25">
      <c r="A299" s="267"/>
      <c r="B299" s="269"/>
      <c r="C299" s="267"/>
      <c r="D299" s="267"/>
      <c r="E299" s="270"/>
      <c r="F299" s="270"/>
      <c r="G299" s="270"/>
    </row>
    <row r="300" spans="1:7" x14ac:dyDescent="0.25">
      <c r="A300" s="290"/>
      <c r="B300" s="290"/>
      <c r="C300" s="290"/>
      <c r="D300" s="290"/>
      <c r="E300" s="290"/>
      <c r="F300" s="290"/>
      <c r="G300" s="290"/>
    </row>
    <row r="301" spans="1:7" x14ac:dyDescent="0.25">
      <c r="A301" s="267"/>
      <c r="B301" s="269"/>
      <c r="C301" s="267"/>
      <c r="D301" s="267"/>
      <c r="E301" s="270"/>
      <c r="F301" s="270"/>
      <c r="G301" s="270"/>
    </row>
    <row r="302" spans="1:7" x14ac:dyDescent="0.25">
      <c r="A302" s="267"/>
      <c r="B302" s="269"/>
      <c r="C302" s="267"/>
      <c r="D302" s="267"/>
      <c r="E302" s="270"/>
      <c r="F302" s="270"/>
      <c r="G302" s="270"/>
    </row>
    <row r="303" spans="1:7" x14ac:dyDescent="0.25">
      <c r="A303" s="267"/>
      <c r="B303" s="269"/>
      <c r="C303" s="267"/>
      <c r="D303" s="267"/>
      <c r="E303" s="270"/>
      <c r="F303" s="270"/>
      <c r="G303" s="270"/>
    </row>
    <row r="304" spans="1:7" x14ac:dyDescent="0.25">
      <c r="A304" s="267"/>
      <c r="B304" s="269"/>
      <c r="C304" s="267"/>
      <c r="D304" s="267"/>
      <c r="E304" s="270"/>
      <c r="F304" s="270"/>
      <c r="G304" s="270"/>
    </row>
    <row r="305" spans="1:7" x14ac:dyDescent="0.25">
      <c r="A305" s="267"/>
      <c r="B305" s="269"/>
      <c r="C305" s="267"/>
      <c r="D305" s="267"/>
      <c r="E305" s="270"/>
      <c r="F305" s="270"/>
      <c r="G305" s="270"/>
    </row>
    <row r="306" spans="1:7" x14ac:dyDescent="0.25">
      <c r="A306" s="267"/>
      <c r="B306" s="269"/>
      <c r="C306" s="267"/>
      <c r="D306" s="267"/>
      <c r="E306" s="270"/>
      <c r="F306" s="270"/>
      <c r="G306" s="270"/>
    </row>
    <row r="307" spans="1:7" x14ac:dyDescent="0.25">
      <c r="A307" s="267"/>
      <c r="B307" s="269"/>
      <c r="C307" s="267"/>
      <c r="D307" s="267"/>
      <c r="E307" s="270"/>
      <c r="F307" s="270"/>
      <c r="G307" s="270"/>
    </row>
    <row r="308" spans="1:7" x14ac:dyDescent="0.25">
      <c r="A308" s="267"/>
      <c r="B308" s="269"/>
      <c r="C308" s="267"/>
      <c r="D308" s="267"/>
      <c r="E308" s="270"/>
      <c r="F308" s="270"/>
      <c r="G308" s="270"/>
    </row>
    <row r="309" spans="1:7" x14ac:dyDescent="0.25">
      <c r="A309" s="267"/>
      <c r="B309" s="269"/>
      <c r="C309" s="267"/>
      <c r="D309" s="267"/>
      <c r="E309" s="270"/>
      <c r="F309" s="270"/>
      <c r="G309" s="270"/>
    </row>
    <row r="310" spans="1:7" x14ac:dyDescent="0.25">
      <c r="A310" s="267"/>
      <c r="B310" s="269"/>
      <c r="C310" s="267"/>
      <c r="D310" s="267"/>
      <c r="E310" s="270"/>
      <c r="F310" s="270"/>
      <c r="G310" s="270"/>
    </row>
    <row r="311" spans="1:7" x14ac:dyDescent="0.25">
      <c r="A311" s="267"/>
      <c r="B311" s="269"/>
      <c r="C311" s="267"/>
      <c r="D311" s="267"/>
      <c r="E311" s="270"/>
      <c r="F311" s="270"/>
      <c r="G311" s="270"/>
    </row>
    <row r="312" spans="1:7" x14ac:dyDescent="0.25">
      <c r="A312" s="267"/>
      <c r="B312" s="269"/>
      <c r="C312" s="267"/>
      <c r="D312" s="267"/>
      <c r="E312" s="270"/>
      <c r="F312" s="270"/>
      <c r="G312" s="270"/>
    </row>
    <row r="313" spans="1:7" x14ac:dyDescent="0.25">
      <c r="A313" s="267"/>
      <c r="B313" s="269"/>
      <c r="C313" s="267"/>
      <c r="D313" s="267"/>
      <c r="E313" s="270"/>
      <c r="F313" s="270"/>
      <c r="G313" s="270"/>
    </row>
    <row r="314" spans="1:7" x14ac:dyDescent="0.25">
      <c r="A314" s="290"/>
      <c r="B314" s="290"/>
      <c r="C314" s="290"/>
      <c r="D314" s="290"/>
      <c r="E314" s="290"/>
      <c r="F314" s="290"/>
      <c r="G314" s="290"/>
    </row>
    <row r="315" spans="1:7" x14ac:dyDescent="0.25">
      <c r="A315" s="267"/>
      <c r="B315" s="269"/>
      <c r="C315" s="267"/>
      <c r="D315" s="267"/>
      <c r="E315" s="270"/>
      <c r="F315" s="270"/>
      <c r="G315" s="270"/>
    </row>
    <row r="316" spans="1:7" x14ac:dyDescent="0.25">
      <c r="A316" s="267"/>
      <c r="B316" s="265"/>
      <c r="C316" s="267"/>
      <c r="D316" s="267"/>
      <c r="E316" s="270"/>
      <c r="F316" s="270"/>
      <c r="G316" s="270"/>
    </row>
    <row r="317" spans="1:7" x14ac:dyDescent="0.25">
      <c r="A317" s="267"/>
      <c r="B317" s="269"/>
      <c r="C317" s="267"/>
      <c r="D317" s="267"/>
      <c r="E317" s="270"/>
      <c r="F317" s="270"/>
      <c r="G317" s="270"/>
    </row>
    <row r="318" spans="1:7" x14ac:dyDescent="0.25">
      <c r="A318" s="267"/>
      <c r="B318" s="269"/>
      <c r="C318" s="267"/>
      <c r="D318" s="267"/>
      <c r="E318" s="270"/>
      <c r="F318" s="270"/>
      <c r="G318" s="270"/>
    </row>
    <row r="319" spans="1:7" x14ac:dyDescent="0.25">
      <c r="A319" s="267"/>
      <c r="B319" s="269"/>
      <c r="C319" s="267"/>
      <c r="D319" s="267"/>
      <c r="E319" s="270"/>
      <c r="F319" s="270"/>
      <c r="G319" s="270"/>
    </row>
    <row r="320" spans="1:7" x14ac:dyDescent="0.25">
      <c r="A320" s="267"/>
      <c r="B320" s="269"/>
      <c r="C320" s="267"/>
      <c r="D320" s="267"/>
      <c r="E320" s="270"/>
      <c r="F320" s="270"/>
      <c r="G320" s="270"/>
    </row>
    <row r="321" spans="1:7" x14ac:dyDescent="0.25">
      <c r="A321" s="267"/>
      <c r="B321" s="269"/>
      <c r="C321" s="267"/>
      <c r="D321" s="267"/>
      <c r="E321" s="270"/>
      <c r="F321" s="270"/>
      <c r="G321" s="270"/>
    </row>
    <row r="322" spans="1:7" x14ac:dyDescent="0.25">
      <c r="A322" s="267"/>
      <c r="B322" s="269"/>
      <c r="C322" s="267"/>
      <c r="D322" s="267"/>
      <c r="E322" s="270"/>
      <c r="F322" s="270"/>
      <c r="G322" s="270"/>
    </row>
    <row r="323" spans="1:7" x14ac:dyDescent="0.25">
      <c r="A323" s="267"/>
      <c r="B323" s="269"/>
      <c r="C323" s="267"/>
      <c r="D323" s="267"/>
      <c r="E323" s="270"/>
      <c r="F323" s="270"/>
      <c r="G323" s="270"/>
    </row>
    <row r="324" spans="1:7" x14ac:dyDescent="0.25">
      <c r="A324" s="290"/>
      <c r="B324" s="290"/>
      <c r="C324" s="290"/>
      <c r="D324" s="290"/>
      <c r="E324" s="290"/>
      <c r="F324" s="290"/>
      <c r="G324" s="290"/>
    </row>
    <row r="325" spans="1:7" x14ac:dyDescent="0.25">
      <c r="A325" s="267"/>
      <c r="B325" s="269"/>
      <c r="C325" s="267"/>
      <c r="D325" s="267"/>
      <c r="E325" s="270"/>
      <c r="F325" s="270"/>
      <c r="G325" s="270"/>
    </row>
    <row r="326" spans="1:7" x14ac:dyDescent="0.25">
      <c r="A326" s="267"/>
      <c r="B326" s="265"/>
      <c r="C326" s="267"/>
      <c r="D326" s="267"/>
      <c r="E326" s="270"/>
      <c r="F326" s="270"/>
      <c r="G326" s="270"/>
    </row>
    <row r="327" spans="1:7" x14ac:dyDescent="0.25">
      <c r="A327" s="267"/>
      <c r="B327" s="269"/>
      <c r="C327" s="267"/>
      <c r="D327" s="267"/>
      <c r="E327" s="270"/>
      <c r="F327" s="270"/>
      <c r="G327" s="270"/>
    </row>
    <row r="328" spans="1:7" x14ac:dyDescent="0.25">
      <c r="A328" s="267"/>
      <c r="B328" s="267"/>
      <c r="C328" s="267"/>
      <c r="D328" s="267"/>
      <c r="E328" s="270"/>
      <c r="F328" s="270"/>
      <c r="G328" s="270"/>
    </row>
    <row r="329" spans="1:7" x14ac:dyDescent="0.25">
      <c r="A329" s="267"/>
      <c r="B329" s="269"/>
      <c r="C329" s="267"/>
      <c r="D329" s="267"/>
      <c r="E329" s="270"/>
      <c r="F329" s="270"/>
      <c r="G329" s="270"/>
    </row>
    <row r="330" spans="1:7" x14ac:dyDescent="0.25">
      <c r="A330" s="267"/>
      <c r="B330" s="267"/>
      <c r="C330" s="255"/>
      <c r="D330" s="267"/>
      <c r="E330" s="266"/>
      <c r="F330" s="266"/>
      <c r="G330" s="266"/>
    </row>
    <row r="331" spans="1:7" x14ac:dyDescent="0.25">
      <c r="A331" s="267"/>
      <c r="B331" s="267"/>
      <c r="C331" s="255"/>
      <c r="D331" s="267"/>
      <c r="E331" s="266"/>
      <c r="F331" s="266"/>
      <c r="G331" s="266"/>
    </row>
    <row r="332" spans="1:7" x14ac:dyDescent="0.25">
      <c r="A332" s="267"/>
      <c r="B332" s="267"/>
      <c r="C332" s="255"/>
      <c r="D332" s="267"/>
      <c r="E332" s="266"/>
      <c r="F332" s="266"/>
      <c r="G332" s="266"/>
    </row>
    <row r="333" spans="1:7" x14ac:dyDescent="0.25">
      <c r="A333" s="267"/>
      <c r="B333" s="267"/>
      <c r="C333" s="255"/>
      <c r="D333" s="267"/>
      <c r="E333" s="266"/>
      <c r="F333" s="266"/>
      <c r="G333" s="266"/>
    </row>
    <row r="334" spans="1:7" x14ac:dyDescent="0.25">
      <c r="A334" s="267"/>
      <c r="B334" s="267"/>
      <c r="C334" s="255"/>
      <c r="D334" s="267"/>
      <c r="E334" s="266"/>
      <c r="F334" s="266"/>
      <c r="G334" s="266"/>
    </row>
    <row r="335" spans="1:7" x14ac:dyDescent="0.25">
      <c r="A335" s="267"/>
      <c r="B335" s="267"/>
      <c r="C335" s="255"/>
      <c r="D335" s="267"/>
      <c r="E335" s="266"/>
      <c r="F335" s="266"/>
      <c r="G335" s="266"/>
    </row>
    <row r="336" spans="1:7" x14ac:dyDescent="0.25">
      <c r="A336" s="267"/>
      <c r="B336" s="267"/>
      <c r="C336" s="255"/>
      <c r="D336" s="267"/>
      <c r="E336" s="266"/>
      <c r="F336" s="266"/>
      <c r="G336" s="266"/>
    </row>
    <row r="337" spans="1:7" x14ac:dyDescent="0.25">
      <c r="A337" s="267"/>
      <c r="B337" s="267"/>
      <c r="C337" s="255"/>
      <c r="D337" s="267"/>
      <c r="E337" s="266"/>
      <c r="F337" s="266"/>
      <c r="G337" s="266"/>
    </row>
    <row r="338" spans="1:7" x14ac:dyDescent="0.25">
      <c r="A338" s="267"/>
      <c r="B338" s="267"/>
      <c r="C338" s="255"/>
      <c r="D338" s="267"/>
      <c r="E338" s="266"/>
      <c r="F338" s="266"/>
      <c r="G338" s="266"/>
    </row>
    <row r="339" spans="1:7" x14ac:dyDescent="0.25">
      <c r="A339" s="267"/>
      <c r="B339" s="267"/>
      <c r="C339" s="255"/>
      <c r="D339" s="267"/>
      <c r="E339" s="266"/>
      <c r="F339" s="266"/>
      <c r="G339" s="266"/>
    </row>
    <row r="340" spans="1:7" x14ac:dyDescent="0.25">
      <c r="A340" s="267"/>
      <c r="B340" s="267"/>
      <c r="C340" s="255"/>
      <c r="D340" s="267"/>
      <c r="E340" s="266"/>
      <c r="F340" s="266"/>
      <c r="G340" s="266"/>
    </row>
    <row r="341" spans="1:7" x14ac:dyDescent="0.25">
      <c r="A341" s="267"/>
      <c r="B341" s="267"/>
      <c r="C341" s="255"/>
      <c r="D341" s="267"/>
      <c r="E341" s="266"/>
      <c r="F341" s="266"/>
      <c r="G341" s="266"/>
    </row>
    <row r="342" spans="1:7" x14ac:dyDescent="0.25">
      <c r="A342" s="267"/>
      <c r="B342" s="267"/>
      <c r="C342" s="255"/>
      <c r="D342" s="267"/>
      <c r="E342" s="266"/>
      <c r="F342" s="266"/>
      <c r="G342" s="266"/>
    </row>
    <row r="343" spans="1:7" x14ac:dyDescent="0.25">
      <c r="A343" s="267"/>
      <c r="B343" s="267"/>
      <c r="C343" s="255"/>
      <c r="D343" s="267"/>
      <c r="E343" s="266"/>
      <c r="F343" s="266"/>
      <c r="G343" s="266"/>
    </row>
    <row r="344" spans="1:7" x14ac:dyDescent="0.25">
      <c r="A344" s="267"/>
      <c r="B344" s="267"/>
      <c r="C344" s="255"/>
      <c r="D344" s="267"/>
      <c r="E344" s="266"/>
      <c r="F344" s="266"/>
      <c r="G344" s="266"/>
    </row>
    <row r="345" spans="1:7" x14ac:dyDescent="0.25">
      <c r="A345" s="267"/>
      <c r="B345" s="267"/>
      <c r="C345" s="255"/>
      <c r="D345" s="267"/>
      <c r="E345" s="266"/>
      <c r="F345" s="266"/>
      <c r="G345" s="266"/>
    </row>
    <row r="346" spans="1:7" x14ac:dyDescent="0.25">
      <c r="A346" s="267"/>
      <c r="B346" s="267"/>
      <c r="C346" s="255"/>
      <c r="D346" s="267"/>
      <c r="E346" s="266"/>
      <c r="F346" s="266"/>
      <c r="G346" s="266"/>
    </row>
    <row r="347" spans="1:7" x14ac:dyDescent="0.25">
      <c r="A347" s="267"/>
      <c r="B347" s="267"/>
      <c r="C347" s="255"/>
      <c r="D347" s="267"/>
      <c r="E347" s="266"/>
      <c r="F347" s="266"/>
      <c r="G347" s="266"/>
    </row>
    <row r="348" spans="1:7" x14ac:dyDescent="0.25">
      <c r="A348" s="267"/>
      <c r="B348" s="267"/>
      <c r="C348" s="255"/>
      <c r="D348" s="267"/>
      <c r="E348" s="266"/>
      <c r="F348" s="266"/>
      <c r="G348" s="266"/>
    </row>
    <row r="349" spans="1:7" x14ac:dyDescent="0.25">
      <c r="A349" s="267"/>
      <c r="B349" s="267"/>
      <c r="C349" s="255"/>
      <c r="D349" s="267"/>
      <c r="E349" s="266"/>
      <c r="F349" s="266"/>
      <c r="G349" s="266"/>
    </row>
    <row r="350" spans="1:7" x14ac:dyDescent="0.25">
      <c r="A350" s="267"/>
      <c r="B350" s="267"/>
      <c r="C350" s="255"/>
      <c r="D350" s="267"/>
      <c r="E350" s="266"/>
      <c r="F350" s="266"/>
      <c r="G350" s="266"/>
    </row>
    <row r="351" spans="1:7" x14ac:dyDescent="0.25">
      <c r="A351" s="267"/>
      <c r="B351" s="267"/>
      <c r="C351" s="255"/>
      <c r="D351" s="267"/>
      <c r="E351" s="266"/>
      <c r="F351" s="266"/>
      <c r="G351" s="266"/>
    </row>
    <row r="352" spans="1:7" x14ac:dyDescent="0.25">
      <c r="A352" s="267"/>
      <c r="B352" s="267"/>
      <c r="C352" s="255"/>
      <c r="D352" s="267"/>
      <c r="E352" s="266"/>
      <c r="F352" s="266"/>
      <c r="G352" s="266"/>
    </row>
    <row r="353" spans="1:7" x14ac:dyDescent="0.25">
      <c r="A353" s="267"/>
      <c r="B353" s="267"/>
      <c r="C353" s="255"/>
      <c r="D353" s="267"/>
      <c r="E353" s="266"/>
      <c r="F353" s="266"/>
      <c r="G353" s="266"/>
    </row>
    <row r="354" spans="1:7" x14ac:dyDescent="0.25">
      <c r="A354" s="267"/>
      <c r="B354" s="267"/>
      <c r="C354" s="255"/>
      <c r="D354" s="267"/>
      <c r="E354" s="266"/>
      <c r="F354" s="266"/>
      <c r="G354" s="266"/>
    </row>
    <row r="355" spans="1:7" x14ac:dyDescent="0.25">
      <c r="A355" s="267"/>
      <c r="B355" s="267"/>
      <c r="C355" s="255"/>
      <c r="D355" s="267"/>
      <c r="E355" s="266"/>
      <c r="F355" s="266"/>
      <c r="G355" s="266"/>
    </row>
    <row r="356" spans="1:7" x14ac:dyDescent="0.25">
      <c r="A356" s="267"/>
      <c r="B356" s="267"/>
      <c r="C356" s="255"/>
      <c r="D356" s="267"/>
      <c r="E356" s="266"/>
      <c r="F356" s="266"/>
      <c r="G356" s="266"/>
    </row>
    <row r="357" spans="1:7" x14ac:dyDescent="0.25">
      <c r="A357" s="267"/>
      <c r="B357" s="267"/>
      <c r="C357" s="255"/>
      <c r="D357" s="267"/>
      <c r="E357" s="266"/>
      <c r="F357" s="266"/>
      <c r="G357" s="266"/>
    </row>
    <row r="358" spans="1:7" x14ac:dyDescent="0.25">
      <c r="A358" s="267"/>
      <c r="B358" s="267"/>
      <c r="C358" s="255"/>
      <c r="D358" s="267"/>
      <c r="E358" s="266"/>
      <c r="F358" s="266"/>
      <c r="G358" s="266"/>
    </row>
    <row r="359" spans="1:7" x14ac:dyDescent="0.25">
      <c r="A359" s="267"/>
      <c r="B359" s="267"/>
      <c r="C359" s="255"/>
      <c r="D359" s="267"/>
      <c r="E359" s="266"/>
      <c r="F359" s="266"/>
      <c r="G359" s="266"/>
    </row>
    <row r="360" spans="1:7" x14ac:dyDescent="0.25">
      <c r="A360" s="267"/>
      <c r="B360" s="267"/>
      <c r="C360" s="255"/>
      <c r="D360" s="267"/>
      <c r="E360" s="266"/>
      <c r="F360" s="266"/>
      <c r="G360" s="266"/>
    </row>
    <row r="361" spans="1:7" x14ac:dyDescent="0.25">
      <c r="A361" s="267"/>
      <c r="B361" s="267"/>
      <c r="C361" s="255"/>
      <c r="D361" s="267"/>
      <c r="E361" s="266"/>
      <c r="F361" s="266"/>
      <c r="G361" s="266"/>
    </row>
    <row r="362" spans="1:7" x14ac:dyDescent="0.25">
      <c r="A362" s="267"/>
      <c r="B362" s="267"/>
      <c r="C362" s="255"/>
      <c r="D362" s="267"/>
      <c r="E362" s="266"/>
      <c r="F362" s="266"/>
      <c r="G362" s="266"/>
    </row>
    <row r="363" spans="1:7" x14ac:dyDescent="0.25">
      <c r="A363" s="267"/>
      <c r="B363" s="267"/>
      <c r="C363" s="255"/>
      <c r="D363" s="267"/>
      <c r="E363" s="266"/>
      <c r="F363" s="266"/>
      <c r="G363" s="266"/>
    </row>
    <row r="364" spans="1:7" x14ac:dyDescent="0.25">
      <c r="A364" s="267"/>
      <c r="B364" s="267"/>
      <c r="C364" s="255"/>
      <c r="D364" s="267"/>
      <c r="E364" s="266"/>
      <c r="F364" s="266"/>
      <c r="G364" s="266"/>
    </row>
    <row r="365" spans="1:7" x14ac:dyDescent="0.25">
      <c r="A365" s="267"/>
      <c r="B365" s="267"/>
      <c r="C365" s="255"/>
      <c r="D365" s="267"/>
      <c r="E365" s="266"/>
      <c r="F365" s="266"/>
      <c r="G365" s="266"/>
    </row>
    <row r="366" spans="1:7" x14ac:dyDescent="0.25">
      <c r="A366" s="267"/>
      <c r="B366" s="267"/>
      <c r="C366" s="255"/>
      <c r="D366" s="267"/>
      <c r="E366" s="266"/>
      <c r="F366" s="266"/>
      <c r="G366" s="266"/>
    </row>
    <row r="367" spans="1:7" x14ac:dyDescent="0.25">
      <c r="A367" s="267"/>
      <c r="B367" s="267"/>
      <c r="C367" s="255"/>
      <c r="D367" s="267"/>
      <c r="E367" s="266"/>
      <c r="F367" s="266"/>
      <c r="G367" s="266"/>
    </row>
    <row r="368" spans="1:7" x14ac:dyDescent="0.25">
      <c r="A368" s="267"/>
      <c r="B368" s="267"/>
      <c r="C368" s="255"/>
      <c r="D368" s="267"/>
      <c r="E368" s="266"/>
      <c r="F368" s="266"/>
      <c r="G368" s="266"/>
    </row>
    <row r="369" spans="1:7" x14ac:dyDescent="0.25">
      <c r="A369" s="267"/>
      <c r="B369" s="267"/>
      <c r="C369" s="255"/>
      <c r="D369" s="267"/>
      <c r="E369" s="266"/>
      <c r="F369" s="266"/>
      <c r="G369" s="266"/>
    </row>
    <row r="370" spans="1:7" x14ac:dyDescent="0.25">
      <c r="A370" s="267"/>
      <c r="B370" s="267"/>
      <c r="C370" s="255"/>
      <c r="D370" s="267"/>
      <c r="E370" s="266"/>
      <c r="F370" s="266"/>
      <c r="G370" s="266"/>
    </row>
    <row r="371" spans="1:7" x14ac:dyDescent="0.25">
      <c r="A371" s="267"/>
      <c r="B371" s="267"/>
      <c r="C371" s="255"/>
      <c r="D371" s="267"/>
      <c r="E371" s="266"/>
      <c r="F371" s="266"/>
      <c r="G371" s="266"/>
    </row>
    <row r="372" spans="1:7" x14ac:dyDescent="0.25">
      <c r="A372" s="267"/>
      <c r="B372" s="267"/>
      <c r="C372" s="255"/>
      <c r="D372" s="267"/>
      <c r="E372" s="266"/>
      <c r="F372" s="266"/>
      <c r="G372" s="266"/>
    </row>
    <row r="373" spans="1:7" x14ac:dyDescent="0.25">
      <c r="A373" s="267"/>
      <c r="B373" s="267"/>
      <c r="C373" s="255"/>
      <c r="D373" s="267"/>
      <c r="E373" s="266"/>
      <c r="F373" s="266"/>
      <c r="G373" s="266"/>
    </row>
    <row r="374" spans="1:7" x14ac:dyDescent="0.25">
      <c r="A374" s="267"/>
      <c r="B374" s="267"/>
      <c r="C374" s="255"/>
      <c r="D374" s="267"/>
      <c r="E374" s="266"/>
      <c r="F374" s="266"/>
      <c r="G374" s="266"/>
    </row>
    <row r="375" spans="1:7" x14ac:dyDescent="0.25">
      <c r="A375" s="267"/>
      <c r="B375" s="267"/>
      <c r="C375" s="255"/>
      <c r="D375" s="267"/>
      <c r="E375" s="266"/>
      <c r="F375" s="266"/>
      <c r="G375" s="266"/>
    </row>
    <row r="376" spans="1:7" x14ac:dyDescent="0.25">
      <c r="A376" s="267"/>
      <c r="B376" s="267"/>
      <c r="C376" s="255"/>
      <c r="D376" s="267"/>
      <c r="E376" s="266"/>
      <c r="F376" s="266"/>
      <c r="G376" s="266"/>
    </row>
    <row r="377" spans="1:7" x14ac:dyDescent="0.25">
      <c r="A377" s="267"/>
      <c r="B377" s="267"/>
      <c r="C377" s="255"/>
      <c r="D377" s="267"/>
      <c r="E377" s="266"/>
      <c r="F377" s="266"/>
      <c r="G377" s="266"/>
    </row>
    <row r="378" spans="1:7" x14ac:dyDescent="0.25">
      <c r="A378" s="267"/>
      <c r="B378" s="267"/>
      <c r="C378" s="255"/>
      <c r="D378" s="267"/>
      <c r="E378" s="266"/>
      <c r="F378" s="266"/>
      <c r="G378" s="266"/>
    </row>
    <row r="379" spans="1:7" x14ac:dyDescent="0.25">
      <c r="A379" s="267"/>
      <c r="B379" s="267"/>
      <c r="C379" s="255"/>
      <c r="D379" s="267"/>
      <c r="E379" s="266"/>
      <c r="F379" s="266"/>
      <c r="G379" s="266"/>
    </row>
    <row r="380" spans="1:7" ht="18.75" x14ac:dyDescent="0.25">
      <c r="A380" s="306"/>
      <c r="B380" s="307"/>
      <c r="C380" s="306"/>
      <c r="D380" s="306"/>
      <c r="E380" s="306"/>
      <c r="F380" s="306"/>
      <c r="G380" s="306"/>
    </row>
    <row r="381" spans="1:7" x14ac:dyDescent="0.25">
      <c r="A381" s="290"/>
      <c r="B381" s="290"/>
      <c r="C381" s="290"/>
      <c r="D381" s="290"/>
      <c r="E381" s="290"/>
      <c r="F381" s="290"/>
      <c r="G381" s="290"/>
    </row>
    <row r="382" spans="1:7" x14ac:dyDescent="0.25">
      <c r="A382" s="267"/>
      <c r="B382" s="267"/>
      <c r="C382" s="300"/>
      <c r="D382" s="268"/>
      <c r="E382" s="268"/>
      <c r="F382" s="276"/>
      <c r="G382" s="276"/>
    </row>
    <row r="383" spans="1:7" x14ac:dyDescent="0.25">
      <c r="A383" s="268"/>
      <c r="B383" s="267"/>
      <c r="C383" s="267"/>
      <c r="D383" s="268"/>
      <c r="E383" s="268"/>
      <c r="F383" s="276"/>
      <c r="G383" s="276"/>
    </row>
    <row r="384" spans="1:7" x14ac:dyDescent="0.25">
      <c r="A384" s="267"/>
      <c r="B384" s="267"/>
      <c r="C384" s="267"/>
      <c r="D384" s="268"/>
      <c r="E384" s="268"/>
      <c r="F384" s="276"/>
      <c r="G384" s="276"/>
    </row>
    <row r="385" spans="1:7" x14ac:dyDescent="0.25">
      <c r="A385" s="267"/>
      <c r="B385" s="269"/>
      <c r="C385" s="300"/>
      <c r="D385" s="300"/>
      <c r="E385" s="268"/>
      <c r="F385" s="256"/>
      <c r="G385" s="256"/>
    </row>
    <row r="386" spans="1:7" x14ac:dyDescent="0.25">
      <c r="A386" s="267"/>
      <c r="B386" s="269"/>
      <c r="C386" s="300"/>
      <c r="D386" s="300"/>
      <c r="E386" s="268"/>
      <c r="F386" s="256"/>
      <c r="G386" s="256"/>
    </row>
    <row r="387" spans="1:7" x14ac:dyDescent="0.25">
      <c r="A387" s="267"/>
      <c r="B387" s="269"/>
      <c r="C387" s="300"/>
      <c r="D387" s="300"/>
      <c r="E387" s="268"/>
      <c r="F387" s="256"/>
      <c r="G387" s="256"/>
    </row>
    <row r="388" spans="1:7" x14ac:dyDescent="0.25">
      <c r="A388" s="267"/>
      <c r="B388" s="269"/>
      <c r="C388" s="300"/>
      <c r="D388" s="300"/>
      <c r="E388" s="268"/>
      <c r="F388" s="256"/>
      <c r="G388" s="256"/>
    </row>
    <row r="389" spans="1:7" x14ac:dyDescent="0.25">
      <c r="A389" s="267"/>
      <c r="B389" s="269"/>
      <c r="C389" s="300"/>
      <c r="D389" s="300"/>
      <c r="E389" s="268"/>
      <c r="F389" s="256"/>
      <c r="G389" s="256"/>
    </row>
    <row r="390" spans="1:7" x14ac:dyDescent="0.25">
      <c r="A390" s="267"/>
      <c r="B390" s="269"/>
      <c r="C390" s="300"/>
      <c r="D390" s="300"/>
      <c r="E390" s="268"/>
      <c r="F390" s="256"/>
      <c r="G390" s="256"/>
    </row>
    <row r="391" spans="1:7" x14ac:dyDescent="0.25">
      <c r="A391" s="267"/>
      <c r="B391" s="269"/>
      <c r="C391" s="300"/>
      <c r="D391" s="300"/>
      <c r="E391" s="268"/>
      <c r="F391" s="256"/>
      <c r="G391" s="256"/>
    </row>
    <row r="392" spans="1:7" x14ac:dyDescent="0.25">
      <c r="A392" s="267"/>
      <c r="B392" s="269"/>
      <c r="C392" s="300"/>
      <c r="D392" s="310"/>
      <c r="E392" s="268"/>
      <c r="F392" s="256"/>
      <c r="G392" s="256"/>
    </row>
    <row r="393" spans="1:7" x14ac:dyDescent="0.25">
      <c r="A393" s="267"/>
      <c r="B393" s="269"/>
      <c r="C393" s="300"/>
      <c r="D393" s="310"/>
      <c r="E393" s="268"/>
      <c r="F393" s="256"/>
      <c r="G393" s="256"/>
    </row>
    <row r="394" spans="1:7" x14ac:dyDescent="0.25">
      <c r="A394" s="267"/>
      <c r="B394" s="269"/>
      <c r="C394" s="300"/>
      <c r="D394" s="310"/>
      <c r="E394" s="269"/>
      <c r="F394" s="256"/>
      <c r="G394" s="256"/>
    </row>
    <row r="395" spans="1:7" x14ac:dyDescent="0.25">
      <c r="A395" s="267"/>
      <c r="B395" s="269"/>
      <c r="C395" s="300"/>
      <c r="D395" s="310"/>
      <c r="E395" s="269"/>
      <c r="F395" s="256"/>
      <c r="G395" s="256"/>
    </row>
    <row r="396" spans="1:7" x14ac:dyDescent="0.25">
      <c r="A396" s="267"/>
      <c r="B396" s="269"/>
      <c r="C396" s="300"/>
      <c r="D396" s="310"/>
      <c r="E396" s="269"/>
      <c r="F396" s="256"/>
      <c r="G396" s="256"/>
    </row>
    <row r="397" spans="1:7" x14ac:dyDescent="0.25">
      <c r="A397" s="267"/>
      <c r="B397" s="269"/>
      <c r="C397" s="300"/>
      <c r="D397" s="310"/>
      <c r="E397" s="269"/>
      <c r="F397" s="256"/>
      <c r="G397" s="256"/>
    </row>
    <row r="398" spans="1:7" x14ac:dyDescent="0.25">
      <c r="A398" s="267"/>
      <c r="B398" s="269"/>
      <c r="C398" s="300"/>
      <c r="D398" s="310"/>
      <c r="E398" s="269"/>
      <c r="F398" s="256"/>
      <c r="G398" s="256"/>
    </row>
    <row r="399" spans="1:7" x14ac:dyDescent="0.25">
      <c r="A399" s="267"/>
      <c r="B399" s="269"/>
      <c r="C399" s="300"/>
      <c r="D399" s="310"/>
      <c r="E399" s="269"/>
      <c r="F399" s="256"/>
      <c r="G399" s="256"/>
    </row>
    <row r="400" spans="1:7" x14ac:dyDescent="0.25">
      <c r="A400" s="267"/>
      <c r="B400" s="269"/>
      <c r="C400" s="300"/>
      <c r="D400" s="310"/>
      <c r="E400" s="267"/>
      <c r="F400" s="256"/>
      <c r="G400" s="256"/>
    </row>
    <row r="401" spans="1:7" x14ac:dyDescent="0.25">
      <c r="A401" s="267"/>
      <c r="B401" s="269"/>
      <c r="C401" s="300"/>
      <c r="D401" s="310"/>
      <c r="E401" s="311"/>
      <c r="F401" s="256"/>
      <c r="G401" s="256"/>
    </row>
    <row r="402" spans="1:7" x14ac:dyDescent="0.25">
      <c r="A402" s="267"/>
      <c r="B402" s="269"/>
      <c r="C402" s="300"/>
      <c r="D402" s="310"/>
      <c r="E402" s="311"/>
      <c r="F402" s="256"/>
      <c r="G402" s="256"/>
    </row>
    <row r="403" spans="1:7" x14ac:dyDescent="0.25">
      <c r="A403" s="267"/>
      <c r="B403" s="269"/>
      <c r="C403" s="300"/>
      <c r="D403" s="310"/>
      <c r="E403" s="311"/>
      <c r="F403" s="256"/>
      <c r="G403" s="256"/>
    </row>
    <row r="404" spans="1:7" x14ac:dyDescent="0.25">
      <c r="A404" s="267"/>
      <c r="B404" s="269"/>
      <c r="C404" s="300"/>
      <c r="D404" s="310"/>
      <c r="E404" s="311"/>
      <c r="F404" s="256"/>
      <c r="G404" s="256"/>
    </row>
    <row r="405" spans="1:7" x14ac:dyDescent="0.25">
      <c r="A405" s="267"/>
      <c r="B405" s="269"/>
      <c r="C405" s="300"/>
      <c r="D405" s="310"/>
      <c r="E405" s="311"/>
      <c r="F405" s="256"/>
      <c r="G405" s="256"/>
    </row>
    <row r="406" spans="1:7" x14ac:dyDescent="0.25">
      <c r="A406" s="267"/>
      <c r="B406" s="269"/>
      <c r="C406" s="300"/>
      <c r="D406" s="310"/>
      <c r="E406" s="311"/>
      <c r="F406" s="256"/>
      <c r="G406" s="256"/>
    </row>
    <row r="407" spans="1:7" x14ac:dyDescent="0.25">
      <c r="A407" s="267"/>
      <c r="B407" s="269"/>
      <c r="C407" s="300"/>
      <c r="D407" s="310"/>
      <c r="E407" s="311"/>
      <c r="F407" s="256"/>
      <c r="G407" s="256"/>
    </row>
    <row r="408" spans="1:7" x14ac:dyDescent="0.25">
      <c r="A408" s="267"/>
      <c r="B408" s="269"/>
      <c r="C408" s="300"/>
      <c r="D408" s="310"/>
      <c r="E408" s="311"/>
      <c r="F408" s="256"/>
      <c r="G408" s="256"/>
    </row>
    <row r="409" spans="1:7" x14ac:dyDescent="0.25">
      <c r="A409" s="267"/>
      <c r="B409" s="312"/>
      <c r="C409" s="313"/>
      <c r="D409" s="314"/>
      <c r="E409" s="311"/>
      <c r="F409" s="315"/>
      <c r="G409" s="315"/>
    </row>
    <row r="410" spans="1:7" x14ac:dyDescent="0.25">
      <c r="A410" s="290"/>
      <c r="B410" s="290"/>
      <c r="C410" s="290"/>
      <c r="D410" s="290"/>
      <c r="E410" s="290"/>
      <c r="F410" s="290"/>
      <c r="G410" s="290"/>
    </row>
    <row r="411" spans="1:7" x14ac:dyDescent="0.25">
      <c r="A411" s="267"/>
      <c r="B411" s="267"/>
      <c r="C411" s="255"/>
      <c r="D411" s="267"/>
      <c r="E411" s="267"/>
      <c r="F411" s="267"/>
      <c r="G411" s="267"/>
    </row>
    <row r="412" spans="1:7" x14ac:dyDescent="0.25">
      <c r="A412" s="267"/>
      <c r="B412" s="267"/>
      <c r="C412" s="267"/>
      <c r="D412" s="267"/>
      <c r="E412" s="267"/>
      <c r="F412" s="267"/>
      <c r="G412" s="267"/>
    </row>
    <row r="413" spans="1:7" x14ac:dyDescent="0.25">
      <c r="A413" s="267"/>
      <c r="B413" s="269"/>
      <c r="C413" s="267"/>
      <c r="D413" s="267"/>
      <c r="E413" s="267"/>
      <c r="F413" s="267"/>
      <c r="G413" s="267"/>
    </row>
    <row r="414" spans="1:7" x14ac:dyDescent="0.25">
      <c r="A414" s="267"/>
      <c r="B414" s="267"/>
      <c r="C414" s="300"/>
      <c r="D414" s="310"/>
      <c r="E414" s="267"/>
      <c r="F414" s="256"/>
      <c r="G414" s="256"/>
    </row>
    <row r="415" spans="1:7" x14ac:dyDescent="0.25">
      <c r="A415" s="267"/>
      <c r="B415" s="267"/>
      <c r="C415" s="300"/>
      <c r="D415" s="310"/>
      <c r="E415" s="267"/>
      <c r="F415" s="256"/>
      <c r="G415" s="256"/>
    </row>
    <row r="416" spans="1:7" x14ac:dyDescent="0.25">
      <c r="A416" s="267"/>
      <c r="B416" s="267"/>
      <c r="C416" s="300"/>
      <c r="D416" s="310"/>
      <c r="E416" s="267"/>
      <c r="F416" s="256"/>
      <c r="G416" s="256"/>
    </row>
    <row r="417" spans="1:7" x14ac:dyDescent="0.25">
      <c r="A417" s="267"/>
      <c r="B417" s="267"/>
      <c r="C417" s="300"/>
      <c r="D417" s="310"/>
      <c r="E417" s="267"/>
      <c r="F417" s="256"/>
      <c r="G417" s="256"/>
    </row>
    <row r="418" spans="1:7" x14ac:dyDescent="0.25">
      <c r="A418" s="267"/>
      <c r="B418" s="267"/>
      <c r="C418" s="300"/>
      <c r="D418" s="310"/>
      <c r="E418" s="267"/>
      <c r="F418" s="256"/>
      <c r="G418" s="256"/>
    </row>
    <row r="419" spans="1:7" x14ac:dyDescent="0.25">
      <c r="A419" s="267"/>
      <c r="B419" s="267"/>
      <c r="C419" s="300"/>
      <c r="D419" s="310"/>
      <c r="E419" s="267"/>
      <c r="F419" s="256"/>
      <c r="G419" s="256"/>
    </row>
    <row r="420" spans="1:7" x14ac:dyDescent="0.25">
      <c r="A420" s="267"/>
      <c r="B420" s="267"/>
      <c r="C420" s="300"/>
      <c r="D420" s="310"/>
      <c r="E420" s="267"/>
      <c r="F420" s="256"/>
      <c r="G420" s="256"/>
    </row>
    <row r="421" spans="1:7" x14ac:dyDescent="0.25">
      <c r="A421" s="267"/>
      <c r="B421" s="267"/>
      <c r="C421" s="300"/>
      <c r="D421" s="310"/>
      <c r="E421" s="267"/>
      <c r="F421" s="256"/>
      <c r="G421" s="256"/>
    </row>
    <row r="422" spans="1:7" x14ac:dyDescent="0.25">
      <c r="A422" s="267"/>
      <c r="B422" s="312"/>
      <c r="C422" s="300"/>
      <c r="D422" s="310"/>
      <c r="E422" s="267"/>
      <c r="F422" s="255"/>
      <c r="G422" s="255"/>
    </row>
    <row r="423" spans="1:7" x14ac:dyDescent="0.25">
      <c r="A423" s="267"/>
      <c r="B423" s="296"/>
      <c r="C423" s="300"/>
      <c r="D423" s="310"/>
      <c r="E423" s="267"/>
      <c r="F423" s="256"/>
      <c r="G423" s="256"/>
    </row>
    <row r="424" spans="1:7" x14ac:dyDescent="0.25">
      <c r="A424" s="267"/>
      <c r="B424" s="296"/>
      <c r="C424" s="300"/>
      <c r="D424" s="310"/>
      <c r="E424" s="267"/>
      <c r="F424" s="256"/>
      <c r="G424" s="256"/>
    </row>
    <row r="425" spans="1:7" x14ac:dyDescent="0.25">
      <c r="A425" s="267"/>
      <c r="B425" s="296"/>
      <c r="C425" s="300"/>
      <c r="D425" s="310"/>
      <c r="E425" s="267"/>
      <c r="F425" s="256"/>
      <c r="G425" s="256"/>
    </row>
    <row r="426" spans="1:7" x14ac:dyDescent="0.25">
      <c r="A426" s="267"/>
      <c r="B426" s="296"/>
      <c r="C426" s="300"/>
      <c r="D426" s="310"/>
      <c r="E426" s="267"/>
      <c r="F426" s="256"/>
      <c r="G426" s="256"/>
    </row>
    <row r="427" spans="1:7" x14ac:dyDescent="0.25">
      <c r="A427" s="267"/>
      <c r="B427" s="296"/>
      <c r="C427" s="300"/>
      <c r="D427" s="310"/>
      <c r="E427" s="267"/>
      <c r="F427" s="256"/>
      <c r="G427" s="256"/>
    </row>
    <row r="428" spans="1:7" x14ac:dyDescent="0.25">
      <c r="A428" s="267"/>
      <c r="B428" s="296"/>
      <c r="C428" s="300"/>
      <c r="D428" s="310"/>
      <c r="E428" s="267"/>
      <c r="F428" s="256"/>
      <c r="G428" s="256"/>
    </row>
    <row r="429" spans="1:7" x14ac:dyDescent="0.25">
      <c r="A429" s="267"/>
      <c r="B429" s="296"/>
      <c r="C429" s="267"/>
      <c r="D429" s="267"/>
      <c r="E429" s="267"/>
      <c r="F429" s="316"/>
      <c r="G429" s="316"/>
    </row>
    <row r="430" spans="1:7" x14ac:dyDescent="0.25">
      <c r="A430" s="267"/>
      <c r="B430" s="296"/>
      <c r="C430" s="267"/>
      <c r="D430" s="267"/>
      <c r="E430" s="267"/>
      <c r="F430" s="316"/>
      <c r="G430" s="316"/>
    </row>
    <row r="431" spans="1:7" x14ac:dyDescent="0.25">
      <c r="A431" s="267"/>
      <c r="B431" s="296"/>
      <c r="C431" s="267"/>
      <c r="D431" s="267"/>
      <c r="E431" s="267"/>
      <c r="F431" s="311"/>
      <c r="G431" s="311"/>
    </row>
    <row r="432" spans="1:7" x14ac:dyDescent="0.25">
      <c r="A432" s="290"/>
      <c r="B432" s="290"/>
      <c r="C432" s="290"/>
      <c r="D432" s="290"/>
      <c r="E432" s="290"/>
      <c r="F432" s="290"/>
      <c r="G432" s="290"/>
    </row>
    <row r="433" spans="1:7" x14ac:dyDescent="0.25">
      <c r="A433" s="267"/>
      <c r="B433" s="267"/>
      <c r="C433" s="255"/>
      <c r="D433" s="267"/>
      <c r="E433" s="267"/>
      <c r="F433" s="267"/>
      <c r="G433" s="267"/>
    </row>
    <row r="434" spans="1:7" x14ac:dyDescent="0.25">
      <c r="A434" s="267"/>
      <c r="B434" s="267"/>
      <c r="C434" s="267"/>
      <c r="D434" s="267"/>
      <c r="E434" s="267"/>
      <c r="F434" s="267"/>
      <c r="G434" s="267"/>
    </row>
    <row r="435" spans="1:7" x14ac:dyDescent="0.25">
      <c r="A435" s="267"/>
      <c r="B435" s="269"/>
      <c r="C435" s="267"/>
      <c r="D435" s="267"/>
      <c r="E435" s="267"/>
      <c r="F435" s="267"/>
      <c r="G435" s="267"/>
    </row>
    <row r="436" spans="1:7" x14ac:dyDescent="0.25">
      <c r="A436" s="267"/>
      <c r="B436" s="267"/>
      <c r="C436" s="300"/>
      <c r="D436" s="310"/>
      <c r="E436" s="267"/>
      <c r="F436" s="256"/>
      <c r="G436" s="256"/>
    </row>
    <row r="437" spans="1:7" x14ac:dyDescent="0.25">
      <c r="A437" s="267"/>
      <c r="B437" s="267"/>
      <c r="C437" s="300"/>
      <c r="D437" s="310"/>
      <c r="E437" s="267"/>
      <c r="F437" s="256"/>
      <c r="G437" s="256"/>
    </row>
    <row r="438" spans="1:7" x14ac:dyDescent="0.25">
      <c r="A438" s="267"/>
      <c r="B438" s="267"/>
      <c r="C438" s="300"/>
      <c r="D438" s="310"/>
      <c r="E438" s="267"/>
      <c r="F438" s="256"/>
      <c r="G438" s="256"/>
    </row>
    <row r="439" spans="1:7" x14ac:dyDescent="0.25">
      <c r="A439" s="267"/>
      <c r="B439" s="267"/>
      <c r="C439" s="300"/>
      <c r="D439" s="310"/>
      <c r="E439" s="267"/>
      <c r="F439" s="256"/>
      <c r="G439" s="256"/>
    </row>
    <row r="440" spans="1:7" x14ac:dyDescent="0.25">
      <c r="A440" s="267"/>
      <c r="B440" s="267"/>
      <c r="C440" s="300"/>
      <c r="D440" s="310"/>
      <c r="E440" s="267"/>
      <c r="F440" s="256"/>
      <c r="G440" s="256"/>
    </row>
    <row r="441" spans="1:7" x14ac:dyDescent="0.25">
      <c r="A441" s="267"/>
      <c r="B441" s="267"/>
      <c r="C441" s="300"/>
      <c r="D441" s="310"/>
      <c r="E441" s="267"/>
      <c r="F441" s="256"/>
      <c r="G441" s="256"/>
    </row>
    <row r="442" spans="1:7" x14ac:dyDescent="0.25">
      <c r="A442" s="267"/>
      <c r="B442" s="267"/>
      <c r="C442" s="300"/>
      <c r="D442" s="310"/>
      <c r="E442" s="267"/>
      <c r="F442" s="256"/>
      <c r="G442" s="256"/>
    </row>
    <row r="443" spans="1:7" x14ac:dyDescent="0.25">
      <c r="A443" s="267"/>
      <c r="B443" s="267"/>
      <c r="C443" s="300"/>
      <c r="D443" s="310"/>
      <c r="E443" s="267"/>
      <c r="F443" s="256"/>
      <c r="G443" s="256"/>
    </row>
    <row r="444" spans="1:7" x14ac:dyDescent="0.25">
      <c r="A444" s="267"/>
      <c r="B444" s="312"/>
      <c r="C444" s="300"/>
      <c r="D444" s="310"/>
      <c r="E444" s="267"/>
      <c r="F444" s="255"/>
      <c r="G444" s="255"/>
    </row>
    <row r="445" spans="1:7" x14ac:dyDescent="0.25">
      <c r="A445" s="267"/>
      <c r="B445" s="296"/>
      <c r="C445" s="300"/>
      <c r="D445" s="310"/>
      <c r="E445" s="267"/>
      <c r="F445" s="256"/>
      <c r="G445" s="256"/>
    </row>
    <row r="446" spans="1:7" x14ac:dyDescent="0.25">
      <c r="A446" s="267"/>
      <c r="B446" s="296"/>
      <c r="C446" s="300"/>
      <c r="D446" s="310"/>
      <c r="E446" s="267"/>
      <c r="F446" s="256"/>
      <c r="G446" s="256"/>
    </row>
    <row r="447" spans="1:7" x14ac:dyDescent="0.25">
      <c r="A447" s="267"/>
      <c r="B447" s="296"/>
      <c r="C447" s="300"/>
      <c r="D447" s="310"/>
      <c r="E447" s="267"/>
      <c r="F447" s="256"/>
      <c r="G447" s="256"/>
    </row>
    <row r="448" spans="1:7" x14ac:dyDescent="0.25">
      <c r="A448" s="267"/>
      <c r="B448" s="296"/>
      <c r="C448" s="300"/>
      <c r="D448" s="310"/>
      <c r="E448" s="267"/>
      <c r="F448" s="256"/>
      <c r="G448" s="256"/>
    </row>
    <row r="449" spans="1:7" x14ac:dyDescent="0.25">
      <c r="A449" s="267"/>
      <c r="B449" s="296"/>
      <c r="C449" s="300"/>
      <c r="D449" s="310"/>
      <c r="E449" s="267"/>
      <c r="F449" s="256"/>
      <c r="G449" s="256"/>
    </row>
    <row r="450" spans="1:7" x14ac:dyDescent="0.25">
      <c r="A450" s="267"/>
      <c r="B450" s="296"/>
      <c r="C450" s="300"/>
      <c r="D450" s="310"/>
      <c r="E450" s="267"/>
      <c r="F450" s="256"/>
      <c r="G450" s="256"/>
    </row>
    <row r="451" spans="1:7" x14ac:dyDescent="0.25">
      <c r="A451" s="267"/>
      <c r="B451" s="296"/>
      <c r="C451" s="267"/>
      <c r="D451" s="267"/>
      <c r="E451" s="267"/>
      <c r="F451" s="256"/>
      <c r="G451" s="256"/>
    </row>
    <row r="452" spans="1:7" x14ac:dyDescent="0.25">
      <c r="A452" s="267"/>
      <c r="B452" s="296"/>
      <c r="C452" s="267"/>
      <c r="D452" s="267"/>
      <c r="E452" s="267"/>
      <c r="F452" s="256"/>
      <c r="G452" s="256"/>
    </row>
    <row r="453" spans="1:7" x14ac:dyDescent="0.25">
      <c r="A453" s="267"/>
      <c r="B453" s="296"/>
      <c r="C453" s="267"/>
      <c r="D453" s="267"/>
      <c r="E453" s="267"/>
      <c r="F453" s="256"/>
      <c r="G453" s="255"/>
    </row>
    <row r="454" spans="1:7" x14ac:dyDescent="0.25">
      <c r="A454" s="290"/>
      <c r="B454" s="290"/>
      <c r="C454" s="290"/>
      <c r="D454" s="290"/>
      <c r="E454" s="290"/>
      <c r="F454" s="290"/>
      <c r="G454" s="290"/>
    </row>
    <row r="455" spans="1:7" x14ac:dyDescent="0.25">
      <c r="A455" s="267"/>
      <c r="B455" s="269"/>
      <c r="C455" s="255"/>
      <c r="D455" s="255"/>
      <c r="E455" s="267"/>
      <c r="F455" s="267"/>
      <c r="G455" s="267"/>
    </row>
    <row r="456" spans="1:7" x14ac:dyDescent="0.25">
      <c r="A456" s="267"/>
      <c r="B456" s="269"/>
      <c r="C456" s="255"/>
      <c r="D456" s="255"/>
      <c r="E456" s="267"/>
      <c r="F456" s="267"/>
      <c r="G456" s="267"/>
    </row>
    <row r="457" spans="1:7" x14ac:dyDescent="0.25">
      <c r="A457" s="267"/>
      <c r="B457" s="269"/>
      <c r="C457" s="255"/>
      <c r="D457" s="255"/>
      <c r="E457" s="267"/>
      <c r="F457" s="267"/>
      <c r="G457" s="267"/>
    </row>
    <row r="458" spans="1:7" x14ac:dyDescent="0.25">
      <c r="A458" s="267"/>
      <c r="B458" s="269"/>
      <c r="C458" s="255"/>
      <c r="D458" s="255"/>
      <c r="E458" s="267"/>
      <c r="F458" s="267"/>
      <c r="G458" s="267"/>
    </row>
    <row r="459" spans="1:7" x14ac:dyDescent="0.25">
      <c r="A459" s="267"/>
      <c r="B459" s="269"/>
      <c r="C459" s="255"/>
      <c r="D459" s="255"/>
      <c r="E459" s="267"/>
      <c r="F459" s="267"/>
      <c r="G459" s="267"/>
    </row>
    <row r="460" spans="1:7" x14ac:dyDescent="0.25">
      <c r="A460" s="267"/>
      <c r="B460" s="269"/>
      <c r="C460" s="255"/>
      <c r="D460" s="255"/>
      <c r="E460" s="267"/>
      <c r="F460" s="267"/>
      <c r="G460" s="267"/>
    </row>
    <row r="461" spans="1:7" x14ac:dyDescent="0.25">
      <c r="A461" s="267"/>
      <c r="B461" s="269"/>
      <c r="C461" s="255"/>
      <c r="D461" s="255"/>
      <c r="E461" s="267"/>
      <c r="F461" s="267"/>
      <c r="G461" s="267"/>
    </row>
    <row r="462" spans="1:7" x14ac:dyDescent="0.25">
      <c r="A462" s="267"/>
      <c r="B462" s="269"/>
      <c r="C462" s="255"/>
      <c r="D462" s="255"/>
      <c r="E462" s="267"/>
      <c r="F462" s="267"/>
      <c r="G462" s="267"/>
    </row>
    <row r="463" spans="1:7" x14ac:dyDescent="0.25">
      <c r="A463" s="267"/>
      <c r="B463" s="269"/>
      <c r="C463" s="255"/>
      <c r="D463" s="255"/>
      <c r="E463" s="267"/>
      <c r="F463" s="267"/>
      <c r="G463" s="267"/>
    </row>
    <row r="464" spans="1:7" x14ac:dyDescent="0.25">
      <c r="A464" s="267"/>
      <c r="B464" s="269"/>
      <c r="C464" s="255"/>
      <c r="D464" s="255"/>
      <c r="E464" s="267"/>
      <c r="F464" s="267"/>
      <c r="G464" s="267"/>
    </row>
    <row r="465" spans="1:7" x14ac:dyDescent="0.25">
      <c r="A465" s="267"/>
      <c r="B465" s="296"/>
      <c r="C465" s="255"/>
      <c r="D465" s="267"/>
      <c r="E465" s="267"/>
      <c r="F465" s="267"/>
      <c r="G465" s="267"/>
    </row>
    <row r="466" spans="1:7" x14ac:dyDescent="0.25">
      <c r="A466" s="267"/>
      <c r="B466" s="296"/>
      <c r="C466" s="255"/>
      <c r="D466" s="267"/>
      <c r="E466" s="267"/>
      <c r="F466" s="267"/>
      <c r="G466" s="267"/>
    </row>
    <row r="467" spans="1:7" x14ac:dyDescent="0.25">
      <c r="A467" s="267"/>
      <c r="B467" s="296"/>
      <c r="C467" s="255"/>
      <c r="D467" s="267"/>
      <c r="E467" s="267"/>
      <c r="F467" s="267"/>
      <c r="G467" s="267"/>
    </row>
    <row r="468" spans="1:7" x14ac:dyDescent="0.25">
      <c r="A468" s="267"/>
      <c r="B468" s="296"/>
      <c r="C468" s="255"/>
      <c r="D468" s="267"/>
      <c r="E468" s="267"/>
      <c r="F468" s="267"/>
      <c r="G468" s="267"/>
    </row>
    <row r="469" spans="1:7" x14ac:dyDescent="0.25">
      <c r="A469" s="267"/>
      <c r="B469" s="296"/>
      <c r="C469" s="255"/>
      <c r="D469" s="267"/>
      <c r="E469" s="267"/>
      <c r="F469" s="267"/>
      <c r="G469" s="267"/>
    </row>
    <row r="470" spans="1:7" x14ac:dyDescent="0.25">
      <c r="A470" s="267"/>
      <c r="B470" s="296"/>
      <c r="C470" s="255"/>
      <c r="D470" s="267"/>
      <c r="E470" s="267"/>
      <c r="F470" s="267"/>
      <c r="G470" s="267"/>
    </row>
    <row r="471" spans="1:7" x14ac:dyDescent="0.25">
      <c r="A471" s="267"/>
      <c r="B471" s="296"/>
      <c r="C471" s="255"/>
      <c r="D471" s="267"/>
      <c r="E471" s="267"/>
      <c r="F471" s="267"/>
      <c r="G471" s="267"/>
    </row>
    <row r="472" spans="1:7" x14ac:dyDescent="0.25">
      <c r="A472" s="267"/>
      <c r="B472" s="296"/>
      <c r="C472" s="255"/>
      <c r="D472" s="267"/>
      <c r="E472" s="267"/>
      <c r="F472" s="267"/>
      <c r="G472" s="267"/>
    </row>
    <row r="473" spans="1:7" x14ac:dyDescent="0.25">
      <c r="A473" s="267"/>
      <c r="B473" s="296"/>
      <c r="C473" s="255"/>
      <c r="D473" s="267"/>
      <c r="E473" s="267"/>
      <c r="F473" s="267"/>
      <c r="G473" s="267"/>
    </row>
    <row r="474" spans="1:7" x14ac:dyDescent="0.25">
      <c r="A474" s="267"/>
      <c r="B474" s="296"/>
      <c r="C474" s="255"/>
      <c r="D474" s="267"/>
      <c r="E474" s="267"/>
      <c r="F474" s="267"/>
      <c r="G474" s="267"/>
    </row>
    <row r="475" spans="1:7" x14ac:dyDescent="0.25">
      <c r="A475" s="267"/>
      <c r="B475" s="296"/>
      <c r="C475" s="255"/>
      <c r="D475" s="267"/>
      <c r="E475" s="267"/>
      <c r="F475" s="267"/>
      <c r="G475" s="267"/>
    </row>
    <row r="476" spans="1:7" x14ac:dyDescent="0.25">
      <c r="A476" s="267"/>
      <c r="B476" s="296"/>
      <c r="C476" s="255"/>
      <c r="D476" s="267"/>
      <c r="E476" s="267"/>
      <c r="F476" s="267"/>
      <c r="G476" s="266"/>
    </row>
    <row r="477" spans="1:7" x14ac:dyDescent="0.25">
      <c r="A477" s="267"/>
      <c r="B477" s="296"/>
      <c r="C477" s="255"/>
      <c r="D477" s="267"/>
      <c r="E477" s="267"/>
      <c r="F477" s="267"/>
      <c r="G477" s="266"/>
    </row>
    <row r="478" spans="1:7" x14ac:dyDescent="0.25">
      <c r="A478" s="267"/>
      <c r="B478" s="296"/>
      <c r="C478" s="255"/>
      <c r="D478" s="267"/>
      <c r="E478" s="267"/>
      <c r="F478" s="267"/>
      <c r="G478" s="266"/>
    </row>
    <row r="479" spans="1:7" x14ac:dyDescent="0.25">
      <c r="A479" s="267"/>
      <c r="B479" s="296"/>
      <c r="C479" s="255"/>
      <c r="D479" s="318"/>
      <c r="E479" s="318"/>
      <c r="F479" s="318"/>
      <c r="G479" s="318"/>
    </row>
    <row r="480" spans="1:7" x14ac:dyDescent="0.25">
      <c r="A480" s="267"/>
      <c r="B480" s="296"/>
      <c r="C480" s="255"/>
      <c r="D480" s="318"/>
      <c r="E480" s="318"/>
      <c r="F480" s="318"/>
      <c r="G480" s="318"/>
    </row>
    <row r="481" spans="1:7" x14ac:dyDescent="0.25">
      <c r="A481" s="267"/>
      <c r="B481" s="296"/>
      <c r="C481" s="255"/>
      <c r="D481" s="318"/>
      <c r="E481" s="318"/>
      <c r="F481" s="318"/>
      <c r="G481" s="318"/>
    </row>
    <row r="482" spans="1:7" x14ac:dyDescent="0.25">
      <c r="A482" s="290"/>
      <c r="B482" s="290"/>
      <c r="C482" s="290"/>
      <c r="D482" s="290"/>
      <c r="E482" s="290"/>
      <c r="F482" s="290"/>
      <c r="G482" s="290"/>
    </row>
    <row r="483" spans="1:7" x14ac:dyDescent="0.25">
      <c r="A483" s="267"/>
      <c r="B483" s="269"/>
      <c r="C483" s="267"/>
      <c r="D483" s="267"/>
      <c r="E483" s="270"/>
      <c r="F483" s="256"/>
      <c r="G483" s="256"/>
    </row>
    <row r="484" spans="1:7" x14ac:dyDescent="0.25">
      <c r="A484" s="267"/>
      <c r="B484" s="269"/>
      <c r="C484" s="267"/>
      <c r="D484" s="267"/>
      <c r="E484" s="270"/>
      <c r="F484" s="256"/>
      <c r="G484" s="256"/>
    </row>
    <row r="485" spans="1:7" x14ac:dyDescent="0.25">
      <c r="A485" s="267"/>
      <c r="B485" s="269"/>
      <c r="C485" s="267"/>
      <c r="D485" s="267"/>
      <c r="E485" s="270"/>
      <c r="F485" s="256"/>
      <c r="G485" s="256"/>
    </row>
    <row r="486" spans="1:7" x14ac:dyDescent="0.25">
      <c r="A486" s="267"/>
      <c r="B486" s="269"/>
      <c r="C486" s="267"/>
      <c r="D486" s="267"/>
      <c r="E486" s="270"/>
      <c r="F486" s="256"/>
      <c r="G486" s="256"/>
    </row>
    <row r="487" spans="1:7" x14ac:dyDescent="0.25">
      <c r="A487" s="267"/>
      <c r="B487" s="269"/>
      <c r="C487" s="267"/>
      <c r="D487" s="267"/>
      <c r="E487" s="270"/>
      <c r="F487" s="256"/>
      <c r="G487" s="256"/>
    </row>
    <row r="488" spans="1:7" x14ac:dyDescent="0.25">
      <c r="A488" s="267"/>
      <c r="B488" s="269"/>
      <c r="C488" s="267"/>
      <c r="D488" s="267"/>
      <c r="E488" s="270"/>
      <c r="F488" s="256"/>
      <c r="G488" s="256"/>
    </row>
    <row r="489" spans="1:7" x14ac:dyDescent="0.25">
      <c r="A489" s="267"/>
      <c r="B489" s="269"/>
      <c r="C489" s="267"/>
      <c r="D489" s="267"/>
      <c r="E489" s="270"/>
      <c r="F489" s="256"/>
      <c r="G489" s="256"/>
    </row>
    <row r="490" spans="1:7" x14ac:dyDescent="0.25">
      <c r="A490" s="267"/>
      <c r="B490" s="269"/>
      <c r="C490" s="267"/>
      <c r="D490" s="267"/>
      <c r="E490" s="270"/>
      <c r="F490" s="256"/>
      <c r="G490" s="256"/>
    </row>
    <row r="491" spans="1:7" x14ac:dyDescent="0.25">
      <c r="A491" s="267"/>
      <c r="B491" s="269"/>
      <c r="C491" s="267"/>
      <c r="D491" s="267"/>
      <c r="E491" s="270"/>
      <c r="F491" s="256"/>
      <c r="G491" s="256"/>
    </row>
    <row r="492" spans="1:7" x14ac:dyDescent="0.25">
      <c r="A492" s="267"/>
      <c r="B492" s="269"/>
      <c r="C492" s="267"/>
      <c r="D492" s="267"/>
      <c r="E492" s="270"/>
      <c r="F492" s="256"/>
      <c r="G492" s="256"/>
    </row>
    <row r="493" spans="1:7" x14ac:dyDescent="0.25">
      <c r="A493" s="267"/>
      <c r="B493" s="269"/>
      <c r="C493" s="267"/>
      <c r="D493" s="267"/>
      <c r="E493" s="270"/>
      <c r="F493" s="256"/>
      <c r="G493" s="256"/>
    </row>
    <row r="494" spans="1:7" x14ac:dyDescent="0.25">
      <c r="A494" s="267"/>
      <c r="B494" s="269"/>
      <c r="C494" s="267"/>
      <c r="D494" s="267"/>
      <c r="E494" s="270"/>
      <c r="F494" s="256"/>
      <c r="G494" s="256"/>
    </row>
    <row r="495" spans="1:7" x14ac:dyDescent="0.25">
      <c r="A495" s="267"/>
      <c r="B495" s="269"/>
      <c r="C495" s="267"/>
      <c r="D495" s="267"/>
      <c r="E495" s="270"/>
      <c r="F495" s="256"/>
      <c r="G495" s="256"/>
    </row>
    <row r="496" spans="1:7" x14ac:dyDescent="0.25">
      <c r="A496" s="267"/>
      <c r="B496" s="269"/>
      <c r="C496" s="267"/>
      <c r="D496" s="267"/>
      <c r="E496" s="270"/>
      <c r="F496" s="256"/>
      <c r="G496" s="256"/>
    </row>
    <row r="497" spans="1:7" x14ac:dyDescent="0.25">
      <c r="A497" s="267"/>
      <c r="B497" s="269"/>
      <c r="C497" s="267"/>
      <c r="D497" s="267"/>
      <c r="E497" s="270"/>
      <c r="F497" s="256"/>
      <c r="G497" s="256"/>
    </row>
    <row r="498" spans="1:7" x14ac:dyDescent="0.25">
      <c r="A498" s="267"/>
      <c r="B498" s="269"/>
      <c r="C498" s="267"/>
      <c r="D498" s="267"/>
      <c r="E498" s="270"/>
      <c r="F498" s="256"/>
      <c r="G498" s="256"/>
    </row>
    <row r="499" spans="1:7" x14ac:dyDescent="0.25">
      <c r="A499" s="267"/>
      <c r="B499" s="269"/>
      <c r="C499" s="267"/>
      <c r="D499" s="267"/>
      <c r="E499" s="270"/>
      <c r="F499" s="256"/>
      <c r="G499" s="256"/>
    </row>
    <row r="500" spans="1:7" x14ac:dyDescent="0.25">
      <c r="A500" s="267"/>
      <c r="B500" s="269"/>
      <c r="C500" s="267"/>
      <c r="D500" s="267"/>
      <c r="E500" s="270"/>
      <c r="F500" s="256"/>
      <c r="G500" s="256"/>
    </row>
    <row r="501" spans="1:7" x14ac:dyDescent="0.25">
      <c r="A501" s="267"/>
      <c r="B501" s="269"/>
      <c r="C501" s="267"/>
      <c r="D501" s="267"/>
      <c r="E501" s="270"/>
      <c r="F501" s="270"/>
      <c r="G501" s="270"/>
    </row>
    <row r="502" spans="1:7" x14ac:dyDescent="0.25">
      <c r="A502" s="267"/>
      <c r="B502" s="269"/>
      <c r="C502" s="267"/>
      <c r="D502" s="267"/>
      <c r="E502" s="270"/>
      <c r="F502" s="270"/>
      <c r="G502" s="270"/>
    </row>
    <row r="503" spans="1:7" x14ac:dyDescent="0.25">
      <c r="A503" s="267"/>
      <c r="B503" s="269"/>
      <c r="C503" s="267"/>
      <c r="D503" s="267"/>
      <c r="E503" s="270"/>
      <c r="F503" s="270"/>
      <c r="G503" s="270"/>
    </row>
    <row r="504" spans="1:7" x14ac:dyDescent="0.25">
      <c r="A504" s="267"/>
      <c r="B504" s="269"/>
      <c r="C504" s="267"/>
      <c r="D504" s="267"/>
      <c r="E504" s="270"/>
      <c r="F504" s="270"/>
      <c r="G504" s="270"/>
    </row>
    <row r="505" spans="1:7" x14ac:dyDescent="0.25">
      <c r="A505" s="290"/>
      <c r="B505" s="290"/>
      <c r="C505" s="290"/>
      <c r="D505" s="290"/>
      <c r="E505" s="290"/>
      <c r="F505" s="290"/>
      <c r="G505" s="290"/>
    </row>
    <row r="506" spans="1:7" x14ac:dyDescent="0.25">
      <c r="A506" s="267"/>
      <c r="B506" s="269"/>
      <c r="C506" s="267"/>
      <c r="D506" s="267"/>
      <c r="E506" s="270"/>
      <c r="F506" s="256"/>
      <c r="G506" s="256"/>
    </row>
    <row r="507" spans="1:7" x14ac:dyDescent="0.25">
      <c r="A507" s="267"/>
      <c r="B507" s="269"/>
      <c r="C507" s="267"/>
      <c r="D507" s="267"/>
      <c r="E507" s="270"/>
      <c r="F507" s="256"/>
      <c r="G507" s="256"/>
    </row>
    <row r="508" spans="1:7" x14ac:dyDescent="0.25">
      <c r="A508" s="267"/>
      <c r="B508" s="269"/>
      <c r="C508" s="267"/>
      <c r="D508" s="267"/>
      <c r="E508" s="270"/>
      <c r="F508" s="256"/>
      <c r="G508" s="256"/>
    </row>
    <row r="509" spans="1:7" x14ac:dyDescent="0.25">
      <c r="A509" s="267"/>
      <c r="B509" s="269"/>
      <c r="C509" s="267"/>
      <c r="D509" s="267"/>
      <c r="E509" s="270"/>
      <c r="F509" s="256"/>
      <c r="G509" s="256"/>
    </row>
    <row r="510" spans="1:7" x14ac:dyDescent="0.25">
      <c r="A510" s="267"/>
      <c r="B510" s="269"/>
      <c r="C510" s="267"/>
      <c r="D510" s="267"/>
      <c r="E510" s="270"/>
      <c r="F510" s="256"/>
      <c r="G510" s="256"/>
    </row>
    <row r="511" spans="1:7" x14ac:dyDescent="0.25">
      <c r="A511" s="267"/>
      <c r="B511" s="269"/>
      <c r="C511" s="267"/>
      <c r="D511" s="267"/>
      <c r="E511" s="270"/>
      <c r="F511" s="256"/>
      <c r="G511" s="256"/>
    </row>
    <row r="512" spans="1:7" x14ac:dyDescent="0.25">
      <c r="A512" s="267"/>
      <c r="B512" s="269"/>
      <c r="C512" s="267"/>
      <c r="D512" s="267"/>
      <c r="E512" s="270"/>
      <c r="F512" s="256"/>
      <c r="G512" s="256"/>
    </row>
    <row r="513" spans="1:7" x14ac:dyDescent="0.25">
      <c r="A513" s="267"/>
      <c r="B513" s="269"/>
      <c r="C513" s="267"/>
      <c r="D513" s="267"/>
      <c r="E513" s="270"/>
      <c r="F513" s="256"/>
      <c r="G513" s="256"/>
    </row>
    <row r="514" spans="1:7" x14ac:dyDescent="0.25">
      <c r="A514" s="267"/>
      <c r="B514" s="269"/>
      <c r="C514" s="267"/>
      <c r="D514" s="267"/>
      <c r="E514" s="270"/>
      <c r="F514" s="256"/>
      <c r="G514" s="256"/>
    </row>
    <row r="515" spans="1:7" x14ac:dyDescent="0.25">
      <c r="A515" s="267"/>
      <c r="B515" s="269"/>
      <c r="C515" s="267"/>
      <c r="D515" s="267"/>
      <c r="E515" s="270"/>
      <c r="F515" s="270"/>
      <c r="G515" s="270"/>
    </row>
  </sheetData>
  <sheetProtection algorithmName="SHA-512" hashValue="Bu03iq/KhzMrtJp3FDWYssA/lKrsTXDnJRE8dbAz6qsSf21Bx8RyZ/DHjPCjQKq0ODpYLIm7iCFFJaV31Uz3UQ==" saltValue="kC8CqGRuKf9HnyI8RjCnX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opLeftCell="A16" zoomScale="80" zoomScaleNormal="80" workbookViewId="0">
      <selection activeCell="K47" sqref="K47"/>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666" t="s">
        <v>2750</v>
      </c>
      <c r="E6" s="666"/>
      <c r="F6" s="666"/>
      <c r="G6" s="666"/>
      <c r="H6" s="666"/>
      <c r="I6" s="7"/>
      <c r="J6" s="8"/>
    </row>
    <row r="7" spans="2:10" ht="26.25" x14ac:dyDescent="0.25">
      <c r="B7" s="6"/>
      <c r="C7" s="7"/>
      <c r="D7" s="7"/>
      <c r="E7" s="7"/>
      <c r="F7" s="12" t="s">
        <v>14</v>
      </c>
      <c r="G7" s="7"/>
      <c r="H7" s="7"/>
      <c r="I7" s="7"/>
      <c r="J7" s="8"/>
    </row>
    <row r="8" spans="2:10" ht="26.25" x14ac:dyDescent="0.25">
      <c r="B8" s="6"/>
      <c r="C8" s="7"/>
      <c r="D8" s="7"/>
      <c r="E8" s="7"/>
      <c r="F8" s="12" t="s">
        <v>15</v>
      </c>
      <c r="G8" s="7"/>
      <c r="H8" s="7"/>
      <c r="I8" s="7"/>
      <c r="J8" s="8"/>
    </row>
    <row r="9" spans="2:10" ht="21" x14ac:dyDescent="0.25">
      <c r="B9" s="6"/>
      <c r="C9" s="7"/>
      <c r="D9" s="7"/>
      <c r="E9" s="7"/>
      <c r="F9" s="13" t="s">
        <v>16</v>
      </c>
      <c r="G9" s="7"/>
      <c r="H9" s="7"/>
      <c r="I9" s="7"/>
      <c r="J9" s="8"/>
    </row>
    <row r="10" spans="2:10" ht="21" x14ac:dyDescent="0.25">
      <c r="B10" s="6"/>
      <c r="C10" s="7"/>
      <c r="D10" s="7"/>
      <c r="E10" s="7"/>
      <c r="F10" s="13" t="s">
        <v>17</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18</v>
      </c>
      <c r="G22" s="7"/>
      <c r="H22" s="7"/>
      <c r="I22" s="7"/>
      <c r="J22" s="8"/>
    </row>
    <row r="23" spans="2:10" x14ac:dyDescent="0.25">
      <c r="B23" s="6"/>
      <c r="C23" s="7"/>
      <c r="D23" s="7"/>
      <c r="E23" s="7"/>
      <c r="F23" s="15"/>
      <c r="G23" s="7"/>
      <c r="H23" s="7"/>
      <c r="I23" s="7"/>
      <c r="J23" s="8"/>
    </row>
    <row r="24" spans="2:10" x14ac:dyDescent="0.25">
      <c r="B24" s="6"/>
      <c r="C24" s="7"/>
      <c r="D24" s="671" t="s">
        <v>19</v>
      </c>
      <c r="E24" s="668" t="s">
        <v>20</v>
      </c>
      <c r="F24" s="668"/>
      <c r="G24" s="668"/>
      <c r="H24" s="668"/>
      <c r="I24" s="7"/>
      <c r="J24" s="8"/>
    </row>
    <row r="25" spans="2:10" x14ac:dyDescent="0.25">
      <c r="B25" s="6"/>
      <c r="C25" s="7"/>
      <c r="D25" s="7"/>
      <c r="E25" s="16"/>
      <c r="F25" s="16"/>
      <c r="G25" s="16"/>
      <c r="H25" s="7"/>
      <c r="I25" s="7"/>
      <c r="J25" s="8"/>
    </row>
    <row r="26" spans="2:10" x14ac:dyDescent="0.25">
      <c r="B26" s="6"/>
      <c r="C26" s="7"/>
      <c r="D26" s="671" t="s">
        <v>21</v>
      </c>
      <c r="E26" s="668"/>
      <c r="F26" s="668"/>
      <c r="G26" s="668"/>
      <c r="H26" s="668"/>
      <c r="I26" s="7"/>
      <c r="J26" s="8"/>
    </row>
    <row r="27" spans="2:10" x14ac:dyDescent="0.25">
      <c r="B27" s="6"/>
      <c r="C27" s="7"/>
      <c r="D27" s="17"/>
      <c r="E27" s="17"/>
      <c r="F27" s="17"/>
      <c r="G27" s="17"/>
      <c r="H27" s="17"/>
      <c r="I27" s="7"/>
      <c r="J27" s="8"/>
    </row>
    <row r="28" spans="2:10" x14ac:dyDescent="0.25">
      <c r="B28" s="6"/>
      <c r="C28" s="7"/>
      <c r="D28" s="671" t="s">
        <v>22</v>
      </c>
      <c r="E28" s="668" t="s">
        <v>20</v>
      </c>
      <c r="F28" s="668"/>
      <c r="G28" s="668"/>
      <c r="H28" s="668"/>
      <c r="I28" s="7"/>
      <c r="J28" s="8"/>
    </row>
    <row r="29" spans="2:10" x14ac:dyDescent="0.25">
      <c r="B29" s="6"/>
      <c r="C29" s="7"/>
      <c r="D29" s="17"/>
      <c r="E29" s="17"/>
      <c r="F29" s="17"/>
      <c r="G29" s="17"/>
      <c r="H29" s="17"/>
      <c r="I29" s="7"/>
      <c r="J29" s="8"/>
    </row>
    <row r="30" spans="2:10" x14ac:dyDescent="0.25">
      <c r="B30" s="6"/>
      <c r="C30" s="7"/>
      <c r="D30" s="671" t="s">
        <v>23</v>
      </c>
      <c r="E30" s="668" t="s">
        <v>20</v>
      </c>
      <c r="F30" s="668"/>
      <c r="G30" s="668"/>
      <c r="H30" s="668"/>
      <c r="I30" s="7"/>
      <c r="J30" s="8"/>
    </row>
    <row r="31" spans="2:10" x14ac:dyDescent="0.25">
      <c r="B31" s="6"/>
      <c r="C31" s="7"/>
      <c r="D31" s="17"/>
      <c r="E31" s="17"/>
      <c r="F31" s="17"/>
      <c r="G31" s="17"/>
      <c r="H31" s="17"/>
      <c r="I31" s="7"/>
      <c r="J31" s="8"/>
    </row>
    <row r="32" spans="2:10" x14ac:dyDescent="0.25">
      <c r="B32" s="6"/>
      <c r="C32" s="7"/>
      <c r="D32" s="671" t="s">
        <v>24</v>
      </c>
      <c r="E32" s="668" t="s">
        <v>20</v>
      </c>
      <c r="F32" s="668"/>
      <c r="G32" s="668"/>
      <c r="H32" s="668"/>
      <c r="I32" s="7"/>
      <c r="J32" s="8"/>
    </row>
    <row r="33" spans="1:18" x14ac:dyDescent="0.25">
      <c r="B33" s="6"/>
      <c r="C33" s="7"/>
      <c r="D33" s="16"/>
      <c r="E33" s="16"/>
      <c r="F33" s="16"/>
      <c r="G33" s="16"/>
      <c r="H33" s="16"/>
      <c r="I33" s="7"/>
      <c r="J33" s="8"/>
    </row>
    <row r="34" spans="1:18" x14ac:dyDescent="0.25">
      <c r="B34" s="6"/>
      <c r="C34" s="7"/>
      <c r="D34" s="671" t="s">
        <v>25</v>
      </c>
      <c r="E34" s="668" t="s">
        <v>20</v>
      </c>
      <c r="F34" s="668"/>
      <c r="G34" s="668"/>
      <c r="H34" s="668"/>
      <c r="I34" s="7"/>
      <c r="J34" s="8"/>
    </row>
    <row r="35" spans="1:18" x14ac:dyDescent="0.25">
      <c r="B35" s="6"/>
      <c r="C35" s="7"/>
      <c r="D35" s="7"/>
      <c r="E35" s="7"/>
      <c r="F35" s="7"/>
      <c r="G35" s="7"/>
      <c r="H35" s="7"/>
      <c r="I35" s="7"/>
      <c r="J35" s="8"/>
    </row>
    <row r="36" spans="1:18" x14ac:dyDescent="0.25">
      <c r="B36" s="6"/>
      <c r="C36" s="7"/>
      <c r="D36" s="669" t="s">
        <v>26</v>
      </c>
      <c r="E36" s="670"/>
      <c r="F36" s="670"/>
      <c r="G36" s="670"/>
      <c r="H36" s="670"/>
      <c r="I36" s="7"/>
      <c r="J36" s="8"/>
    </row>
    <row r="37" spans="1:18" x14ac:dyDescent="0.25">
      <c r="B37" s="6"/>
      <c r="C37" s="7"/>
      <c r="D37" s="7"/>
      <c r="E37" s="7"/>
      <c r="F37" s="15"/>
      <c r="G37" s="7"/>
      <c r="H37" s="7"/>
      <c r="I37" s="7"/>
      <c r="J37" s="8"/>
    </row>
    <row r="38" spans="1:18" x14ac:dyDescent="0.25">
      <c r="B38" s="6"/>
      <c r="C38" s="7"/>
      <c r="D38" s="669" t="s">
        <v>1511</v>
      </c>
      <c r="E38" s="670"/>
      <c r="F38" s="670"/>
      <c r="G38" s="670"/>
      <c r="H38" s="670"/>
      <c r="I38" s="7"/>
      <c r="J38" s="8"/>
    </row>
    <row r="39" spans="1:18" x14ac:dyDescent="0.25">
      <c r="B39" s="6"/>
      <c r="C39" s="7"/>
      <c r="D39" s="139"/>
      <c r="E39" s="139"/>
      <c r="F39" s="139"/>
      <c r="G39" s="139"/>
      <c r="H39" s="139"/>
      <c r="I39" s="7"/>
      <c r="J39" s="8"/>
    </row>
    <row r="40" spans="1:18" s="257" customFormat="1" x14ac:dyDescent="0.25">
      <c r="A40" s="2"/>
      <c r="B40" s="6"/>
      <c r="C40" s="7"/>
      <c r="D40" s="667" t="s">
        <v>2220</v>
      </c>
      <c r="E40" s="668" t="s">
        <v>20</v>
      </c>
      <c r="F40" s="668"/>
      <c r="G40" s="668"/>
      <c r="H40" s="668"/>
      <c r="I40" s="7"/>
      <c r="J40" s="8"/>
      <c r="K40" s="2"/>
      <c r="L40" s="2"/>
      <c r="M40" s="2"/>
      <c r="N40" s="2"/>
      <c r="O40" s="2"/>
      <c r="P40" s="2"/>
      <c r="Q40" s="2"/>
      <c r="R40" s="2"/>
    </row>
    <row r="41" spans="1:18" s="257" customFormat="1" x14ac:dyDescent="0.25">
      <c r="A41" s="2"/>
      <c r="B41" s="6"/>
      <c r="C41" s="7"/>
      <c r="D41" s="7"/>
      <c r="E41" s="325"/>
      <c r="F41" s="325"/>
      <c r="G41" s="325"/>
      <c r="H41" s="325"/>
      <c r="I41" s="7"/>
      <c r="J41" s="8"/>
      <c r="K41" s="2"/>
      <c r="L41" s="2"/>
      <c r="M41" s="2"/>
      <c r="N41" s="2"/>
      <c r="O41" s="2"/>
      <c r="P41" s="2"/>
      <c r="Q41" s="2"/>
      <c r="R41" s="2"/>
    </row>
    <row r="42" spans="1:18" s="257" customFormat="1" x14ac:dyDescent="0.25">
      <c r="A42" s="2"/>
      <c r="B42" s="6"/>
      <c r="C42" s="7"/>
      <c r="D42" s="667" t="s">
        <v>2306</v>
      </c>
      <c r="E42" s="668"/>
      <c r="F42" s="668"/>
      <c r="G42" s="668"/>
      <c r="H42" s="668"/>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90"/>
  <sheetViews>
    <sheetView zoomScale="80" zoomScaleNormal="80" workbookViewId="0">
      <selection activeCell="C9" sqref="C9"/>
    </sheetView>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27</v>
      </c>
      <c r="G5" s="10"/>
      <c r="I5" s="10"/>
      <c r="J5" s="8"/>
    </row>
    <row r="6" spans="1:14" x14ac:dyDescent="0.25">
      <c r="B6" s="6"/>
      <c r="C6" s="7"/>
      <c r="D6" s="7"/>
      <c r="E6" s="11"/>
      <c r="F6" s="11"/>
      <c r="G6" s="11"/>
      <c r="I6" s="11"/>
      <c r="J6" s="8"/>
    </row>
    <row r="7" spans="1:14" ht="26.25" x14ac:dyDescent="0.25">
      <c r="B7" s="6"/>
      <c r="C7" s="7"/>
      <c r="D7" s="7"/>
      <c r="E7" s="12"/>
      <c r="F7" s="12" t="s">
        <v>28</v>
      </c>
      <c r="G7" s="12"/>
      <c r="I7" s="12"/>
      <c r="J7" s="8"/>
    </row>
    <row r="8" spans="1:14" ht="26.25" x14ac:dyDescent="0.25">
      <c r="B8" s="6"/>
      <c r="C8" s="7"/>
      <c r="D8" s="7"/>
      <c r="E8" s="7"/>
      <c r="F8" s="12"/>
      <c r="G8" s="12"/>
      <c r="H8" s="12"/>
      <c r="I8" s="12"/>
      <c r="J8" s="8"/>
    </row>
    <row r="9" spans="1:14" x14ac:dyDescent="0.25">
      <c r="B9" s="6"/>
      <c r="C9" s="23" t="s">
        <v>1567</v>
      </c>
      <c r="D9" s="24"/>
      <c r="E9" s="24"/>
      <c r="F9" s="24"/>
      <c r="G9" s="24"/>
      <c r="H9" s="24"/>
      <c r="I9" s="7"/>
      <c r="J9" s="8"/>
      <c r="M9" s="22"/>
      <c r="N9" s="7"/>
    </row>
    <row r="10" spans="1:14" x14ac:dyDescent="0.25">
      <c r="B10" s="6"/>
      <c r="C10" s="23" t="s">
        <v>1568</v>
      </c>
      <c r="D10" s="29"/>
      <c r="E10" s="29"/>
      <c r="F10" s="24"/>
      <c r="G10" s="24"/>
      <c r="H10" s="24"/>
      <c r="I10" s="7"/>
      <c r="J10" s="8"/>
      <c r="M10" s="22"/>
      <c r="N10" s="7"/>
    </row>
    <row r="11" spans="1:14" x14ac:dyDescent="0.25">
      <c r="B11" s="6"/>
      <c r="C11" s="23" t="s">
        <v>1569</v>
      </c>
      <c r="D11" s="24"/>
      <c r="E11" s="24"/>
      <c r="F11" s="24"/>
      <c r="G11" s="24"/>
      <c r="H11" s="24"/>
      <c r="I11" s="7"/>
      <c r="J11" s="8"/>
      <c r="M11" s="22"/>
      <c r="N11" s="22"/>
    </row>
    <row r="12" spans="1:14" x14ac:dyDescent="0.25">
      <c r="B12" s="6"/>
      <c r="C12" s="23"/>
      <c r="D12" s="23" t="s">
        <v>1570</v>
      </c>
      <c r="E12" s="24"/>
      <c r="F12" s="24"/>
      <c r="G12" s="24"/>
      <c r="H12" s="24"/>
      <c r="I12" s="7"/>
      <c r="J12" s="8"/>
      <c r="M12" s="22"/>
      <c r="N12" s="22"/>
    </row>
    <row r="13" spans="1:14" x14ac:dyDescent="0.25">
      <c r="B13" s="6"/>
      <c r="C13" s="23"/>
      <c r="D13" s="23" t="s">
        <v>1571</v>
      </c>
      <c r="E13" s="24"/>
      <c r="F13" s="24"/>
      <c r="G13" s="24"/>
      <c r="H13" s="24"/>
      <c r="I13" s="7"/>
      <c r="J13" s="8"/>
      <c r="M13" s="22"/>
      <c r="N13" s="23"/>
    </row>
    <row r="14" spans="1:14" x14ac:dyDescent="0.25">
      <c r="B14" s="6"/>
      <c r="C14" s="23"/>
      <c r="D14" s="23" t="s">
        <v>29</v>
      </c>
      <c r="E14" s="24"/>
      <c r="F14" s="24"/>
      <c r="G14" s="24"/>
      <c r="H14" s="24"/>
      <c r="I14" s="7"/>
      <c r="J14" s="8"/>
      <c r="M14" s="22"/>
      <c r="N14" s="23"/>
    </row>
    <row r="15" spans="1:14" s="2" customFormat="1" x14ac:dyDescent="0.25">
      <c r="B15" s="6"/>
      <c r="C15" s="23"/>
      <c r="D15" s="23" t="s">
        <v>30</v>
      </c>
      <c r="E15" s="24"/>
      <c r="F15" s="24"/>
      <c r="G15" s="24"/>
      <c r="H15" s="24"/>
      <c r="I15" s="24"/>
      <c r="J15" s="25"/>
      <c r="M15" s="22"/>
      <c r="N15" s="23"/>
    </row>
    <row r="16" spans="1:14" s="2" customFormat="1" x14ac:dyDescent="0.25">
      <c r="B16" s="26"/>
      <c r="C16" s="23"/>
      <c r="D16" s="23" t="s">
        <v>31</v>
      </c>
      <c r="E16" s="24"/>
      <c r="F16" s="23"/>
      <c r="G16" s="23"/>
      <c r="H16" s="23"/>
      <c r="I16" s="22"/>
      <c r="J16" s="27"/>
      <c r="M16" s="22"/>
      <c r="N16" s="22"/>
    </row>
    <row r="17" spans="2:14" s="2" customFormat="1" x14ac:dyDescent="0.25">
      <c r="B17" s="6"/>
      <c r="C17" s="23" t="s">
        <v>1572</v>
      </c>
      <c r="D17" s="23"/>
      <c r="E17" s="23"/>
      <c r="F17" s="28"/>
      <c r="G17" s="28"/>
      <c r="H17" s="28"/>
      <c r="I17" s="28"/>
      <c r="J17" s="8"/>
      <c r="M17" s="22"/>
      <c r="N17" s="23"/>
    </row>
    <row r="18" spans="2:14" s="2" customFormat="1" x14ac:dyDescent="0.25">
      <c r="B18" s="6"/>
      <c r="C18" s="29" t="s">
        <v>1573</v>
      </c>
      <c r="D18" s="29"/>
      <c r="E18" s="24"/>
      <c r="F18" s="28"/>
      <c r="G18" s="28"/>
      <c r="H18" s="28"/>
      <c r="I18" s="28"/>
      <c r="J18" s="8"/>
      <c r="M18" s="22"/>
      <c r="N18" s="23"/>
    </row>
    <row r="19" spans="2:14" s="2" customFormat="1" x14ac:dyDescent="0.25">
      <c r="B19" s="6"/>
      <c r="C19" s="23" t="s">
        <v>1574</v>
      </c>
      <c r="D19" s="23"/>
      <c r="E19" s="24"/>
      <c r="F19" s="28"/>
      <c r="G19" s="28"/>
      <c r="H19" s="28"/>
      <c r="I19" s="28"/>
      <c r="J19" s="8"/>
      <c r="M19" s="22"/>
      <c r="N19" s="23"/>
    </row>
    <row r="20" spans="2:14" s="29" customFormat="1" x14ac:dyDescent="0.25">
      <c r="B20" s="30"/>
      <c r="C20" s="23"/>
      <c r="D20" s="23" t="s">
        <v>32</v>
      </c>
      <c r="E20" s="24"/>
      <c r="F20" s="31"/>
      <c r="G20" s="31"/>
      <c r="H20" s="31"/>
      <c r="I20" s="31"/>
      <c r="J20" s="25"/>
      <c r="M20" s="23"/>
      <c r="N20" s="7"/>
    </row>
    <row r="21" spans="2:14" s="2" customFormat="1" x14ac:dyDescent="0.25">
      <c r="B21" s="6"/>
      <c r="C21" s="23"/>
      <c r="D21" s="23" t="s">
        <v>33</v>
      </c>
      <c r="E21" s="24"/>
      <c r="F21" s="31"/>
      <c r="G21" s="31"/>
      <c r="H21" s="31"/>
      <c r="I21" s="14"/>
      <c r="J21" s="8"/>
      <c r="M21" s="22"/>
      <c r="N21" s="22"/>
    </row>
    <row r="22" spans="2:14" s="2" customFormat="1" x14ac:dyDescent="0.25">
      <c r="B22" s="6"/>
      <c r="C22" s="23" t="s">
        <v>1575</v>
      </c>
      <c r="D22" s="24"/>
      <c r="E22" s="24"/>
      <c r="F22" s="31"/>
      <c r="G22" s="31"/>
      <c r="H22" s="31"/>
      <c r="I22" s="14"/>
      <c r="J22" s="8"/>
      <c r="M22" s="23"/>
      <c r="N22" s="22"/>
    </row>
    <row r="23" spans="2:14" s="2" customFormat="1" x14ac:dyDescent="0.25">
      <c r="B23" s="6"/>
      <c r="C23" s="23"/>
      <c r="D23" s="23" t="s">
        <v>34</v>
      </c>
      <c r="E23" s="23"/>
      <c r="F23" s="31"/>
      <c r="G23" s="31"/>
      <c r="H23" s="31"/>
      <c r="I23" s="14"/>
      <c r="J23" s="8"/>
    </row>
    <row r="24" spans="2:14" s="2" customFormat="1" x14ac:dyDescent="0.25">
      <c r="B24" s="6"/>
      <c r="C24" s="23" t="s">
        <v>1576</v>
      </c>
      <c r="D24" s="23"/>
      <c r="E24" s="23"/>
      <c r="F24" s="31"/>
      <c r="G24" s="31"/>
      <c r="H24" s="31"/>
      <c r="I24" s="14"/>
      <c r="J24" s="8"/>
    </row>
    <row r="25" spans="2:14" s="2" customFormat="1" ht="15" customHeight="1" x14ac:dyDescent="0.25">
      <c r="B25" s="6"/>
      <c r="C25" s="672" t="s">
        <v>1578</v>
      </c>
      <c r="D25" s="672"/>
      <c r="E25" s="672"/>
      <c r="F25" s="672"/>
      <c r="G25" s="672"/>
      <c r="H25" s="672"/>
      <c r="I25" s="14"/>
      <c r="J25" s="8"/>
    </row>
    <row r="26" spans="2:14" s="2" customFormat="1" x14ac:dyDescent="0.25">
      <c r="B26" s="6"/>
      <c r="C26" s="672"/>
      <c r="D26" s="672"/>
      <c r="E26" s="672"/>
      <c r="F26" s="672"/>
      <c r="G26" s="672"/>
      <c r="H26" s="672"/>
      <c r="I26" s="14"/>
      <c r="J26" s="8"/>
    </row>
    <row r="27" spans="2:14" s="2" customFormat="1" x14ac:dyDescent="0.25">
      <c r="B27" s="6"/>
      <c r="C27" s="672" t="s">
        <v>1577</v>
      </c>
      <c r="D27" s="672"/>
      <c r="E27" s="672"/>
      <c r="F27" s="672"/>
      <c r="G27" s="672"/>
      <c r="H27" s="672"/>
      <c r="I27" s="14"/>
      <c r="J27" s="8"/>
    </row>
    <row r="28" spans="2:14" s="2" customFormat="1" x14ac:dyDescent="0.25">
      <c r="B28" s="6"/>
      <c r="C28" s="672"/>
      <c r="D28" s="672"/>
      <c r="E28" s="672"/>
      <c r="F28" s="672"/>
      <c r="G28" s="672"/>
      <c r="H28" s="672"/>
      <c r="I28" s="14"/>
      <c r="J28" s="8"/>
    </row>
    <row r="29" spans="2:14" s="2" customFormat="1" x14ac:dyDescent="0.25">
      <c r="B29" s="6"/>
      <c r="C29" s="672" t="s">
        <v>1579</v>
      </c>
      <c r="D29" s="672"/>
      <c r="E29" s="672"/>
      <c r="F29" s="672"/>
      <c r="G29" s="672"/>
      <c r="H29" s="672"/>
      <c r="I29" s="14"/>
      <c r="J29" s="8"/>
    </row>
    <row r="30" spans="2:14" s="2" customFormat="1" x14ac:dyDescent="0.25">
      <c r="B30" s="6"/>
      <c r="C30" s="672"/>
      <c r="D30" s="672"/>
      <c r="E30" s="672"/>
      <c r="F30" s="672"/>
      <c r="G30" s="672"/>
      <c r="H30" s="672"/>
      <c r="I30" s="14"/>
      <c r="J30" s="8"/>
    </row>
    <row r="31" spans="2:14" s="2" customFormat="1" x14ac:dyDescent="0.25">
      <c r="B31" s="6"/>
      <c r="C31" s="23" t="s">
        <v>1583</v>
      </c>
      <c r="D31" s="23"/>
      <c r="E31" s="23"/>
      <c r="F31" s="31"/>
      <c r="G31" s="31"/>
      <c r="H31" s="31"/>
      <c r="I31" s="14"/>
      <c r="J31" s="8"/>
    </row>
    <row r="32" spans="2:14" s="2" customFormat="1" x14ac:dyDescent="0.25">
      <c r="B32" s="6"/>
      <c r="C32" s="23"/>
      <c r="D32" s="23" t="s">
        <v>1580</v>
      </c>
      <c r="E32" s="23"/>
      <c r="F32" s="31"/>
      <c r="G32" s="31"/>
      <c r="H32" s="31"/>
      <c r="I32" s="14"/>
      <c r="J32" s="8"/>
    </row>
    <row r="33" spans="2:20" s="2" customFormat="1" x14ac:dyDescent="0.25">
      <c r="B33" s="6"/>
      <c r="C33" s="23"/>
      <c r="D33" s="23" t="s">
        <v>1581</v>
      </c>
      <c r="E33" s="23"/>
      <c r="F33" s="31"/>
      <c r="G33" s="31"/>
      <c r="H33" s="31"/>
      <c r="I33" s="14"/>
      <c r="J33" s="8"/>
    </row>
    <row r="34" spans="2:20" s="2" customFormat="1" x14ac:dyDescent="0.25">
      <c r="B34" s="6"/>
      <c r="C34" s="23"/>
      <c r="D34" s="23" t="s">
        <v>1582</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35</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36</v>
      </c>
      <c r="D47" s="7"/>
      <c r="E47" s="7"/>
      <c r="F47" s="11"/>
      <c r="G47" s="7" t="s">
        <v>37</v>
      </c>
      <c r="H47" s="11"/>
      <c r="I47" s="11"/>
      <c r="J47" s="8"/>
      <c r="S47" s="2"/>
      <c r="T47" s="2"/>
    </row>
    <row r="48" spans="2:20" x14ac:dyDescent="0.25">
      <c r="B48" s="6"/>
      <c r="C48" s="7" t="s">
        <v>38</v>
      </c>
      <c r="D48" s="7"/>
      <c r="E48" s="7"/>
      <c r="F48" s="11"/>
      <c r="G48" s="7" t="s">
        <v>39</v>
      </c>
      <c r="H48" s="11"/>
      <c r="I48" s="11"/>
      <c r="J48" s="8"/>
      <c r="S48" s="2"/>
      <c r="T48" s="2"/>
    </row>
    <row r="49" spans="2:20" x14ac:dyDescent="0.25">
      <c r="B49" s="6"/>
      <c r="C49" s="7">
        <v>3</v>
      </c>
      <c r="D49" s="7"/>
      <c r="E49" s="7"/>
      <c r="F49" s="11"/>
      <c r="G49" s="7" t="s">
        <v>40</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349"/>
      <c r="C72" s="350"/>
      <c r="D72" s="350"/>
      <c r="E72" s="350"/>
      <c r="F72" s="350"/>
      <c r="G72" s="350"/>
      <c r="H72" s="350"/>
      <c r="I72" s="350"/>
      <c r="J72" s="351"/>
    </row>
    <row r="73" spans="1:20" ht="18.75" x14ac:dyDescent="0.3">
      <c r="B73" s="26"/>
      <c r="C73" s="354" t="s">
        <v>2780</v>
      </c>
      <c r="D73" s="22"/>
      <c r="E73" s="22"/>
      <c r="F73" s="22"/>
      <c r="G73" s="22"/>
      <c r="H73" s="22"/>
      <c r="I73" s="22"/>
      <c r="J73" s="27"/>
    </row>
    <row r="74" spans="1:20" s="257" customFormat="1" ht="38.25" customHeight="1" x14ac:dyDescent="0.3">
      <c r="A74" s="2"/>
      <c r="B74" s="26"/>
      <c r="C74" s="674" t="s">
        <v>2781</v>
      </c>
      <c r="D74" s="674"/>
      <c r="E74" s="674"/>
      <c r="F74" s="674"/>
      <c r="G74" s="674"/>
      <c r="H74" s="674"/>
      <c r="I74" s="674"/>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355" t="s">
        <v>2641</v>
      </c>
      <c r="D76" s="22"/>
      <c r="E76" s="22"/>
      <c r="F76" s="22"/>
      <c r="G76" s="22"/>
      <c r="H76" s="22"/>
      <c r="I76" s="22"/>
      <c r="J76" s="27"/>
    </row>
    <row r="77" spans="1:20" x14ac:dyDescent="0.25">
      <c r="B77" s="26"/>
      <c r="C77" s="355" t="s">
        <v>2759</v>
      </c>
      <c r="D77" s="22"/>
      <c r="E77" s="22"/>
      <c r="F77" s="22"/>
      <c r="G77" s="22"/>
      <c r="H77" s="22"/>
      <c r="I77" s="22"/>
      <c r="J77" s="27"/>
    </row>
    <row r="78" spans="1:20" s="360" customFormat="1" ht="24.75" customHeight="1" x14ac:dyDescent="0.25">
      <c r="A78" s="2"/>
      <c r="B78" s="26"/>
      <c r="C78" s="673" t="s">
        <v>2760</v>
      </c>
      <c r="D78" s="673"/>
      <c r="E78" s="673"/>
      <c r="F78" s="673"/>
      <c r="G78" s="673"/>
      <c r="H78" s="673"/>
      <c r="I78" s="673"/>
      <c r="J78" s="27"/>
      <c r="K78" s="2"/>
      <c r="L78" s="2"/>
      <c r="M78" s="2"/>
      <c r="N78" s="2"/>
      <c r="O78" s="2"/>
      <c r="P78" s="2"/>
      <c r="Q78" s="2"/>
      <c r="R78" s="2"/>
    </row>
    <row r="79" spans="1:20" x14ac:dyDescent="0.25">
      <c r="B79" s="26"/>
      <c r="C79" s="673" t="s">
        <v>2761</v>
      </c>
      <c r="D79" s="673"/>
      <c r="E79" s="673"/>
      <c r="F79" s="673"/>
      <c r="G79" s="673"/>
      <c r="H79" s="673"/>
      <c r="I79" s="673"/>
      <c r="J79" s="27"/>
    </row>
    <row r="80" spans="1:20" x14ac:dyDescent="0.25">
      <c r="B80" s="26"/>
      <c r="C80" s="355" t="s">
        <v>2762</v>
      </c>
      <c r="D80" s="22"/>
      <c r="E80" s="22"/>
      <c r="F80" s="22"/>
      <c r="G80" s="22"/>
      <c r="H80" s="22"/>
      <c r="I80" s="22"/>
      <c r="J80" s="27"/>
    </row>
    <row r="81" spans="1:18" s="360" customFormat="1" x14ac:dyDescent="0.25">
      <c r="A81" s="2"/>
      <c r="B81" s="26"/>
      <c r="C81" s="355" t="s">
        <v>2772</v>
      </c>
      <c r="D81" s="22"/>
      <c r="E81" s="22"/>
      <c r="F81" s="22"/>
      <c r="G81" s="22"/>
      <c r="H81" s="22"/>
      <c r="I81" s="22"/>
      <c r="J81" s="27"/>
      <c r="K81" s="2"/>
      <c r="L81" s="2"/>
      <c r="M81" s="2"/>
      <c r="N81" s="2"/>
      <c r="O81" s="2"/>
      <c r="P81" s="2"/>
      <c r="Q81" s="2"/>
      <c r="R81" s="2"/>
    </row>
    <row r="82" spans="1:18" s="360" customFormat="1" x14ac:dyDescent="0.25">
      <c r="A82" s="2"/>
      <c r="B82" s="26"/>
      <c r="C82" s="355" t="s">
        <v>2774</v>
      </c>
      <c r="D82" s="22"/>
      <c r="E82" s="22"/>
      <c r="F82" s="22"/>
      <c r="G82" s="22"/>
      <c r="H82" s="22"/>
      <c r="I82" s="22"/>
      <c r="J82" s="27"/>
      <c r="K82" s="2"/>
      <c r="L82" s="2"/>
      <c r="M82" s="2"/>
      <c r="N82" s="2"/>
      <c r="O82" s="2"/>
      <c r="P82" s="2"/>
      <c r="Q82" s="2"/>
      <c r="R82" s="2"/>
    </row>
    <row r="83" spans="1:18" x14ac:dyDescent="0.25">
      <c r="B83" s="26"/>
      <c r="C83" s="355" t="s">
        <v>2773</v>
      </c>
      <c r="D83" s="22"/>
      <c r="E83" s="22"/>
      <c r="F83" s="22"/>
      <c r="G83" s="22"/>
      <c r="H83" s="22"/>
      <c r="I83" s="22"/>
      <c r="J83" s="27"/>
    </row>
    <row r="84" spans="1:18" x14ac:dyDescent="0.25">
      <c r="B84" s="26"/>
      <c r="C84" s="355" t="s">
        <v>2775</v>
      </c>
      <c r="D84" s="22"/>
      <c r="E84" s="22"/>
      <c r="F84" s="22"/>
      <c r="G84" s="22"/>
      <c r="H84" s="22"/>
      <c r="I84" s="22"/>
      <c r="J84" s="27"/>
    </row>
    <row r="85" spans="1:18" x14ac:dyDescent="0.25">
      <c r="B85" s="26"/>
      <c r="C85" s="355" t="s">
        <v>2776</v>
      </c>
      <c r="D85" s="22"/>
      <c r="E85" s="22"/>
      <c r="F85" s="22"/>
      <c r="G85" s="22"/>
      <c r="H85" s="22"/>
      <c r="I85" s="22"/>
      <c r="J85" s="27"/>
    </row>
    <row r="86" spans="1:18" x14ac:dyDescent="0.25">
      <c r="B86" s="26"/>
      <c r="C86" s="355" t="s">
        <v>2777</v>
      </c>
      <c r="D86" s="22"/>
      <c r="E86" s="22"/>
      <c r="F86" s="22"/>
      <c r="G86" s="22"/>
      <c r="H86" s="22"/>
      <c r="I86" s="22"/>
      <c r="J86" s="27"/>
    </row>
    <row r="87" spans="1:18" x14ac:dyDescent="0.25">
      <c r="B87" s="26"/>
      <c r="C87" s="355" t="s">
        <v>2778</v>
      </c>
      <c r="D87" s="22"/>
      <c r="E87" s="22"/>
      <c r="F87" s="22"/>
      <c r="G87" s="22"/>
      <c r="H87" s="22"/>
      <c r="I87" s="22"/>
      <c r="J87" s="27"/>
    </row>
    <row r="88" spans="1:18" x14ac:dyDescent="0.25">
      <c r="B88" s="26"/>
      <c r="C88" s="22"/>
      <c r="D88" s="22"/>
      <c r="E88" s="22"/>
      <c r="F88" s="22"/>
      <c r="G88" s="22"/>
      <c r="H88" s="22"/>
      <c r="I88" s="22"/>
      <c r="J88" s="27"/>
    </row>
    <row r="89" spans="1:18" x14ac:dyDescent="0.25">
      <c r="B89" s="26"/>
      <c r="C89" s="22"/>
      <c r="D89" s="22"/>
      <c r="E89" s="22"/>
      <c r="F89" s="22"/>
      <c r="G89" s="22"/>
      <c r="H89" s="22"/>
      <c r="I89" s="22"/>
      <c r="J89" s="27"/>
    </row>
    <row r="90" spans="1:18" ht="15.75" thickBot="1" x14ac:dyDescent="0.3">
      <c r="B90" s="352"/>
      <c r="C90" s="33"/>
      <c r="D90" s="33"/>
      <c r="E90" s="33"/>
      <c r="F90" s="33"/>
      <c r="G90" s="33"/>
      <c r="H90" s="33"/>
      <c r="I90" s="33"/>
      <c r="J90" s="353"/>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5" x14ac:dyDescent="0.25"/>
  <cols>
    <col min="1" max="1" width="4.85546875" style="61" customWidth="1"/>
    <col min="2" max="2" width="16.85546875" style="40" bestFit="1" customWidth="1"/>
    <col min="3" max="3" width="162.42578125" style="41" customWidth="1"/>
    <col min="4" max="31" width="9.140625" style="37" customWidth="1"/>
    <col min="247" max="247" width="4.85546875" customWidth="1"/>
    <col min="248" max="248" width="16.85546875" bestFit="1" customWidth="1"/>
    <col min="249" max="249" width="127.5703125" customWidth="1"/>
    <col min="250" max="250" width="46.85546875" customWidth="1"/>
    <col min="251" max="287" width="9.140625" customWidth="1"/>
    <col min="503" max="503" width="4.85546875" customWidth="1"/>
    <col min="504" max="504" width="16.85546875" bestFit="1" customWidth="1"/>
    <col min="505" max="505" width="127.5703125" customWidth="1"/>
    <col min="506" max="506" width="46.85546875" customWidth="1"/>
    <col min="507" max="543" width="9.140625" customWidth="1"/>
    <col min="759" max="759" width="4.85546875" customWidth="1"/>
    <col min="760" max="760" width="16.85546875" bestFit="1" customWidth="1"/>
    <col min="761" max="761" width="127.5703125" customWidth="1"/>
    <col min="762" max="762" width="46.85546875" customWidth="1"/>
    <col min="763" max="799" width="9.140625" customWidth="1"/>
    <col min="1015" max="1015" width="4.85546875" customWidth="1"/>
    <col min="1016" max="1016" width="16.85546875" bestFit="1" customWidth="1"/>
    <col min="1017" max="1017" width="127.5703125" customWidth="1"/>
    <col min="1018" max="1018" width="46.85546875" customWidth="1"/>
    <col min="1019" max="1055" width="9.140625" customWidth="1"/>
    <col min="1271" max="1271" width="4.85546875" customWidth="1"/>
    <col min="1272" max="1272" width="16.85546875" bestFit="1" customWidth="1"/>
    <col min="1273" max="1273" width="127.5703125" customWidth="1"/>
    <col min="1274" max="1274" width="46.85546875" customWidth="1"/>
    <col min="1275" max="1311" width="9.140625" customWidth="1"/>
    <col min="1527" max="1527" width="4.85546875" customWidth="1"/>
    <col min="1528" max="1528" width="16.85546875" bestFit="1" customWidth="1"/>
    <col min="1529" max="1529" width="127.5703125" customWidth="1"/>
    <col min="1530" max="1530" width="46.85546875" customWidth="1"/>
    <col min="1531" max="1567" width="9.140625" customWidth="1"/>
    <col min="1783" max="1783" width="4.85546875" customWidth="1"/>
    <col min="1784" max="1784" width="16.85546875" bestFit="1" customWidth="1"/>
    <col min="1785" max="1785" width="127.5703125" customWidth="1"/>
    <col min="1786" max="1786" width="46.85546875" customWidth="1"/>
    <col min="1787" max="1823" width="9.140625" customWidth="1"/>
    <col min="2039" max="2039" width="4.85546875" customWidth="1"/>
    <col min="2040" max="2040" width="16.85546875" bestFit="1" customWidth="1"/>
    <col min="2041" max="2041" width="127.5703125" customWidth="1"/>
    <col min="2042" max="2042" width="46.85546875" customWidth="1"/>
    <col min="2043" max="2079" width="9.140625" customWidth="1"/>
    <col min="2295" max="2295" width="4.85546875" customWidth="1"/>
    <col min="2296" max="2296" width="16.85546875" bestFit="1" customWidth="1"/>
    <col min="2297" max="2297" width="127.5703125" customWidth="1"/>
    <col min="2298" max="2298" width="46.85546875" customWidth="1"/>
    <col min="2299" max="2335" width="9.140625" customWidth="1"/>
    <col min="2551" max="2551" width="4.85546875" customWidth="1"/>
    <col min="2552" max="2552" width="16.85546875" bestFit="1" customWidth="1"/>
    <col min="2553" max="2553" width="127.5703125" customWidth="1"/>
    <col min="2554" max="2554" width="46.85546875" customWidth="1"/>
    <col min="2555" max="2591" width="9.140625" customWidth="1"/>
    <col min="2807" max="2807" width="4.85546875" customWidth="1"/>
    <col min="2808" max="2808" width="16.85546875" bestFit="1" customWidth="1"/>
    <col min="2809" max="2809" width="127.5703125" customWidth="1"/>
    <col min="2810" max="2810" width="46.85546875" customWidth="1"/>
    <col min="2811" max="2847" width="9.140625" customWidth="1"/>
    <col min="3063" max="3063" width="4.85546875" customWidth="1"/>
    <col min="3064" max="3064" width="16.85546875" bestFit="1" customWidth="1"/>
    <col min="3065" max="3065" width="127.5703125" customWidth="1"/>
    <col min="3066" max="3066" width="46.85546875" customWidth="1"/>
    <col min="3067" max="3103" width="9.140625" customWidth="1"/>
    <col min="3319" max="3319" width="4.85546875" customWidth="1"/>
    <col min="3320" max="3320" width="16.85546875" bestFit="1" customWidth="1"/>
    <col min="3321" max="3321" width="127.5703125" customWidth="1"/>
    <col min="3322" max="3322" width="46.85546875" customWidth="1"/>
    <col min="3323" max="3359" width="9.140625" customWidth="1"/>
    <col min="3575" max="3575" width="4.85546875" customWidth="1"/>
    <col min="3576" max="3576" width="16.85546875" bestFit="1" customWidth="1"/>
    <col min="3577" max="3577" width="127.5703125" customWidth="1"/>
    <col min="3578" max="3578" width="46.85546875" customWidth="1"/>
    <col min="3579" max="3615" width="9.140625" customWidth="1"/>
    <col min="3831" max="3831" width="4.85546875" customWidth="1"/>
    <col min="3832" max="3832" width="16.85546875" bestFit="1" customWidth="1"/>
    <col min="3833" max="3833" width="127.5703125" customWidth="1"/>
    <col min="3834" max="3834" width="46.85546875" customWidth="1"/>
    <col min="3835" max="3871" width="9.140625" customWidth="1"/>
    <col min="4087" max="4087" width="4.85546875" customWidth="1"/>
    <col min="4088" max="4088" width="16.85546875" bestFit="1" customWidth="1"/>
    <col min="4089" max="4089" width="127.5703125" customWidth="1"/>
    <col min="4090" max="4090" width="46.85546875" customWidth="1"/>
    <col min="4091" max="4127" width="9.140625" customWidth="1"/>
    <col min="4343" max="4343" width="4.85546875" customWidth="1"/>
    <col min="4344" max="4344" width="16.85546875" bestFit="1" customWidth="1"/>
    <col min="4345" max="4345" width="127.5703125" customWidth="1"/>
    <col min="4346" max="4346" width="46.85546875" customWidth="1"/>
    <col min="4347" max="4383" width="9.140625" customWidth="1"/>
    <col min="4599" max="4599" width="4.85546875" customWidth="1"/>
    <col min="4600" max="4600" width="16.85546875" bestFit="1" customWidth="1"/>
    <col min="4601" max="4601" width="127.5703125" customWidth="1"/>
    <col min="4602" max="4602" width="46.85546875" customWidth="1"/>
    <col min="4603" max="4639" width="9.140625" customWidth="1"/>
    <col min="4855" max="4855" width="4.85546875" customWidth="1"/>
    <col min="4856" max="4856" width="16.85546875" bestFit="1" customWidth="1"/>
    <col min="4857" max="4857" width="127.5703125" customWidth="1"/>
    <col min="4858" max="4858" width="46.85546875" customWidth="1"/>
    <col min="4859" max="4895" width="9.140625" customWidth="1"/>
    <col min="5111" max="5111" width="4.85546875" customWidth="1"/>
    <col min="5112" max="5112" width="16.85546875" bestFit="1" customWidth="1"/>
    <col min="5113" max="5113" width="127.5703125" customWidth="1"/>
    <col min="5114" max="5114" width="46.85546875" customWidth="1"/>
    <col min="5115" max="5151" width="9.140625" customWidth="1"/>
    <col min="5367" max="5367" width="4.85546875" customWidth="1"/>
    <col min="5368" max="5368" width="16.85546875" bestFit="1" customWidth="1"/>
    <col min="5369" max="5369" width="127.5703125" customWidth="1"/>
    <col min="5370" max="5370" width="46.85546875" customWidth="1"/>
    <col min="5371" max="5407" width="9.140625" customWidth="1"/>
    <col min="5623" max="5623" width="4.85546875" customWidth="1"/>
    <col min="5624" max="5624" width="16.85546875" bestFit="1" customWidth="1"/>
    <col min="5625" max="5625" width="127.5703125" customWidth="1"/>
    <col min="5626" max="5626" width="46.85546875" customWidth="1"/>
    <col min="5627" max="5663" width="9.140625" customWidth="1"/>
    <col min="5879" max="5879" width="4.85546875" customWidth="1"/>
    <col min="5880" max="5880" width="16.85546875" bestFit="1" customWidth="1"/>
    <col min="5881" max="5881" width="127.5703125" customWidth="1"/>
    <col min="5882" max="5882" width="46.85546875" customWidth="1"/>
    <col min="5883" max="5919" width="9.140625" customWidth="1"/>
    <col min="6135" max="6135" width="4.85546875" customWidth="1"/>
    <col min="6136" max="6136" width="16.85546875" bestFit="1" customWidth="1"/>
    <col min="6137" max="6137" width="127.5703125" customWidth="1"/>
    <col min="6138" max="6138" width="46.85546875" customWidth="1"/>
    <col min="6139" max="6175" width="9.140625" customWidth="1"/>
    <col min="6391" max="6391" width="4.85546875" customWidth="1"/>
    <col min="6392" max="6392" width="16.85546875" bestFit="1" customWidth="1"/>
    <col min="6393" max="6393" width="127.5703125" customWidth="1"/>
    <col min="6394" max="6394" width="46.85546875" customWidth="1"/>
    <col min="6395" max="6431" width="9.140625" customWidth="1"/>
    <col min="6647" max="6647" width="4.85546875" customWidth="1"/>
    <col min="6648" max="6648" width="16.85546875" bestFit="1" customWidth="1"/>
    <col min="6649" max="6649" width="127.5703125" customWidth="1"/>
    <col min="6650" max="6650" width="46.85546875" customWidth="1"/>
    <col min="6651" max="6687" width="9.140625" customWidth="1"/>
    <col min="6903" max="6903" width="4.85546875" customWidth="1"/>
    <col min="6904" max="6904" width="16.85546875" bestFit="1" customWidth="1"/>
    <col min="6905" max="6905" width="127.5703125" customWidth="1"/>
    <col min="6906" max="6906" width="46.85546875" customWidth="1"/>
    <col min="6907" max="6943" width="9.140625" customWidth="1"/>
    <col min="7159" max="7159" width="4.85546875" customWidth="1"/>
    <col min="7160" max="7160" width="16.85546875" bestFit="1" customWidth="1"/>
    <col min="7161" max="7161" width="127.5703125" customWidth="1"/>
    <col min="7162" max="7162" width="46.85546875" customWidth="1"/>
    <col min="7163" max="7199" width="9.140625" customWidth="1"/>
    <col min="7415" max="7415" width="4.85546875" customWidth="1"/>
    <col min="7416" max="7416" width="16.85546875" bestFit="1" customWidth="1"/>
    <col min="7417" max="7417" width="127.5703125" customWidth="1"/>
    <col min="7418" max="7418" width="46.85546875" customWidth="1"/>
    <col min="7419" max="7455" width="9.140625" customWidth="1"/>
    <col min="7671" max="7671" width="4.85546875" customWidth="1"/>
    <col min="7672" max="7672" width="16.85546875" bestFit="1" customWidth="1"/>
    <col min="7673" max="7673" width="127.5703125" customWidth="1"/>
    <col min="7674" max="7674" width="46.85546875" customWidth="1"/>
    <col min="7675" max="7711" width="9.140625" customWidth="1"/>
    <col min="7927" max="7927" width="4.85546875" customWidth="1"/>
    <col min="7928" max="7928" width="16.85546875" bestFit="1" customWidth="1"/>
    <col min="7929" max="7929" width="127.5703125" customWidth="1"/>
    <col min="7930" max="7930" width="46.85546875" customWidth="1"/>
    <col min="7931" max="7967" width="9.140625" customWidth="1"/>
    <col min="8183" max="8183" width="4.85546875" customWidth="1"/>
    <col min="8184" max="8184" width="16.85546875" bestFit="1" customWidth="1"/>
    <col min="8185" max="8185" width="127.5703125" customWidth="1"/>
    <col min="8186" max="8186" width="46.85546875" customWidth="1"/>
    <col min="8187" max="8223" width="9.140625" customWidth="1"/>
    <col min="8439" max="8439" width="4.85546875" customWidth="1"/>
    <col min="8440" max="8440" width="16.85546875" bestFit="1" customWidth="1"/>
    <col min="8441" max="8441" width="127.5703125" customWidth="1"/>
    <col min="8442" max="8442" width="46.85546875" customWidth="1"/>
    <col min="8443" max="8479" width="9.140625" customWidth="1"/>
    <col min="8695" max="8695" width="4.85546875" customWidth="1"/>
    <col min="8696" max="8696" width="16.85546875" bestFit="1" customWidth="1"/>
    <col min="8697" max="8697" width="127.5703125" customWidth="1"/>
    <col min="8698" max="8698" width="46.85546875" customWidth="1"/>
    <col min="8699" max="8735" width="9.140625" customWidth="1"/>
    <col min="8951" max="8951" width="4.85546875" customWidth="1"/>
    <col min="8952" max="8952" width="16.85546875" bestFit="1" customWidth="1"/>
    <col min="8953" max="8953" width="127.5703125" customWidth="1"/>
    <col min="8954" max="8954" width="46.85546875" customWidth="1"/>
    <col min="8955" max="8991" width="9.140625" customWidth="1"/>
    <col min="9207" max="9207" width="4.85546875" customWidth="1"/>
    <col min="9208" max="9208" width="16.85546875" bestFit="1" customWidth="1"/>
    <col min="9209" max="9209" width="127.5703125" customWidth="1"/>
    <col min="9210" max="9210" width="46.85546875" customWidth="1"/>
    <col min="9211" max="9247" width="9.140625" customWidth="1"/>
    <col min="9463" max="9463" width="4.85546875" customWidth="1"/>
    <col min="9464" max="9464" width="16.85546875" bestFit="1" customWidth="1"/>
    <col min="9465" max="9465" width="127.5703125" customWidth="1"/>
    <col min="9466" max="9466" width="46.85546875" customWidth="1"/>
    <col min="9467" max="9503" width="9.140625" customWidth="1"/>
    <col min="9719" max="9719" width="4.85546875" customWidth="1"/>
    <col min="9720" max="9720" width="16.85546875" bestFit="1" customWidth="1"/>
    <col min="9721" max="9721" width="127.5703125" customWidth="1"/>
    <col min="9722" max="9722" width="46.85546875" customWidth="1"/>
    <col min="9723" max="9759" width="9.140625" customWidth="1"/>
    <col min="9975" max="9975" width="4.85546875" customWidth="1"/>
    <col min="9976" max="9976" width="16.85546875" bestFit="1" customWidth="1"/>
    <col min="9977" max="9977" width="127.5703125" customWidth="1"/>
    <col min="9978" max="9978" width="46.85546875" customWidth="1"/>
    <col min="9979" max="10015" width="9.140625" customWidth="1"/>
    <col min="10231" max="10231" width="4.85546875" customWidth="1"/>
    <col min="10232" max="10232" width="16.85546875" bestFit="1" customWidth="1"/>
    <col min="10233" max="10233" width="127.5703125" customWidth="1"/>
    <col min="10234" max="10234" width="46.85546875" customWidth="1"/>
    <col min="10235" max="10271" width="9.140625" customWidth="1"/>
    <col min="10487" max="10487" width="4.85546875" customWidth="1"/>
    <col min="10488" max="10488" width="16.85546875" bestFit="1" customWidth="1"/>
    <col min="10489" max="10489" width="127.5703125" customWidth="1"/>
    <col min="10490" max="10490" width="46.85546875" customWidth="1"/>
    <col min="10491" max="10527" width="9.140625" customWidth="1"/>
    <col min="10743" max="10743" width="4.85546875" customWidth="1"/>
    <col min="10744" max="10744" width="16.85546875" bestFit="1" customWidth="1"/>
    <col min="10745" max="10745" width="127.5703125" customWidth="1"/>
    <col min="10746" max="10746" width="46.85546875" customWidth="1"/>
    <col min="10747" max="10783" width="9.140625" customWidth="1"/>
    <col min="10999" max="10999" width="4.85546875" customWidth="1"/>
    <col min="11000" max="11000" width="16.85546875" bestFit="1" customWidth="1"/>
    <col min="11001" max="11001" width="127.5703125" customWidth="1"/>
    <col min="11002" max="11002" width="46.85546875" customWidth="1"/>
    <col min="11003" max="11039" width="9.140625" customWidth="1"/>
    <col min="11255" max="11255" width="4.85546875" customWidth="1"/>
    <col min="11256" max="11256" width="16.85546875" bestFit="1" customWidth="1"/>
    <col min="11257" max="11257" width="127.5703125" customWidth="1"/>
    <col min="11258" max="11258" width="46.85546875" customWidth="1"/>
    <col min="11259" max="11295" width="9.140625" customWidth="1"/>
    <col min="11511" max="11511" width="4.85546875" customWidth="1"/>
    <col min="11512" max="11512" width="16.85546875" bestFit="1" customWidth="1"/>
    <col min="11513" max="11513" width="127.5703125" customWidth="1"/>
    <col min="11514" max="11514" width="46.85546875" customWidth="1"/>
    <col min="11515" max="11551" width="9.140625" customWidth="1"/>
    <col min="11767" max="11767" width="4.85546875" customWidth="1"/>
    <col min="11768" max="11768" width="16.85546875" bestFit="1" customWidth="1"/>
    <col min="11769" max="11769" width="127.5703125" customWidth="1"/>
    <col min="11770" max="11770" width="46.85546875" customWidth="1"/>
    <col min="11771" max="11807" width="9.140625" customWidth="1"/>
    <col min="12023" max="12023" width="4.85546875" customWidth="1"/>
    <col min="12024" max="12024" width="16.85546875" bestFit="1" customWidth="1"/>
    <col min="12025" max="12025" width="127.5703125" customWidth="1"/>
    <col min="12026" max="12026" width="46.85546875" customWidth="1"/>
    <col min="12027" max="12063" width="9.140625" customWidth="1"/>
    <col min="12279" max="12279" width="4.85546875" customWidth="1"/>
    <col min="12280" max="12280" width="16.85546875" bestFit="1" customWidth="1"/>
    <col min="12281" max="12281" width="127.5703125" customWidth="1"/>
    <col min="12282" max="12282" width="46.85546875" customWidth="1"/>
    <col min="12283" max="12319" width="9.140625" customWidth="1"/>
    <col min="12535" max="12535" width="4.85546875" customWidth="1"/>
    <col min="12536" max="12536" width="16.85546875" bestFit="1" customWidth="1"/>
    <col min="12537" max="12537" width="127.5703125" customWidth="1"/>
    <col min="12538" max="12538" width="46.85546875" customWidth="1"/>
    <col min="12539" max="12575" width="9.140625" customWidth="1"/>
    <col min="12791" max="12791" width="4.85546875" customWidth="1"/>
    <col min="12792" max="12792" width="16.85546875" bestFit="1" customWidth="1"/>
    <col min="12793" max="12793" width="127.5703125" customWidth="1"/>
    <col min="12794" max="12794" width="46.85546875" customWidth="1"/>
    <col min="12795" max="12831" width="9.140625" customWidth="1"/>
    <col min="13047" max="13047" width="4.85546875" customWidth="1"/>
    <col min="13048" max="13048" width="16.85546875" bestFit="1" customWidth="1"/>
    <col min="13049" max="13049" width="127.5703125" customWidth="1"/>
    <col min="13050" max="13050" width="46.85546875" customWidth="1"/>
    <col min="13051" max="13087" width="9.140625" customWidth="1"/>
    <col min="13303" max="13303" width="4.85546875" customWidth="1"/>
    <col min="13304" max="13304" width="16.85546875" bestFit="1" customWidth="1"/>
    <col min="13305" max="13305" width="127.5703125" customWidth="1"/>
    <col min="13306" max="13306" width="46.85546875" customWidth="1"/>
    <col min="13307" max="13343" width="9.140625" customWidth="1"/>
    <col min="13559" max="13559" width="4.85546875" customWidth="1"/>
    <col min="13560" max="13560" width="16.85546875" bestFit="1" customWidth="1"/>
    <col min="13561" max="13561" width="127.5703125" customWidth="1"/>
    <col min="13562" max="13562" width="46.85546875" customWidth="1"/>
    <col min="13563" max="13599" width="9.140625" customWidth="1"/>
    <col min="13815" max="13815" width="4.85546875" customWidth="1"/>
    <col min="13816" max="13816" width="16.85546875" bestFit="1" customWidth="1"/>
    <col min="13817" max="13817" width="127.5703125" customWidth="1"/>
    <col min="13818" max="13818" width="46.85546875" customWidth="1"/>
    <col min="13819" max="13855" width="9.140625" customWidth="1"/>
    <col min="14071" max="14071" width="4.85546875" customWidth="1"/>
    <col min="14072" max="14072" width="16.85546875" bestFit="1" customWidth="1"/>
    <col min="14073" max="14073" width="127.5703125" customWidth="1"/>
    <col min="14074" max="14074" width="46.85546875" customWidth="1"/>
    <col min="14075" max="14111" width="9.140625" customWidth="1"/>
    <col min="14327" max="14327" width="4.85546875" customWidth="1"/>
    <col min="14328" max="14328" width="16.85546875" bestFit="1" customWidth="1"/>
    <col min="14329" max="14329" width="127.5703125" customWidth="1"/>
    <col min="14330" max="14330" width="46.85546875" customWidth="1"/>
    <col min="14331" max="14367" width="9.140625" customWidth="1"/>
    <col min="14583" max="14583" width="4.85546875" customWidth="1"/>
    <col min="14584" max="14584" width="16.85546875" bestFit="1" customWidth="1"/>
    <col min="14585" max="14585" width="127.5703125" customWidth="1"/>
    <col min="14586" max="14586" width="46.85546875" customWidth="1"/>
    <col min="14587" max="14623" width="9.140625" customWidth="1"/>
    <col min="14839" max="14839" width="4.85546875" customWidth="1"/>
    <col min="14840" max="14840" width="16.85546875" bestFit="1" customWidth="1"/>
    <col min="14841" max="14841" width="127.5703125" customWidth="1"/>
    <col min="14842" max="14842" width="46.85546875" customWidth="1"/>
    <col min="14843" max="14879" width="9.140625" customWidth="1"/>
    <col min="15095" max="15095" width="4.85546875" customWidth="1"/>
    <col min="15096" max="15096" width="16.85546875" bestFit="1" customWidth="1"/>
    <col min="15097" max="15097" width="127.5703125" customWidth="1"/>
    <col min="15098" max="15098" width="46.85546875" customWidth="1"/>
    <col min="15099" max="15135" width="9.140625" customWidth="1"/>
    <col min="15351" max="15351" width="4.85546875" customWidth="1"/>
    <col min="15352" max="15352" width="16.85546875" bestFit="1" customWidth="1"/>
    <col min="15353" max="15353" width="127.5703125" customWidth="1"/>
    <col min="15354" max="15354" width="46.85546875" customWidth="1"/>
    <col min="15355" max="15391" width="9.140625" customWidth="1"/>
    <col min="15607" max="15607" width="4.85546875" customWidth="1"/>
    <col min="15608" max="15608" width="16.85546875" bestFit="1" customWidth="1"/>
    <col min="15609" max="15609" width="127.5703125" customWidth="1"/>
    <col min="15610" max="15610" width="46.85546875" customWidth="1"/>
    <col min="15611" max="15647" width="9.140625" customWidth="1"/>
    <col min="15863" max="15863" width="4.85546875" customWidth="1"/>
    <col min="15864" max="15864" width="16.85546875" bestFit="1" customWidth="1"/>
    <col min="15865" max="15865" width="127.5703125" customWidth="1"/>
    <col min="15866" max="15866" width="46.85546875" customWidth="1"/>
    <col min="15867" max="15903" width="9.140625" customWidth="1"/>
    <col min="16119" max="16119" width="4.85546875" customWidth="1"/>
    <col min="16120" max="16120" width="16.85546875" bestFit="1" customWidth="1"/>
    <col min="16121" max="16121" width="127.5703125" customWidth="1"/>
    <col min="16122" max="16122" width="46.85546875" customWidth="1"/>
    <col min="16123" max="16159" width="9.140625" customWidth="1"/>
  </cols>
  <sheetData>
    <row r="1" spans="1:31" ht="31.5" x14ac:dyDescent="0.5">
      <c r="A1" s="675" t="s">
        <v>41</v>
      </c>
      <c r="B1" s="676"/>
      <c r="C1" s="676"/>
    </row>
    <row r="2" spans="1:31" ht="31.5" x14ac:dyDescent="0.5">
      <c r="A2" s="38" t="s">
        <v>28</v>
      </c>
      <c r="B2" s="39"/>
      <c r="C2" s="39"/>
    </row>
    <row r="3" spans="1:31" x14ac:dyDescent="0.25">
      <c r="A3" s="21"/>
    </row>
    <row r="4" spans="1:31" s="46" customFormat="1" ht="18.75" x14ac:dyDescent="0.25">
      <c r="A4" s="42"/>
      <c r="B4" s="43"/>
      <c r="C4" s="44" t="s">
        <v>42</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43</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44</v>
      </c>
      <c r="B6" s="52"/>
      <c r="C6" s="53"/>
    </row>
    <row r="7" spans="1:31" ht="60" x14ac:dyDescent="0.25">
      <c r="A7" s="54"/>
      <c r="B7" s="55" t="s">
        <v>45</v>
      </c>
      <c r="C7" s="56" t="s">
        <v>46</v>
      </c>
    </row>
    <row r="8" spans="1:31" ht="14.45" customHeight="1" x14ac:dyDescent="0.25">
      <c r="A8" s="52" t="s">
        <v>47</v>
      </c>
      <c r="B8" s="52"/>
      <c r="C8" s="53"/>
    </row>
    <row r="9" spans="1:31" ht="23.25" customHeight="1" x14ac:dyDescent="0.25">
      <c r="A9" s="57"/>
      <c r="B9" s="55" t="s">
        <v>48</v>
      </c>
      <c r="C9" s="58" t="s">
        <v>1555</v>
      </c>
    </row>
    <row r="10" spans="1:31" ht="14.45" customHeight="1" x14ac:dyDescent="0.25">
      <c r="A10" s="52" t="s">
        <v>49</v>
      </c>
      <c r="B10" s="52"/>
      <c r="C10" s="53"/>
    </row>
    <row r="11" spans="1:31" ht="23.25" customHeight="1" x14ac:dyDescent="0.25">
      <c r="A11" s="57"/>
      <c r="B11" s="55" t="s">
        <v>50</v>
      </c>
      <c r="C11" s="58" t="s">
        <v>51</v>
      </c>
    </row>
    <row r="12" spans="1:31" ht="14.45" customHeight="1" x14ac:dyDescent="0.25">
      <c r="A12" s="52" t="s">
        <v>52</v>
      </c>
      <c r="B12" s="52"/>
      <c r="C12" s="53"/>
    </row>
    <row r="13" spans="1:31" ht="30" x14ac:dyDescent="0.25">
      <c r="A13" s="54"/>
      <c r="B13" s="55" t="s">
        <v>53</v>
      </c>
      <c r="C13" s="56" t="s">
        <v>54</v>
      </c>
    </row>
    <row r="14" spans="1:31" ht="14.45" customHeight="1" x14ac:dyDescent="0.25">
      <c r="A14" s="52" t="s">
        <v>55</v>
      </c>
      <c r="B14" s="52"/>
      <c r="C14" s="53"/>
    </row>
    <row r="15" spans="1:31" ht="38.25" customHeight="1" x14ac:dyDescent="0.25">
      <c r="A15" s="54"/>
      <c r="B15" s="55" t="s">
        <v>56</v>
      </c>
      <c r="C15" s="58" t="s">
        <v>57</v>
      </c>
    </row>
    <row r="16" spans="1:31" ht="14.45" customHeight="1" x14ac:dyDescent="0.25">
      <c r="A16" s="52" t="s">
        <v>58</v>
      </c>
      <c r="B16" s="52"/>
      <c r="C16" s="53"/>
    </row>
    <row r="17" spans="1:31" ht="26.25" customHeight="1" x14ac:dyDescent="0.25">
      <c r="A17" s="54"/>
      <c r="B17" s="55" t="s">
        <v>59</v>
      </c>
      <c r="C17" s="58" t="s">
        <v>60</v>
      </c>
    </row>
    <row r="18" spans="1:31" ht="14.45" customHeight="1" x14ac:dyDescent="0.25">
      <c r="A18" s="52" t="s">
        <v>61</v>
      </c>
      <c r="B18" s="52"/>
      <c r="C18" s="53"/>
    </row>
    <row r="19" spans="1:31" ht="40.5" customHeight="1" x14ac:dyDescent="0.25">
      <c r="A19" s="54"/>
      <c r="B19" s="55" t="s">
        <v>62</v>
      </c>
      <c r="C19" s="56" t="s">
        <v>63</v>
      </c>
      <c r="D19" s="59"/>
    </row>
    <row r="20" spans="1:31" s="51" customFormat="1" ht="18.75" x14ac:dyDescent="0.25">
      <c r="A20" s="47" t="s">
        <v>64</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65</v>
      </c>
      <c r="B21" s="52"/>
      <c r="C21" s="53"/>
    </row>
    <row r="22" spans="1:31" ht="42.6" customHeight="1" x14ac:dyDescent="0.25">
      <c r="A22" s="57"/>
      <c r="B22" s="55" t="s">
        <v>66</v>
      </c>
      <c r="C22" s="56" t="s">
        <v>67</v>
      </c>
    </row>
    <row r="23" spans="1:31" ht="14.45" customHeight="1" x14ac:dyDescent="0.25">
      <c r="A23" s="52" t="s">
        <v>68</v>
      </c>
      <c r="B23" s="52"/>
      <c r="C23" s="53"/>
      <c r="D23" s="59"/>
    </row>
    <row r="24" spans="1:31" ht="30" x14ac:dyDescent="0.25">
      <c r="A24" s="54"/>
      <c r="B24" s="55" t="s">
        <v>69</v>
      </c>
      <c r="C24" s="58" t="s">
        <v>2131</v>
      </c>
      <c r="D24" s="59"/>
    </row>
    <row r="25" spans="1:31" ht="14.45" customHeight="1" x14ac:dyDescent="0.25">
      <c r="A25" s="193" t="s">
        <v>1561</v>
      </c>
      <c r="B25" s="52"/>
      <c r="C25" s="53"/>
      <c r="D25" s="59"/>
    </row>
    <row r="26" spans="1:31" ht="38.25" customHeight="1" x14ac:dyDescent="0.25">
      <c r="A26" s="54"/>
      <c r="B26" s="55" t="s">
        <v>70</v>
      </c>
      <c r="C26" s="58" t="s">
        <v>71</v>
      </c>
      <c r="D26" s="59"/>
    </row>
    <row r="27" spans="1:31" ht="14.45" customHeight="1" x14ac:dyDescent="0.25">
      <c r="A27" s="52" t="s">
        <v>72</v>
      </c>
      <c r="B27" s="52"/>
      <c r="C27" s="53"/>
    </row>
    <row r="28" spans="1:31" ht="34.5" customHeight="1" x14ac:dyDescent="0.25">
      <c r="A28" s="54"/>
      <c r="B28" s="55" t="s">
        <v>73</v>
      </c>
      <c r="C28" s="58" t="s">
        <v>74</v>
      </c>
    </row>
    <row r="29" spans="1:31" x14ac:dyDescent="0.25">
      <c r="A29" s="193" t="s">
        <v>1558</v>
      </c>
      <c r="B29" s="193"/>
      <c r="C29" s="194"/>
    </row>
    <row r="30" spans="1:31" ht="60" x14ac:dyDescent="0.25">
      <c r="A30" s="195"/>
      <c r="B30" s="196" t="s">
        <v>1556</v>
      </c>
      <c r="C30" s="58" t="s">
        <v>2132</v>
      </c>
    </row>
    <row r="31" spans="1:31" x14ac:dyDescent="0.25">
      <c r="A31" s="193" t="s">
        <v>1557</v>
      </c>
      <c r="B31" s="193"/>
      <c r="C31" s="194"/>
    </row>
    <row r="32" spans="1:31" ht="30" x14ac:dyDescent="0.25">
      <c r="A32" s="195"/>
      <c r="B32" s="196" t="s">
        <v>1559</v>
      </c>
      <c r="C32" s="58" t="s">
        <v>1560</v>
      </c>
    </row>
    <row r="33" spans="1:3" x14ac:dyDescent="0.25">
      <c r="A33" s="193" t="s">
        <v>1562</v>
      </c>
      <c r="B33" s="193"/>
      <c r="C33" s="194"/>
    </row>
    <row r="34" spans="1:3" ht="30" x14ac:dyDescent="0.25">
      <c r="A34" s="195"/>
      <c r="B34" s="196" t="s">
        <v>1566</v>
      </c>
      <c r="C34" s="58" t="s">
        <v>1565</v>
      </c>
    </row>
    <row r="38" spans="1:3" x14ac:dyDescent="0.25">
      <c r="C38" s="197"/>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379" zoomScale="90" zoomScaleNormal="90" workbookViewId="0">
      <selection activeCell="B23" sqref="B23"/>
    </sheetView>
  </sheetViews>
  <sheetFormatPr defaultColWidth="8.85546875" defaultRowHeight="15" outlineLevelRow="1" x14ac:dyDescent="0.25"/>
  <cols>
    <col min="1" max="1" width="13.140625" style="66" customWidth="1"/>
    <col min="2" max="2" width="60.85546875" style="66" customWidth="1"/>
    <col min="3" max="3" width="31.7109375" style="66" bestFit="1" customWidth="1"/>
    <col min="4" max="4" width="35.140625" style="66" bestFit="1" customWidth="1"/>
    <col min="5" max="5" width="6.85546875" style="66" customWidth="1"/>
    <col min="6" max="6" width="41.85546875" style="66" customWidth="1"/>
    <col min="7" max="7" width="41.85546875" style="64" customWidth="1"/>
    <col min="8" max="8" width="7.140625" style="66" customWidth="1"/>
    <col min="9" max="10" width="38.140625" style="66" customWidth="1"/>
    <col min="11" max="11" width="47.85546875" style="66" customWidth="1"/>
    <col min="12" max="12" width="7.140625" style="66" customWidth="1"/>
    <col min="13" max="13" width="25.85546875" style="66" customWidth="1"/>
    <col min="14" max="14" width="25.85546875" style="64" customWidth="1"/>
    <col min="15" max="16384" width="8.85546875" style="96"/>
  </cols>
  <sheetData>
    <row r="1" spans="1:13" ht="31.5" x14ac:dyDescent="0.25">
      <c r="A1" s="183" t="s">
        <v>1512</v>
      </c>
      <c r="B1" s="183"/>
      <c r="C1" s="64"/>
      <c r="D1" s="64"/>
      <c r="E1" s="64"/>
      <c r="F1" s="368" t="s">
        <v>2751</v>
      </c>
      <c r="H1" s="64"/>
      <c r="I1" s="183"/>
      <c r="J1" s="64"/>
      <c r="K1" s="64"/>
      <c r="L1" s="64"/>
      <c r="M1" s="64"/>
    </row>
    <row r="2" spans="1:13" ht="15.75" thickBot="1" x14ac:dyDescent="0.3">
      <c r="A2" s="64"/>
      <c r="B2" s="65"/>
      <c r="C2" s="65"/>
      <c r="D2" s="64"/>
      <c r="E2" s="64"/>
      <c r="F2" s="64"/>
      <c r="H2" s="64"/>
      <c r="L2" s="64"/>
      <c r="M2" s="64"/>
    </row>
    <row r="3" spans="1:13" ht="19.5" thickBot="1" x14ac:dyDescent="0.3">
      <c r="A3" s="67"/>
      <c r="B3" s="68" t="s">
        <v>75</v>
      </c>
      <c r="C3" s="69" t="s">
        <v>1543</v>
      </c>
      <c r="D3" s="67"/>
      <c r="E3" s="67"/>
      <c r="F3" s="64"/>
      <c r="G3" s="67"/>
      <c r="H3" s="64"/>
      <c r="L3" s="64"/>
      <c r="M3" s="64"/>
    </row>
    <row r="4" spans="1:13" ht="15.75" thickBot="1" x14ac:dyDescent="0.3">
      <c r="H4" s="64"/>
      <c r="L4" s="64"/>
      <c r="M4" s="64"/>
    </row>
    <row r="5" spans="1:13" ht="18.75" x14ac:dyDescent="0.25">
      <c r="A5" s="70"/>
      <c r="B5" s="71" t="s">
        <v>77</v>
      </c>
      <c r="C5" s="70"/>
      <c r="E5" s="72"/>
      <c r="F5" s="72"/>
      <c r="H5" s="64"/>
      <c r="L5" s="64"/>
      <c r="M5" s="64"/>
    </row>
    <row r="6" spans="1:13" x14ac:dyDescent="0.25">
      <c r="B6" s="74" t="s">
        <v>78</v>
      </c>
      <c r="C6" s="259"/>
      <c r="D6" s="259"/>
      <c r="H6" s="64"/>
      <c r="L6" s="64"/>
      <c r="M6" s="64"/>
    </row>
    <row r="7" spans="1:13" x14ac:dyDescent="0.25">
      <c r="B7" s="73" t="s">
        <v>79</v>
      </c>
      <c r="C7" s="259"/>
      <c r="D7" s="259"/>
      <c r="H7" s="64"/>
      <c r="L7" s="64"/>
      <c r="M7" s="64"/>
    </row>
    <row r="8" spans="1:13" x14ac:dyDescent="0.25">
      <c r="B8" s="73" t="s">
        <v>80</v>
      </c>
      <c r="C8" s="259"/>
      <c r="D8" s="259"/>
      <c r="F8" s="66" t="s">
        <v>81</v>
      </c>
      <c r="H8" s="64"/>
      <c r="L8" s="64"/>
      <c r="M8" s="64"/>
    </row>
    <row r="9" spans="1:13" x14ac:dyDescent="0.25">
      <c r="B9" s="369" t="s">
        <v>2642</v>
      </c>
      <c r="H9" s="64"/>
      <c r="L9" s="64"/>
      <c r="M9" s="64"/>
    </row>
    <row r="10" spans="1:13" x14ac:dyDescent="0.25">
      <c r="B10" s="74" t="s">
        <v>82</v>
      </c>
      <c r="H10" s="64"/>
      <c r="L10" s="64"/>
      <c r="M10" s="64"/>
    </row>
    <row r="11" spans="1:13" ht="15.75" thickBot="1" x14ac:dyDescent="0.3">
      <c r="B11" s="75" t="s">
        <v>83</v>
      </c>
      <c r="H11" s="64"/>
      <c r="L11" s="64"/>
      <c r="M11" s="64"/>
    </row>
    <row r="12" spans="1:13" x14ac:dyDescent="0.25">
      <c r="B12" s="76"/>
      <c r="H12" s="64"/>
      <c r="L12" s="64"/>
      <c r="M12" s="64"/>
    </row>
    <row r="13" spans="1:13" ht="37.5" x14ac:dyDescent="0.25">
      <c r="A13" s="77" t="s">
        <v>84</v>
      </c>
      <c r="B13" s="77" t="s">
        <v>78</v>
      </c>
      <c r="C13" s="78"/>
      <c r="D13" s="78"/>
      <c r="E13" s="78"/>
      <c r="F13" s="78"/>
      <c r="G13" s="79"/>
      <c r="H13" s="64"/>
      <c r="L13" s="64"/>
      <c r="M13" s="64"/>
    </row>
    <row r="14" spans="1:13" x14ac:dyDescent="0.25">
      <c r="A14" s="66" t="s">
        <v>85</v>
      </c>
      <c r="B14" s="80" t="s">
        <v>0</v>
      </c>
      <c r="C14" s="651" t="s">
        <v>12</v>
      </c>
      <c r="E14" s="72"/>
      <c r="F14" s="72"/>
      <c r="H14" s="64"/>
      <c r="L14" s="64"/>
      <c r="M14" s="64"/>
    </row>
    <row r="15" spans="1:13" x14ac:dyDescent="0.25">
      <c r="A15" s="66" t="s">
        <v>87</v>
      </c>
      <c r="B15" s="80" t="s">
        <v>88</v>
      </c>
      <c r="C15" s="651" t="s">
        <v>2865</v>
      </c>
      <c r="E15" s="72"/>
      <c r="F15" s="72"/>
      <c r="H15" s="64"/>
      <c r="L15" s="64"/>
      <c r="M15" s="64"/>
    </row>
    <row r="16" spans="1:13" ht="90" x14ac:dyDescent="0.25">
      <c r="A16" s="66" t="s">
        <v>89</v>
      </c>
      <c r="B16" s="80" t="s">
        <v>90</v>
      </c>
      <c r="C16" s="652" t="s">
        <v>3165</v>
      </c>
      <c r="E16" s="72"/>
      <c r="F16" s="72"/>
      <c r="H16" s="64"/>
      <c r="L16" s="64"/>
      <c r="M16" s="64"/>
    </row>
    <row r="17" spans="1:13" x14ac:dyDescent="0.25">
      <c r="A17" s="66" t="s">
        <v>91</v>
      </c>
      <c r="B17" s="80" t="s">
        <v>92</v>
      </c>
      <c r="C17" s="653">
        <f>'D. Insert Nat Trans Templ'!C3</f>
        <v>44819</v>
      </c>
      <c r="E17" s="72"/>
      <c r="F17" s="72"/>
      <c r="H17" s="64"/>
      <c r="L17" s="64"/>
      <c r="M17" s="64"/>
    </row>
    <row r="18" spans="1:13" outlineLevel="1" x14ac:dyDescent="0.25">
      <c r="A18" s="66" t="s">
        <v>93</v>
      </c>
      <c r="B18" s="81" t="s">
        <v>94</v>
      </c>
      <c r="E18" s="72"/>
      <c r="F18" s="72"/>
      <c r="H18" s="64"/>
      <c r="L18" s="64"/>
      <c r="M18" s="64"/>
    </row>
    <row r="19" spans="1:13" outlineLevel="1" x14ac:dyDescent="0.25">
      <c r="A19" s="66" t="s">
        <v>95</v>
      </c>
      <c r="B19" s="81" t="s">
        <v>96</v>
      </c>
      <c r="E19" s="72"/>
      <c r="F19" s="72"/>
      <c r="H19" s="64"/>
      <c r="L19" s="64"/>
      <c r="M19" s="64"/>
    </row>
    <row r="20" spans="1:13" outlineLevel="1" x14ac:dyDescent="0.25">
      <c r="A20" s="66" t="s">
        <v>97</v>
      </c>
      <c r="B20" s="81"/>
      <c r="E20" s="72"/>
      <c r="F20" s="72"/>
      <c r="H20" s="64"/>
      <c r="L20" s="64"/>
      <c r="M20" s="64"/>
    </row>
    <row r="21" spans="1:13" outlineLevel="1" x14ac:dyDescent="0.25">
      <c r="A21" s="66" t="s">
        <v>98</v>
      </c>
      <c r="B21" s="81"/>
      <c r="E21" s="72"/>
      <c r="F21" s="72"/>
      <c r="H21" s="64"/>
      <c r="L21" s="64"/>
      <c r="M21" s="64"/>
    </row>
    <row r="22" spans="1:13" outlineLevel="1" x14ac:dyDescent="0.25">
      <c r="A22" s="66" t="s">
        <v>99</v>
      </c>
      <c r="B22" s="81"/>
      <c r="E22" s="72"/>
      <c r="F22" s="72"/>
      <c r="H22" s="64"/>
      <c r="L22" s="64"/>
      <c r="M22" s="64"/>
    </row>
    <row r="23" spans="1:13" outlineLevel="1" x14ac:dyDescent="0.25">
      <c r="A23" s="66" t="s">
        <v>100</v>
      </c>
      <c r="B23" s="81"/>
      <c r="E23" s="72"/>
      <c r="F23" s="72"/>
      <c r="H23" s="64"/>
      <c r="L23" s="64"/>
      <c r="M23" s="64"/>
    </row>
    <row r="24" spans="1:13" outlineLevel="1" x14ac:dyDescent="0.25">
      <c r="A24" s="66" t="s">
        <v>101</v>
      </c>
      <c r="B24" s="81"/>
      <c r="E24" s="72"/>
      <c r="F24" s="72"/>
      <c r="H24" s="64"/>
      <c r="L24" s="64"/>
      <c r="M24" s="64"/>
    </row>
    <row r="25" spans="1:13" outlineLevel="1" x14ac:dyDescent="0.25">
      <c r="A25" s="66" t="s">
        <v>102</v>
      </c>
      <c r="B25" s="81"/>
      <c r="E25" s="72"/>
      <c r="F25" s="72"/>
      <c r="H25" s="64"/>
      <c r="L25" s="64"/>
      <c r="M25" s="64"/>
    </row>
    <row r="26" spans="1:13" ht="18.75" x14ac:dyDescent="0.25">
      <c r="A26" s="78"/>
      <c r="B26" s="77" t="s">
        <v>79</v>
      </c>
      <c r="C26" s="78"/>
      <c r="D26" s="78"/>
      <c r="E26" s="78"/>
      <c r="F26" s="78"/>
      <c r="G26" s="79"/>
      <c r="H26" s="64"/>
      <c r="L26" s="64"/>
      <c r="M26" s="64"/>
    </row>
    <row r="27" spans="1:13" x14ac:dyDescent="0.25">
      <c r="A27" s="66" t="s">
        <v>103</v>
      </c>
      <c r="B27" s="82" t="s">
        <v>2675</v>
      </c>
      <c r="C27" s="361" t="s">
        <v>2783</v>
      </c>
      <c r="D27" s="83"/>
      <c r="E27" s="83"/>
      <c r="F27" s="83"/>
      <c r="H27" s="64"/>
      <c r="L27" s="64"/>
      <c r="M27" s="64"/>
    </row>
    <row r="28" spans="1:13" x14ac:dyDescent="0.25">
      <c r="A28" s="66" t="s">
        <v>104</v>
      </c>
      <c r="B28" s="370" t="s">
        <v>2674</v>
      </c>
      <c r="C28" s="338" t="s">
        <v>3193</v>
      </c>
      <c r="D28" s="83"/>
      <c r="E28" s="83"/>
      <c r="F28" s="83"/>
      <c r="H28" s="64"/>
      <c r="L28" s="64"/>
      <c r="M28" s="64"/>
    </row>
    <row r="29" spans="1:13" x14ac:dyDescent="0.25">
      <c r="A29" s="66" t="s">
        <v>106</v>
      </c>
      <c r="B29" s="82" t="s">
        <v>105</v>
      </c>
      <c r="C29" s="66" t="s">
        <v>3193</v>
      </c>
      <c r="E29" s="83"/>
      <c r="F29" s="83"/>
      <c r="H29" s="64"/>
      <c r="L29" s="64"/>
      <c r="M29" s="64"/>
    </row>
    <row r="30" spans="1:13" ht="45" outlineLevel="1" x14ac:dyDescent="0.25">
      <c r="A30" s="66" t="s">
        <v>108</v>
      </c>
      <c r="B30" s="82" t="s">
        <v>107</v>
      </c>
      <c r="C30" s="109" t="s">
        <v>3203</v>
      </c>
      <c r="E30" s="83"/>
      <c r="F30" s="83"/>
      <c r="H30" s="64"/>
      <c r="L30" s="64"/>
      <c r="M30" s="64"/>
    </row>
    <row r="31" spans="1:13" outlineLevel="1" x14ac:dyDescent="0.25">
      <c r="A31" s="66" t="s">
        <v>109</v>
      </c>
      <c r="B31" s="82"/>
      <c r="E31" s="83"/>
      <c r="F31" s="83"/>
      <c r="H31" s="64"/>
      <c r="L31" s="64"/>
      <c r="M31" s="64"/>
    </row>
    <row r="32" spans="1:13" outlineLevel="1" x14ac:dyDescent="0.25">
      <c r="A32" s="66" t="s">
        <v>110</v>
      </c>
      <c r="B32" s="82"/>
      <c r="E32" s="83"/>
      <c r="F32" s="83"/>
      <c r="H32" s="64"/>
      <c r="L32" s="64"/>
      <c r="M32" s="64"/>
    </row>
    <row r="33" spans="1:14" outlineLevel="1" x14ac:dyDescent="0.25">
      <c r="A33" s="66" t="s">
        <v>111</v>
      </c>
      <c r="B33" s="82"/>
      <c r="E33" s="83"/>
      <c r="F33" s="83"/>
      <c r="H33" s="64"/>
      <c r="L33" s="64"/>
      <c r="M33" s="64"/>
    </row>
    <row r="34" spans="1:14" outlineLevel="1" x14ac:dyDescent="0.25">
      <c r="A34" s="66" t="s">
        <v>112</v>
      </c>
      <c r="B34" s="82"/>
      <c r="E34" s="83"/>
      <c r="F34" s="83"/>
      <c r="H34" s="64"/>
      <c r="L34" s="64"/>
      <c r="M34" s="64"/>
    </row>
    <row r="35" spans="1:14" outlineLevel="1" x14ac:dyDescent="0.25">
      <c r="A35" s="66" t="s">
        <v>113</v>
      </c>
      <c r="B35" s="84"/>
      <c r="E35" s="83"/>
      <c r="F35" s="83"/>
      <c r="H35" s="64"/>
      <c r="L35" s="64"/>
      <c r="M35" s="64"/>
    </row>
    <row r="36" spans="1:14" ht="18.75" x14ac:dyDescent="0.25">
      <c r="A36" s="77"/>
      <c r="B36" s="77" t="s">
        <v>80</v>
      </c>
      <c r="C36" s="77"/>
      <c r="D36" s="78"/>
      <c r="E36" s="78"/>
      <c r="F36" s="78"/>
      <c r="G36" s="79"/>
      <c r="H36" s="64"/>
      <c r="L36" s="64"/>
      <c r="M36" s="64"/>
    </row>
    <row r="37" spans="1:14" ht="15" customHeight="1" x14ac:dyDescent="0.25">
      <c r="A37" s="85"/>
      <c r="B37" s="86" t="s">
        <v>114</v>
      </c>
      <c r="C37" s="85" t="s">
        <v>115</v>
      </c>
      <c r="D37" s="87"/>
      <c r="E37" s="87"/>
      <c r="F37" s="87"/>
      <c r="G37" s="88"/>
      <c r="H37" s="64"/>
      <c r="L37" s="64"/>
      <c r="M37" s="64"/>
    </row>
    <row r="38" spans="1:14" x14ac:dyDescent="0.25">
      <c r="A38" s="66" t="s">
        <v>4</v>
      </c>
      <c r="B38" s="83" t="s">
        <v>1385</v>
      </c>
      <c r="C38" s="654">
        <f>'D. Insert Nat Trans Templ'!C274/1000000</f>
        <v>59279.62988411032</v>
      </c>
      <c r="F38" s="83"/>
      <c r="H38" s="64"/>
      <c r="L38" s="64"/>
      <c r="M38" s="64"/>
    </row>
    <row r="39" spans="1:14" x14ac:dyDescent="0.25">
      <c r="A39" s="66" t="s">
        <v>116</v>
      </c>
      <c r="B39" s="83" t="s">
        <v>117</v>
      </c>
      <c r="C39" s="654">
        <f>'D. Insert Nat Trans Templ'!D54/1000000</f>
        <v>46528.691099999996</v>
      </c>
      <c r="F39" s="83"/>
      <c r="H39" s="64"/>
      <c r="L39" s="64"/>
      <c r="M39" s="64"/>
      <c r="N39" s="96"/>
    </row>
    <row r="40" spans="1:14" outlineLevel="1" x14ac:dyDescent="0.25">
      <c r="A40" s="66" t="s">
        <v>118</v>
      </c>
      <c r="B40" s="89" t="s">
        <v>119</v>
      </c>
      <c r="C40" s="186" t="s">
        <v>1212</v>
      </c>
      <c r="F40" s="83"/>
      <c r="H40" s="64"/>
      <c r="L40" s="64"/>
      <c r="M40" s="64"/>
      <c r="N40" s="96"/>
    </row>
    <row r="41" spans="1:14" outlineLevel="1" x14ac:dyDescent="0.25">
      <c r="A41" s="66" t="s">
        <v>121</v>
      </c>
      <c r="B41" s="89" t="s">
        <v>122</v>
      </c>
      <c r="C41" s="186" t="s">
        <v>1212</v>
      </c>
      <c r="F41" s="83"/>
      <c r="H41" s="64"/>
      <c r="L41" s="64"/>
      <c r="M41" s="64"/>
      <c r="N41" s="96"/>
    </row>
    <row r="42" spans="1:14" outlineLevel="1" x14ac:dyDescent="0.25">
      <c r="A42" s="66" t="s">
        <v>123</v>
      </c>
      <c r="B42" s="89"/>
      <c r="C42" s="186"/>
      <c r="F42" s="83"/>
      <c r="H42" s="64"/>
      <c r="L42" s="64"/>
      <c r="M42" s="64"/>
      <c r="N42" s="96"/>
    </row>
    <row r="43" spans="1:14" outlineLevel="1" x14ac:dyDescent="0.25">
      <c r="A43" s="96" t="s">
        <v>1584</v>
      </c>
      <c r="B43" s="83"/>
      <c r="F43" s="83"/>
      <c r="H43" s="64"/>
      <c r="L43" s="64"/>
      <c r="M43" s="64"/>
      <c r="N43" s="96"/>
    </row>
    <row r="44" spans="1:14" ht="15" customHeight="1" x14ac:dyDescent="0.25">
      <c r="A44" s="85"/>
      <c r="B44" s="85" t="s">
        <v>124</v>
      </c>
      <c r="C44" s="85" t="s">
        <v>2679</v>
      </c>
      <c r="D44" s="85" t="s">
        <v>2749</v>
      </c>
      <c r="E44" s="85"/>
      <c r="F44" s="85" t="s">
        <v>2748</v>
      </c>
      <c r="G44" s="85" t="s">
        <v>125</v>
      </c>
      <c r="I44" s="64"/>
      <c r="J44" s="64"/>
      <c r="K44" s="96"/>
      <c r="L44" s="96"/>
      <c r="M44" s="96"/>
      <c r="N44" s="96"/>
    </row>
    <row r="45" spans="1:14" x14ac:dyDescent="0.25">
      <c r="A45" s="66" t="s">
        <v>8</v>
      </c>
      <c r="B45" s="260" t="s">
        <v>126</v>
      </c>
      <c r="C45" s="180">
        <v>0.03</v>
      </c>
      <c r="D45" s="180">
        <f>IF(OR(C38="[For completion]",C39="[For completion]"),"Please complete G.3.1.1 and G.3.1.2",(C38/C39-1-MAX(C45,F45)))</f>
        <v>0.22141306926132209</v>
      </c>
      <c r="E45" s="180"/>
      <c r="F45" s="180">
        <f>1/'D. Insert Nat Trans Templ'!G178-1</f>
        <v>5.2631578947368363E-2</v>
      </c>
      <c r="G45" s="361" t="s">
        <v>1212</v>
      </c>
      <c r="H45" s="64"/>
      <c r="L45" s="64"/>
      <c r="M45" s="64"/>
      <c r="N45" s="96"/>
    </row>
    <row r="46" spans="1:14" ht="30" outlineLevel="1" x14ac:dyDescent="0.25">
      <c r="A46" s="66" t="s">
        <v>127</v>
      </c>
      <c r="B46" s="81" t="s">
        <v>3201</v>
      </c>
      <c r="C46" s="180">
        <f>'D. Insert Nat Trans Templ'!D191-1</f>
        <v>6.9337859596595663E-2</v>
      </c>
      <c r="D46" s="180"/>
      <c r="E46" s="180"/>
      <c r="F46" s="180"/>
      <c r="G46" s="103"/>
      <c r="H46" s="64"/>
      <c r="L46" s="64"/>
      <c r="M46" s="64"/>
      <c r="N46" s="96"/>
    </row>
    <row r="47" spans="1:14" outlineLevel="1" x14ac:dyDescent="0.25">
      <c r="A47" s="66" t="s">
        <v>129</v>
      </c>
      <c r="B47" s="232" t="s">
        <v>128</v>
      </c>
      <c r="C47" s="180"/>
      <c r="D47" s="180"/>
      <c r="E47" s="180"/>
      <c r="F47" s="180"/>
      <c r="G47" s="103"/>
      <c r="H47" s="64"/>
      <c r="L47" s="64"/>
      <c r="M47" s="64"/>
      <c r="N47" s="96"/>
    </row>
    <row r="48" spans="1:14" outlineLevel="1" x14ac:dyDescent="0.25">
      <c r="A48" s="66" t="s">
        <v>131</v>
      </c>
      <c r="B48" s="232" t="s">
        <v>130</v>
      </c>
      <c r="C48" s="103"/>
      <c r="D48" s="103"/>
      <c r="E48" s="103"/>
      <c r="F48" s="103"/>
      <c r="G48" s="103"/>
      <c r="H48" s="64"/>
      <c r="L48" s="64"/>
      <c r="M48" s="64"/>
      <c r="N48" s="96"/>
    </row>
    <row r="49" spans="1:14" outlineLevel="1" x14ac:dyDescent="0.25">
      <c r="A49" s="66" t="s">
        <v>132</v>
      </c>
      <c r="B49" s="81"/>
      <c r="C49" s="103"/>
      <c r="D49" s="103"/>
      <c r="E49" s="103"/>
      <c r="F49" s="103"/>
      <c r="G49" s="103"/>
      <c r="H49" s="64"/>
      <c r="L49" s="64"/>
      <c r="M49" s="64"/>
      <c r="N49" s="96"/>
    </row>
    <row r="50" spans="1:14" outlineLevel="1" x14ac:dyDescent="0.25">
      <c r="A50" s="66" t="s">
        <v>133</v>
      </c>
      <c r="B50" s="81"/>
      <c r="C50" s="103"/>
      <c r="D50" s="103"/>
      <c r="E50" s="103"/>
      <c r="F50" s="103"/>
      <c r="G50" s="103"/>
      <c r="H50" s="64"/>
      <c r="L50" s="64"/>
      <c r="M50" s="64"/>
      <c r="N50" s="96"/>
    </row>
    <row r="51" spans="1:14" outlineLevel="1" x14ac:dyDescent="0.25">
      <c r="A51" s="66" t="s">
        <v>134</v>
      </c>
      <c r="B51" s="81"/>
      <c r="C51" s="103"/>
      <c r="D51" s="103"/>
      <c r="E51" s="103"/>
      <c r="F51" s="103"/>
      <c r="G51" s="103"/>
      <c r="H51" s="64"/>
      <c r="L51" s="64"/>
      <c r="M51" s="64"/>
      <c r="N51" s="96"/>
    </row>
    <row r="52" spans="1:14" ht="15" customHeight="1" x14ac:dyDescent="0.25">
      <c r="A52" s="85"/>
      <c r="B52" s="86" t="s">
        <v>135</v>
      </c>
      <c r="C52" s="85" t="s">
        <v>115</v>
      </c>
      <c r="D52" s="85"/>
      <c r="E52" s="87"/>
      <c r="F52" s="88" t="s">
        <v>136</v>
      </c>
      <c r="G52" s="88"/>
      <c r="H52" s="64"/>
      <c r="L52" s="64"/>
      <c r="M52" s="64"/>
      <c r="N52" s="96"/>
    </row>
    <row r="53" spans="1:14" x14ac:dyDescent="0.25">
      <c r="A53" s="66" t="s">
        <v>137</v>
      </c>
      <c r="B53" s="83" t="s">
        <v>138</v>
      </c>
      <c r="C53" s="186">
        <f>'D. Insert Nat Trans Templ'!C274/1000000</f>
        <v>59279.62988411032</v>
      </c>
      <c r="E53" s="91"/>
      <c r="F53" s="198">
        <f>IF($C$58=0,"",IF(C53="[for completion]","",C53/$C$58))</f>
        <v>1</v>
      </c>
      <c r="G53" s="92"/>
      <c r="H53" s="64"/>
      <c r="L53" s="64"/>
      <c r="M53" s="64"/>
      <c r="N53" s="96"/>
    </row>
    <row r="54" spans="1:14" x14ac:dyDescent="0.25">
      <c r="A54" s="66" t="s">
        <v>139</v>
      </c>
      <c r="B54" s="83" t="s">
        <v>140</v>
      </c>
      <c r="C54" s="186">
        <v>0</v>
      </c>
      <c r="E54" s="91"/>
      <c r="F54" s="198">
        <f>IF($C$58=0,"",IF(C54="[for completion]","",C54/$C$58))</f>
        <v>0</v>
      </c>
      <c r="G54" s="92"/>
      <c r="H54" s="64"/>
      <c r="L54" s="64"/>
      <c r="M54" s="64"/>
      <c r="N54" s="96"/>
    </row>
    <row r="55" spans="1:14" x14ac:dyDescent="0.25">
      <c r="A55" s="66" t="s">
        <v>141</v>
      </c>
      <c r="B55" s="83" t="s">
        <v>142</v>
      </c>
      <c r="C55" s="186">
        <v>0</v>
      </c>
      <c r="E55" s="91"/>
      <c r="F55" s="206">
        <f>IF($C$58=0,"",IF(C55="[for completion]","",C55/$C$58))</f>
        <v>0</v>
      </c>
      <c r="G55" s="92"/>
      <c r="H55" s="64"/>
      <c r="L55" s="64"/>
      <c r="M55" s="64"/>
      <c r="N55" s="96"/>
    </row>
    <row r="56" spans="1:14" x14ac:dyDescent="0.25">
      <c r="A56" s="66" t="s">
        <v>143</v>
      </c>
      <c r="B56" s="83" t="s">
        <v>144</v>
      </c>
      <c r="C56" s="186">
        <v>0</v>
      </c>
      <c r="E56" s="91"/>
      <c r="F56" s="206">
        <f>IF($C$58=0,"",IF(C56="[for completion]","",C56/$C$58))</f>
        <v>0</v>
      </c>
      <c r="G56" s="92"/>
      <c r="H56" s="64"/>
      <c r="L56" s="64"/>
      <c r="M56" s="64"/>
      <c r="N56" s="96"/>
    </row>
    <row r="57" spans="1:14" x14ac:dyDescent="0.25">
      <c r="A57" s="66" t="s">
        <v>145</v>
      </c>
      <c r="B57" s="66" t="s">
        <v>146</v>
      </c>
      <c r="C57" s="186">
        <v>0</v>
      </c>
      <c r="E57" s="91"/>
      <c r="F57" s="198">
        <f>IF($C$58=0,"",IF(C57="[for completion]","",C57/$C$58))</f>
        <v>0</v>
      </c>
      <c r="G57" s="92"/>
      <c r="H57" s="64"/>
      <c r="L57" s="64"/>
      <c r="M57" s="64"/>
      <c r="N57" s="96"/>
    </row>
    <row r="58" spans="1:14" x14ac:dyDescent="0.25">
      <c r="A58" s="66" t="s">
        <v>147</v>
      </c>
      <c r="B58" s="93" t="s">
        <v>148</v>
      </c>
      <c r="C58" s="188">
        <f>SUM(C53:C57)</f>
        <v>59279.62988411032</v>
      </c>
      <c r="D58" s="91"/>
      <c r="E58" s="91"/>
      <c r="F58" s="199">
        <f>SUM(F53:F57)</f>
        <v>1</v>
      </c>
      <c r="G58" s="92"/>
      <c r="H58" s="64"/>
      <c r="L58" s="64"/>
      <c r="M58" s="64"/>
      <c r="N58" s="96"/>
    </row>
    <row r="59" spans="1:14" hidden="1" outlineLevel="1" x14ac:dyDescent="0.25">
      <c r="A59" s="66" t="s">
        <v>149</v>
      </c>
      <c r="B59" s="95" t="s">
        <v>150</v>
      </c>
      <c r="C59" s="186"/>
      <c r="E59" s="91"/>
      <c r="F59" s="198">
        <f t="shared" ref="F59:F64" si="0">IF($C$58=0,"",IF(C59="[for completion]","",C59/$C$58))</f>
        <v>0</v>
      </c>
      <c r="G59" s="92"/>
      <c r="H59" s="64"/>
      <c r="L59" s="64"/>
      <c r="M59" s="64"/>
      <c r="N59" s="96"/>
    </row>
    <row r="60" spans="1:14" hidden="1" outlineLevel="1" x14ac:dyDescent="0.25">
      <c r="A60" s="66" t="s">
        <v>151</v>
      </c>
      <c r="B60" s="95" t="s">
        <v>150</v>
      </c>
      <c r="C60" s="186"/>
      <c r="E60" s="91"/>
      <c r="F60" s="198">
        <f t="shared" si="0"/>
        <v>0</v>
      </c>
      <c r="G60" s="92"/>
      <c r="H60" s="64"/>
      <c r="L60" s="64"/>
      <c r="M60" s="64"/>
      <c r="N60" s="96"/>
    </row>
    <row r="61" spans="1:14" hidden="1" outlineLevel="1" x14ac:dyDescent="0.25">
      <c r="A61" s="66" t="s">
        <v>152</v>
      </c>
      <c r="B61" s="95" t="s">
        <v>150</v>
      </c>
      <c r="C61" s="186"/>
      <c r="E61" s="91"/>
      <c r="F61" s="198">
        <f t="shared" si="0"/>
        <v>0</v>
      </c>
      <c r="G61" s="92"/>
      <c r="H61" s="64"/>
      <c r="L61" s="64"/>
      <c r="M61" s="64"/>
      <c r="N61" s="96"/>
    </row>
    <row r="62" spans="1:14" hidden="1" outlineLevel="1" x14ac:dyDescent="0.25">
      <c r="A62" s="66" t="s">
        <v>153</v>
      </c>
      <c r="B62" s="95" t="s">
        <v>150</v>
      </c>
      <c r="C62" s="186"/>
      <c r="E62" s="91"/>
      <c r="F62" s="198">
        <f t="shared" si="0"/>
        <v>0</v>
      </c>
      <c r="G62" s="92"/>
      <c r="H62" s="64"/>
      <c r="L62" s="64"/>
      <c r="M62" s="64"/>
      <c r="N62" s="96"/>
    </row>
    <row r="63" spans="1:14" hidden="1" outlineLevel="1" x14ac:dyDescent="0.25">
      <c r="A63" s="66" t="s">
        <v>154</v>
      </c>
      <c r="B63" s="95" t="s">
        <v>150</v>
      </c>
      <c r="C63" s="186"/>
      <c r="E63" s="91"/>
      <c r="F63" s="198">
        <f t="shared" si="0"/>
        <v>0</v>
      </c>
      <c r="G63" s="92"/>
      <c r="H63" s="64"/>
      <c r="L63" s="64"/>
      <c r="M63" s="64"/>
      <c r="N63" s="96"/>
    </row>
    <row r="64" spans="1:14" hidden="1" outlineLevel="1" x14ac:dyDescent="0.25">
      <c r="A64" s="66" t="s">
        <v>155</v>
      </c>
      <c r="B64" s="95" t="s">
        <v>150</v>
      </c>
      <c r="C64" s="189"/>
      <c r="D64" s="96"/>
      <c r="E64" s="96"/>
      <c r="F64" s="198">
        <f t="shared" si="0"/>
        <v>0</v>
      </c>
      <c r="G64" s="94"/>
      <c r="H64" s="64"/>
      <c r="L64" s="64"/>
      <c r="M64" s="64"/>
      <c r="N64" s="96"/>
    </row>
    <row r="65" spans="1:14" ht="15" customHeight="1" collapsed="1" x14ac:dyDescent="0.25">
      <c r="A65" s="85"/>
      <c r="B65" s="86" t="s">
        <v>156</v>
      </c>
      <c r="C65" s="135" t="s">
        <v>1396</v>
      </c>
      <c r="D65" s="135" t="s">
        <v>1397</v>
      </c>
      <c r="E65" s="87"/>
      <c r="F65" s="88" t="s">
        <v>157</v>
      </c>
      <c r="G65" s="97" t="s">
        <v>158</v>
      </c>
      <c r="H65" s="64"/>
      <c r="L65" s="64"/>
      <c r="M65" s="64"/>
      <c r="N65" s="96"/>
    </row>
    <row r="66" spans="1:14" x14ac:dyDescent="0.25">
      <c r="A66" s="66" t="s">
        <v>159</v>
      </c>
      <c r="B66" s="83" t="s">
        <v>1445</v>
      </c>
      <c r="C66" s="190">
        <f>[1]HTT!$C$3</f>
        <v>2.4896698738076943</v>
      </c>
      <c r="D66" s="190" t="s">
        <v>1215</v>
      </c>
      <c r="E66" s="80"/>
      <c r="F66" s="98"/>
      <c r="G66" s="99" t="s">
        <v>1215</v>
      </c>
      <c r="H66" s="64"/>
      <c r="L66" s="64"/>
      <c r="M66" s="64"/>
      <c r="N66" s="96"/>
    </row>
    <row r="67" spans="1:14" x14ac:dyDescent="0.25">
      <c r="B67" s="83"/>
      <c r="E67" s="80"/>
      <c r="F67" s="98"/>
      <c r="G67" s="99"/>
      <c r="H67" s="64"/>
      <c r="L67" s="64"/>
      <c r="M67" s="64"/>
      <c r="N67" s="96"/>
    </row>
    <row r="68" spans="1:14" x14ac:dyDescent="0.25">
      <c r="B68" s="83" t="s">
        <v>1390</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75" t="s">
        <v>1532</v>
      </c>
      <c r="C70" s="186">
        <f>'D. Insert Nat Trans Templ'!G404/1000000</f>
        <v>9063.0454069699499</v>
      </c>
      <c r="D70" s="186" t="s">
        <v>1215</v>
      </c>
      <c r="E70" s="62"/>
      <c r="F70" s="198">
        <f t="shared" ref="F70:F76" si="1">IF($C$77=0,"",IF(C70="[for completion]","",C70/$C$77))</f>
        <v>0.15288633590810125</v>
      </c>
      <c r="G70" s="198" t="str">
        <f>IF($D$77=0,"",IF(D70="[Mark as ND1 if not relevant]","",D70/$D$77))</f>
        <v/>
      </c>
      <c r="H70" s="64"/>
      <c r="L70" s="64"/>
      <c r="M70" s="64"/>
      <c r="N70" s="96"/>
    </row>
    <row r="71" spans="1:14" x14ac:dyDescent="0.25">
      <c r="A71" s="66" t="s">
        <v>163</v>
      </c>
      <c r="B71" s="176" t="s">
        <v>1533</v>
      </c>
      <c r="C71" s="244">
        <f>'D. Insert Nat Trans Templ'!G405/1000000</f>
        <v>10953.314326039908</v>
      </c>
      <c r="D71" s="244" t="s">
        <v>1215</v>
      </c>
      <c r="E71" s="62"/>
      <c r="F71" s="198">
        <f t="shared" si="1"/>
        <v>0.18477366251195121</v>
      </c>
      <c r="G71" s="198" t="str">
        <f t="shared" ref="G71:G76" si="2">IF($D$77=0,"",IF(D71="[Mark as ND1 if not relevant]","",D71/$D$77))</f>
        <v/>
      </c>
      <c r="H71" s="64"/>
      <c r="L71" s="64"/>
      <c r="M71" s="64"/>
      <c r="N71" s="96"/>
    </row>
    <row r="72" spans="1:14" x14ac:dyDescent="0.25">
      <c r="A72" s="66" t="s">
        <v>164</v>
      </c>
      <c r="B72" s="175" t="s">
        <v>1534</v>
      </c>
      <c r="C72" s="244">
        <f>'D. Insert Nat Trans Templ'!G406/1000000</f>
        <v>17008.807007700078</v>
      </c>
      <c r="D72" s="244" t="s">
        <v>1215</v>
      </c>
      <c r="E72" s="62"/>
      <c r="F72" s="198">
        <f t="shared" si="1"/>
        <v>0.28692498655865145</v>
      </c>
      <c r="G72" s="198" t="str">
        <f t="shared" si="2"/>
        <v/>
      </c>
      <c r="H72" s="64"/>
      <c r="L72" s="64"/>
      <c r="M72" s="64"/>
      <c r="N72" s="96"/>
    </row>
    <row r="73" spans="1:14" x14ac:dyDescent="0.25">
      <c r="A73" s="66" t="s">
        <v>165</v>
      </c>
      <c r="B73" s="175" t="s">
        <v>1535</v>
      </c>
      <c r="C73" s="186">
        <f>('D. Insert Nat Trans Templ'!G407+'D. Insert Nat Trans Templ'!G408)/1000000</f>
        <v>14515.580874080033</v>
      </c>
      <c r="D73" s="244" t="s">
        <v>1215</v>
      </c>
      <c r="E73" s="62"/>
      <c r="F73" s="198">
        <f t="shared" si="1"/>
        <v>0.24486625342394339</v>
      </c>
      <c r="G73" s="198" t="str">
        <f t="shared" si="2"/>
        <v/>
      </c>
      <c r="H73" s="64"/>
      <c r="L73" s="64"/>
      <c r="M73" s="64"/>
      <c r="N73" s="96"/>
    </row>
    <row r="74" spans="1:14" x14ac:dyDescent="0.25">
      <c r="A74" s="66" t="s">
        <v>166</v>
      </c>
      <c r="B74" s="175" t="s">
        <v>1536</v>
      </c>
      <c r="C74" s="186">
        <f>('D. Insert Nat Trans Templ'!G409+'D. Insert Nat Trans Templ'!G410)/1000000</f>
        <v>7297.852923759976</v>
      </c>
      <c r="D74" s="244" t="s">
        <v>1215</v>
      </c>
      <c r="E74" s="62"/>
      <c r="F74" s="198">
        <f t="shared" si="1"/>
        <v>0.12310894885860589</v>
      </c>
      <c r="G74" s="198" t="str">
        <f t="shared" si="2"/>
        <v/>
      </c>
      <c r="H74" s="64"/>
      <c r="L74" s="64"/>
      <c r="M74" s="64"/>
      <c r="N74" s="96"/>
    </row>
    <row r="75" spans="1:14" x14ac:dyDescent="0.25">
      <c r="A75" s="66" t="s">
        <v>167</v>
      </c>
      <c r="B75" s="175" t="s">
        <v>1537</v>
      </c>
      <c r="C75" s="186">
        <f>('D. Insert Nat Trans Templ'!G411+'D. Insert Nat Trans Templ'!G412+'D. Insert Nat Trans Templ'!G413)/1000000</f>
        <v>441.02934556000008</v>
      </c>
      <c r="D75" s="244" t="s">
        <v>1215</v>
      </c>
      <c r="E75" s="62"/>
      <c r="F75" s="198">
        <f t="shared" si="1"/>
        <v>7.4398127387468585E-3</v>
      </c>
      <c r="G75" s="198" t="str">
        <f t="shared" si="2"/>
        <v/>
      </c>
      <c r="H75" s="64"/>
      <c r="L75" s="64"/>
      <c r="M75" s="64"/>
      <c r="N75" s="96"/>
    </row>
    <row r="76" spans="1:14" x14ac:dyDescent="0.25">
      <c r="A76" s="66" t="s">
        <v>168</v>
      </c>
      <c r="B76" s="175" t="s">
        <v>1538</v>
      </c>
      <c r="C76" s="186"/>
      <c r="D76" s="244" t="s">
        <v>1215</v>
      </c>
      <c r="E76" s="62"/>
      <c r="F76" s="198">
        <f t="shared" si="1"/>
        <v>0</v>
      </c>
      <c r="G76" s="198" t="str">
        <f t="shared" si="2"/>
        <v/>
      </c>
      <c r="H76" s="64"/>
      <c r="L76" s="64"/>
      <c r="M76" s="64"/>
      <c r="N76" s="96"/>
    </row>
    <row r="77" spans="1:14" x14ac:dyDescent="0.25">
      <c r="A77" s="66" t="s">
        <v>169</v>
      </c>
      <c r="B77" s="100" t="s">
        <v>148</v>
      </c>
      <c r="C77" s="188">
        <f>SUM(C70:C76)</f>
        <v>59279.629884109941</v>
      </c>
      <c r="D77" s="188">
        <f>SUM(D70:D76)</f>
        <v>0</v>
      </c>
      <c r="E77" s="83"/>
      <c r="F77" s="199">
        <f>SUM(F70:F76)</f>
        <v>1.0000000000000002</v>
      </c>
      <c r="G77" s="199">
        <f>SUM(G70:G76)</f>
        <v>0</v>
      </c>
      <c r="H77" s="64"/>
      <c r="L77" s="64"/>
      <c r="M77" s="64"/>
      <c r="N77" s="96"/>
    </row>
    <row r="78" spans="1:14" hidden="1" outlineLevel="1" x14ac:dyDescent="0.25">
      <c r="A78" s="66" t="s">
        <v>170</v>
      </c>
      <c r="B78" s="101" t="s">
        <v>171</v>
      </c>
      <c r="C78" s="188"/>
      <c r="D78" s="188"/>
      <c r="E78" s="83"/>
      <c r="F78" s="198">
        <f>IF($C$77=0,"",IF(C78="[for completion]","",C78/$C$77))</f>
        <v>0</v>
      </c>
      <c r="G78" s="198" t="str">
        <f t="shared" ref="G78:G87" si="3">IF($D$77=0,"",IF(D78="[for completion]","",D78/$D$77))</f>
        <v/>
      </c>
      <c r="H78" s="64"/>
      <c r="L78" s="64"/>
      <c r="M78" s="64"/>
      <c r="N78" s="96"/>
    </row>
    <row r="79" spans="1:14" hidden="1" outlineLevel="1" x14ac:dyDescent="0.25">
      <c r="A79" s="66" t="s">
        <v>172</v>
      </c>
      <c r="B79" s="101" t="s">
        <v>173</v>
      </c>
      <c r="C79" s="188"/>
      <c r="D79" s="188"/>
      <c r="E79" s="83"/>
      <c r="F79" s="198">
        <f t="shared" ref="F79:F87" si="4">IF($C$77=0,"",IF(C79="[for completion]","",C79/$C$77))</f>
        <v>0</v>
      </c>
      <c r="G79" s="198" t="str">
        <f t="shared" si="3"/>
        <v/>
      </c>
      <c r="H79" s="64"/>
      <c r="L79" s="64"/>
      <c r="M79" s="64"/>
      <c r="N79" s="96"/>
    </row>
    <row r="80" spans="1:14" hidden="1" outlineLevel="1" x14ac:dyDescent="0.25">
      <c r="A80" s="66" t="s">
        <v>174</v>
      </c>
      <c r="B80" s="101" t="s">
        <v>175</v>
      </c>
      <c r="C80" s="188"/>
      <c r="D80" s="188"/>
      <c r="E80" s="83"/>
      <c r="F80" s="198">
        <f t="shared" si="4"/>
        <v>0</v>
      </c>
      <c r="G80" s="198" t="str">
        <f t="shared" si="3"/>
        <v/>
      </c>
      <c r="H80" s="64"/>
      <c r="L80" s="64"/>
      <c r="M80" s="64"/>
      <c r="N80" s="96"/>
    </row>
    <row r="81" spans="1:14" hidden="1" outlineLevel="1" x14ac:dyDescent="0.25">
      <c r="A81" s="66" t="s">
        <v>176</v>
      </c>
      <c r="B81" s="101" t="s">
        <v>177</v>
      </c>
      <c r="C81" s="188"/>
      <c r="D81" s="188"/>
      <c r="E81" s="83"/>
      <c r="F81" s="198">
        <f t="shared" si="4"/>
        <v>0</v>
      </c>
      <c r="G81" s="198" t="str">
        <f t="shared" si="3"/>
        <v/>
      </c>
      <c r="H81" s="64"/>
      <c r="L81" s="64"/>
      <c r="M81" s="64"/>
      <c r="N81" s="96"/>
    </row>
    <row r="82" spans="1:14" hidden="1" outlineLevel="1" x14ac:dyDescent="0.25">
      <c r="A82" s="66" t="s">
        <v>178</v>
      </c>
      <c r="B82" s="101" t="s">
        <v>179</v>
      </c>
      <c r="C82" s="188"/>
      <c r="D82" s="188"/>
      <c r="E82" s="83"/>
      <c r="F82" s="198">
        <f t="shared" si="4"/>
        <v>0</v>
      </c>
      <c r="G82" s="198" t="str">
        <f t="shared" si="3"/>
        <v/>
      </c>
      <c r="H82" s="64"/>
      <c r="L82" s="64"/>
      <c r="M82" s="64"/>
      <c r="N82" s="96"/>
    </row>
    <row r="83" spans="1:14" hidden="1" outlineLevel="1" x14ac:dyDescent="0.25">
      <c r="A83" s="66" t="s">
        <v>180</v>
      </c>
      <c r="B83" s="101"/>
      <c r="C83" s="91"/>
      <c r="D83" s="91"/>
      <c r="E83" s="83"/>
      <c r="F83" s="92"/>
      <c r="G83" s="92"/>
      <c r="H83" s="64"/>
      <c r="L83" s="64"/>
      <c r="M83" s="64"/>
      <c r="N83" s="96"/>
    </row>
    <row r="84" spans="1:14" hidden="1" outlineLevel="1" x14ac:dyDescent="0.25">
      <c r="A84" s="66" t="s">
        <v>181</v>
      </c>
      <c r="B84" s="101"/>
      <c r="C84" s="91"/>
      <c r="D84" s="91"/>
      <c r="E84" s="83"/>
      <c r="F84" s="92"/>
      <c r="G84" s="92"/>
      <c r="H84" s="64"/>
      <c r="L84" s="64"/>
      <c r="M84" s="64"/>
      <c r="N84" s="96"/>
    </row>
    <row r="85" spans="1:14" hidden="1" outlineLevel="1" x14ac:dyDescent="0.25">
      <c r="A85" s="66" t="s">
        <v>182</v>
      </c>
      <c r="B85" s="101"/>
      <c r="C85" s="91"/>
      <c r="D85" s="91"/>
      <c r="E85" s="83"/>
      <c r="F85" s="92"/>
      <c r="G85" s="92"/>
      <c r="H85" s="64"/>
      <c r="L85" s="64"/>
      <c r="M85" s="64"/>
      <c r="N85" s="96"/>
    </row>
    <row r="86" spans="1:14" hidden="1" outlineLevel="1" x14ac:dyDescent="0.25">
      <c r="A86" s="66" t="s">
        <v>183</v>
      </c>
      <c r="B86" s="100"/>
      <c r="C86" s="91"/>
      <c r="D86" s="91"/>
      <c r="E86" s="83"/>
      <c r="F86" s="92">
        <f t="shared" si="4"/>
        <v>0</v>
      </c>
      <c r="G86" s="92" t="str">
        <f t="shared" si="3"/>
        <v/>
      </c>
      <c r="H86" s="64"/>
      <c r="L86" s="64"/>
      <c r="M86" s="64"/>
      <c r="N86" s="96"/>
    </row>
    <row r="87" spans="1:14" hidden="1" outlineLevel="1" x14ac:dyDescent="0.25">
      <c r="A87" s="66" t="s">
        <v>184</v>
      </c>
      <c r="B87" s="101"/>
      <c r="C87" s="91"/>
      <c r="D87" s="91"/>
      <c r="E87" s="83"/>
      <c r="F87" s="92">
        <f t="shared" si="4"/>
        <v>0</v>
      </c>
      <c r="G87" s="92" t="str">
        <f t="shared" si="3"/>
        <v/>
      </c>
      <c r="H87" s="64"/>
      <c r="L87" s="64"/>
      <c r="M87" s="64"/>
      <c r="N87" s="96"/>
    </row>
    <row r="88" spans="1:14" ht="15" customHeight="1" collapsed="1" x14ac:dyDescent="0.25">
      <c r="A88" s="85"/>
      <c r="B88" s="86" t="s">
        <v>185</v>
      </c>
      <c r="C88" s="135" t="s">
        <v>1398</v>
      </c>
      <c r="D88" s="135" t="s">
        <v>1399</v>
      </c>
      <c r="E88" s="87"/>
      <c r="F88" s="88" t="s">
        <v>186</v>
      </c>
      <c r="G88" s="85" t="s">
        <v>187</v>
      </c>
      <c r="H88" s="64"/>
      <c r="L88" s="64"/>
      <c r="M88" s="64"/>
      <c r="N88" s="96"/>
    </row>
    <row r="89" spans="1:14" x14ac:dyDescent="0.25">
      <c r="A89" s="66" t="s">
        <v>188</v>
      </c>
      <c r="B89" s="83" t="s">
        <v>160</v>
      </c>
      <c r="C89" s="190">
        <f>'D. Insert Nat Trans Templ'!C287/12</f>
        <v>3.5336476186198511</v>
      </c>
      <c r="D89" s="190">
        <f>C89+1</f>
        <v>4.5336476186198507</v>
      </c>
      <c r="E89" s="80"/>
      <c r="F89" s="204"/>
      <c r="G89" s="205"/>
      <c r="H89" s="64"/>
      <c r="L89" s="64"/>
      <c r="M89" s="64"/>
      <c r="N89" s="96"/>
    </row>
    <row r="90" spans="1:14" x14ac:dyDescent="0.25">
      <c r="B90" s="83"/>
      <c r="C90" s="190"/>
      <c r="D90" s="190"/>
      <c r="E90" s="80"/>
      <c r="F90" s="204"/>
      <c r="G90" s="205"/>
      <c r="H90" s="64"/>
      <c r="L90" s="64"/>
      <c r="M90" s="64"/>
      <c r="N90" s="96"/>
    </row>
    <row r="91" spans="1:14" x14ac:dyDescent="0.25">
      <c r="B91" s="83" t="s">
        <v>1391</v>
      </c>
      <c r="C91" s="203"/>
      <c r="D91" s="203"/>
      <c r="E91" s="80"/>
      <c r="F91" s="205"/>
      <c r="G91" s="205"/>
      <c r="H91" s="64"/>
      <c r="L91" s="64"/>
      <c r="M91" s="64"/>
      <c r="N91" s="96"/>
    </row>
    <row r="92" spans="1:14" x14ac:dyDescent="0.25">
      <c r="A92" s="66" t="s">
        <v>189</v>
      </c>
      <c r="B92" s="83" t="s">
        <v>161</v>
      </c>
      <c r="C92" s="190"/>
      <c r="D92" s="190"/>
      <c r="E92" s="80"/>
      <c r="F92" s="205"/>
      <c r="G92" s="205"/>
      <c r="H92" s="64"/>
      <c r="L92" s="64"/>
      <c r="M92" s="64"/>
      <c r="N92" s="96"/>
    </row>
    <row r="93" spans="1:14" x14ac:dyDescent="0.25">
      <c r="A93" s="66" t="s">
        <v>190</v>
      </c>
      <c r="B93" s="176" t="s">
        <v>1532</v>
      </c>
      <c r="C93" s="186">
        <f>([1]HTT!C5)/1000000</f>
        <v>7219.9350000000004</v>
      </c>
      <c r="D93" s="186">
        <f>([1]HTT!D5)/1000000</f>
        <v>0</v>
      </c>
      <c r="E93" s="62"/>
      <c r="F93" s="198">
        <f>IF($C$100=0,"",IF(C93="[for completion]","",IF(C93="","",C93/$C$100)))</f>
        <v>0.15517167642826732</v>
      </c>
      <c r="G93" s="198">
        <f>IF($D$100=0,"",IF(D93="[Mark as ND1 if not relevant]","",IF(D93="","",D93/$D$100)))</f>
        <v>0</v>
      </c>
      <c r="H93" s="64"/>
      <c r="L93" s="64"/>
      <c r="M93" s="64"/>
      <c r="N93" s="96"/>
    </row>
    <row r="94" spans="1:14" x14ac:dyDescent="0.25">
      <c r="A94" s="66" t="s">
        <v>191</v>
      </c>
      <c r="B94" s="176" t="s">
        <v>1533</v>
      </c>
      <c r="C94" s="244">
        <f>([1]HTT!C6)/1000000</f>
        <v>4532.6499999999996</v>
      </c>
      <c r="D94" s="244">
        <f>([1]HTT!D6)/1000000</f>
        <v>7219.9350000000004</v>
      </c>
      <c r="E94" s="62"/>
      <c r="F94" s="198">
        <f t="shared" ref="F94:F99" si="5">IF($C$100=0,"",IF(C94="[for completion]","",IF(C94="","",C94/$C$100)))</f>
        <v>9.741623701080214E-2</v>
      </c>
      <c r="G94" s="198">
        <f t="shared" ref="G94:G99" si="6">IF($D$100=0,"",IF(D94="[Mark as ND1 if not relevant]","",IF(D94="","",D94/$D$100)))</f>
        <v>0.15517167642826732</v>
      </c>
      <c r="H94" s="64"/>
      <c r="L94" s="64"/>
      <c r="M94" s="64"/>
      <c r="N94" s="96"/>
    </row>
    <row r="95" spans="1:14" x14ac:dyDescent="0.25">
      <c r="A95" s="66" t="s">
        <v>192</v>
      </c>
      <c r="B95" s="176" t="s">
        <v>1534</v>
      </c>
      <c r="C95" s="244">
        <f>([1]HTT!C7)/1000000</f>
        <v>8325.2664999999997</v>
      </c>
      <c r="D95" s="244">
        <f>([1]HTT!D7)/1000000</f>
        <v>4532.6499999999996</v>
      </c>
      <c r="E95" s="62"/>
      <c r="F95" s="198">
        <f t="shared" si="5"/>
        <v>0.17892758861639244</v>
      </c>
      <c r="G95" s="198">
        <f t="shared" si="6"/>
        <v>9.741623701080214E-2</v>
      </c>
      <c r="H95" s="64"/>
      <c r="L95" s="64"/>
      <c r="M95" s="64"/>
      <c r="N95" s="96"/>
    </row>
    <row r="96" spans="1:14" x14ac:dyDescent="0.25">
      <c r="A96" s="66" t="s">
        <v>193</v>
      </c>
      <c r="B96" s="176" t="s">
        <v>1535</v>
      </c>
      <c r="C96" s="244">
        <f>([1]HTT!C8)/1000000</f>
        <v>8682.7260000000006</v>
      </c>
      <c r="D96" s="244">
        <f>([1]HTT!D8)/1000000</f>
        <v>8325.2664999999997</v>
      </c>
      <c r="E96" s="62"/>
      <c r="F96" s="198">
        <f t="shared" si="5"/>
        <v>0.1866101494524956</v>
      </c>
      <c r="G96" s="198">
        <f t="shared" si="6"/>
        <v>0.17892758861639244</v>
      </c>
      <c r="H96" s="64"/>
      <c r="L96" s="64"/>
      <c r="M96" s="64"/>
      <c r="N96" s="96"/>
    </row>
    <row r="97" spans="1:14" x14ac:dyDescent="0.25">
      <c r="A97" s="66" t="s">
        <v>194</v>
      </c>
      <c r="B97" s="176" t="s">
        <v>1536</v>
      </c>
      <c r="C97" s="244">
        <f>([1]HTT!C9)/1000000</f>
        <v>9775.7999999999993</v>
      </c>
      <c r="D97" s="244">
        <f>([1]HTT!D9)/1000000</f>
        <v>8682.7260000000006</v>
      </c>
      <c r="E97" s="62"/>
      <c r="F97" s="198">
        <f t="shared" si="5"/>
        <v>0.21010262203571853</v>
      </c>
      <c r="G97" s="198">
        <f t="shared" si="6"/>
        <v>0.1866101494524956</v>
      </c>
      <c r="H97" s="64"/>
      <c r="L97" s="64"/>
      <c r="M97" s="64"/>
    </row>
    <row r="98" spans="1:14" x14ac:dyDescent="0.25">
      <c r="A98" s="66" t="s">
        <v>195</v>
      </c>
      <c r="B98" s="176" t="s">
        <v>1537</v>
      </c>
      <c r="C98" s="244">
        <f>([1]HTT!C10)/1000000</f>
        <v>6938.2950000000001</v>
      </c>
      <c r="D98" s="244">
        <f>([1]HTT!D10)/1000000</f>
        <v>16714.095000000001</v>
      </c>
      <c r="E98" s="62"/>
      <c r="F98" s="198">
        <f t="shared" si="5"/>
        <v>0.14911863703812636</v>
      </c>
      <c r="G98" s="198">
        <f t="shared" si="6"/>
        <v>0.35922125907384495</v>
      </c>
      <c r="H98" s="64"/>
      <c r="L98" s="64"/>
      <c r="M98" s="64"/>
    </row>
    <row r="99" spans="1:14" x14ac:dyDescent="0.25">
      <c r="A99" s="66" t="s">
        <v>196</v>
      </c>
      <c r="B99" s="176" t="s">
        <v>1538</v>
      </c>
      <c r="C99" s="244">
        <f>([1]HTT!C11)/1000000</f>
        <v>1054.0185999999987</v>
      </c>
      <c r="D99" s="244">
        <f>([1]HTT!D11)/1000000</f>
        <v>1054.0185999999987</v>
      </c>
      <c r="E99" s="62"/>
      <c r="F99" s="198">
        <f t="shared" si="5"/>
        <v>2.2653089418197686E-2</v>
      </c>
      <c r="G99" s="198">
        <f t="shared" si="6"/>
        <v>2.2653089418197686E-2</v>
      </c>
      <c r="H99" s="64"/>
      <c r="L99" s="64"/>
      <c r="M99" s="64"/>
    </row>
    <row r="100" spans="1:14" x14ac:dyDescent="0.25">
      <c r="A100" s="66" t="s">
        <v>197</v>
      </c>
      <c r="B100" s="100" t="s">
        <v>148</v>
      </c>
      <c r="C100" s="188">
        <f>SUM(C93:C99)</f>
        <v>46528.691099999996</v>
      </c>
      <c r="D100" s="188">
        <f>SUM(D93:D99)</f>
        <v>46528.691099999996</v>
      </c>
      <c r="E100" s="83"/>
      <c r="F100" s="199">
        <f>SUM(F93:F99)</f>
        <v>0.99999999999999989</v>
      </c>
      <c r="G100" s="199">
        <f>SUM(G93:G99)</f>
        <v>1</v>
      </c>
      <c r="H100" s="64"/>
      <c r="L100" s="64"/>
      <c r="M100" s="64"/>
    </row>
    <row r="101" spans="1:14" hidden="1" outlineLevel="1" x14ac:dyDescent="0.25">
      <c r="A101" s="66" t="s">
        <v>198</v>
      </c>
      <c r="B101" s="101" t="s">
        <v>171</v>
      </c>
      <c r="C101" s="188"/>
      <c r="D101" s="188"/>
      <c r="E101" s="83"/>
      <c r="F101" s="198">
        <f>IF($C$100=0,"",IF(C101="[for completion]","",C101/$C$100))</f>
        <v>0</v>
      </c>
      <c r="G101" s="198">
        <f>IF($D$100=0,"",IF(D101="[for completion]","",D101/$D$100))</f>
        <v>0</v>
      </c>
      <c r="H101" s="64"/>
      <c r="L101" s="64"/>
      <c r="M101" s="64"/>
    </row>
    <row r="102" spans="1:14" hidden="1" outlineLevel="1" x14ac:dyDescent="0.25">
      <c r="A102" s="66" t="s">
        <v>199</v>
      </c>
      <c r="B102" s="101" t="s">
        <v>173</v>
      </c>
      <c r="C102" s="188"/>
      <c r="D102" s="188"/>
      <c r="E102" s="83"/>
      <c r="F102" s="198">
        <f>IF($C$100=0,"",IF(C102="[for completion]","",C102/$C$100))</f>
        <v>0</v>
      </c>
      <c r="G102" s="198">
        <f>IF($D$100=0,"",IF(D102="[for completion]","",D102/$D$100))</f>
        <v>0</v>
      </c>
      <c r="H102" s="64"/>
      <c r="L102" s="64"/>
      <c r="M102" s="64"/>
    </row>
    <row r="103" spans="1:14" hidden="1" outlineLevel="1" x14ac:dyDescent="0.25">
      <c r="A103" s="66" t="s">
        <v>200</v>
      </c>
      <c r="B103" s="101" t="s">
        <v>175</v>
      </c>
      <c r="C103" s="188"/>
      <c r="D103" s="188"/>
      <c r="E103" s="83"/>
      <c r="F103" s="198">
        <f>IF($C$100=0,"",IF(C103="[for completion]","",C103/$C$100))</f>
        <v>0</v>
      </c>
      <c r="G103" s="198">
        <f>IF($D$100=0,"",IF(D103="[for completion]","",D103/$D$100))</f>
        <v>0</v>
      </c>
      <c r="H103" s="64"/>
      <c r="L103" s="64"/>
      <c r="M103" s="64"/>
    </row>
    <row r="104" spans="1:14" hidden="1" outlineLevel="1" x14ac:dyDescent="0.25">
      <c r="A104" s="66" t="s">
        <v>201</v>
      </c>
      <c r="B104" s="101" t="s">
        <v>177</v>
      </c>
      <c r="C104" s="188"/>
      <c r="D104" s="188"/>
      <c r="E104" s="83"/>
      <c r="F104" s="198">
        <f>IF($C$100=0,"",IF(C104="[for completion]","",C104/$C$100))</f>
        <v>0</v>
      </c>
      <c r="G104" s="198">
        <f>IF($D$100=0,"",IF(D104="[for completion]","",D104/$D$100))</f>
        <v>0</v>
      </c>
      <c r="H104" s="64"/>
      <c r="L104" s="64"/>
      <c r="M104" s="64"/>
    </row>
    <row r="105" spans="1:14" hidden="1" outlineLevel="1" x14ac:dyDescent="0.25">
      <c r="A105" s="66" t="s">
        <v>202</v>
      </c>
      <c r="B105" s="101" t="s">
        <v>179</v>
      </c>
      <c r="C105" s="188"/>
      <c r="D105" s="188"/>
      <c r="E105" s="83"/>
      <c r="F105" s="198">
        <f>IF($C$100=0,"",IF(C105="[for completion]","",C105/$C$100))</f>
        <v>0</v>
      </c>
      <c r="G105" s="198">
        <f>IF($D$100=0,"",IF(D105="[for completion]","",D105/$D$100))</f>
        <v>0</v>
      </c>
      <c r="H105" s="64"/>
      <c r="L105" s="64"/>
      <c r="M105" s="64"/>
    </row>
    <row r="106" spans="1:14" hidden="1" outlineLevel="1" x14ac:dyDescent="0.25">
      <c r="A106" s="66" t="s">
        <v>203</v>
      </c>
      <c r="B106" s="101"/>
      <c r="C106" s="91"/>
      <c r="D106" s="91"/>
      <c r="E106" s="83"/>
      <c r="F106" s="92"/>
      <c r="G106" s="92"/>
      <c r="H106" s="64"/>
      <c r="L106" s="64"/>
      <c r="M106" s="64"/>
    </row>
    <row r="107" spans="1:14" hidden="1" outlineLevel="1" x14ac:dyDescent="0.25">
      <c r="A107" s="66" t="s">
        <v>204</v>
      </c>
      <c r="B107" s="101"/>
      <c r="C107" s="91"/>
      <c r="D107" s="91"/>
      <c r="E107" s="83"/>
      <c r="F107" s="92"/>
      <c r="G107" s="92"/>
      <c r="H107" s="64"/>
      <c r="L107" s="64"/>
      <c r="M107" s="64"/>
    </row>
    <row r="108" spans="1:14" hidden="1" outlineLevel="1" x14ac:dyDescent="0.25">
      <c r="A108" s="66" t="s">
        <v>205</v>
      </c>
      <c r="B108" s="100"/>
      <c r="C108" s="91"/>
      <c r="D108" s="91"/>
      <c r="E108" s="83"/>
      <c r="F108" s="92"/>
      <c r="G108" s="92"/>
      <c r="H108" s="64"/>
      <c r="L108" s="64"/>
      <c r="M108" s="64"/>
    </row>
    <row r="109" spans="1:14" hidden="1" outlineLevel="1" x14ac:dyDescent="0.25">
      <c r="A109" s="66" t="s">
        <v>206</v>
      </c>
      <c r="B109" s="101"/>
      <c r="C109" s="91"/>
      <c r="D109" s="91"/>
      <c r="E109" s="83"/>
      <c r="F109" s="92"/>
      <c r="G109" s="92"/>
      <c r="H109" s="64"/>
      <c r="L109" s="64"/>
      <c r="M109" s="64"/>
    </row>
    <row r="110" spans="1:14" hidden="1" outlineLevel="1" x14ac:dyDescent="0.25">
      <c r="A110" s="66" t="s">
        <v>207</v>
      </c>
      <c r="B110" s="101"/>
      <c r="C110" s="91"/>
      <c r="D110" s="91"/>
      <c r="E110" s="83"/>
      <c r="F110" s="92"/>
      <c r="G110" s="92"/>
      <c r="H110" s="64"/>
      <c r="L110" s="64"/>
      <c r="M110" s="64"/>
    </row>
    <row r="111" spans="1:14" ht="15" customHeight="1" collapsed="1" x14ac:dyDescent="0.25">
      <c r="A111" s="85"/>
      <c r="B111" s="191" t="s">
        <v>1563</v>
      </c>
      <c r="C111" s="88" t="s">
        <v>208</v>
      </c>
      <c r="D111" s="88" t="s">
        <v>209</v>
      </c>
      <c r="E111" s="87"/>
      <c r="F111" s="88" t="s">
        <v>210</v>
      </c>
      <c r="G111" s="88" t="s">
        <v>211</v>
      </c>
      <c r="H111" s="64"/>
      <c r="L111" s="64"/>
      <c r="M111" s="64"/>
    </row>
    <row r="112" spans="1:14" s="102" customFormat="1" x14ac:dyDescent="0.25">
      <c r="A112" s="66" t="s">
        <v>212</v>
      </c>
      <c r="B112" s="83" t="s">
        <v>213</v>
      </c>
      <c r="C112" s="186">
        <v>0</v>
      </c>
      <c r="D112" s="244">
        <v>0</v>
      </c>
      <c r="E112" s="92"/>
      <c r="F112" s="198">
        <f t="shared" ref="F112:F129" si="7">IF($C$130=0,"",IF(C112="[for completion]","",IF(C112="","",C112/$C$130)))</f>
        <v>0</v>
      </c>
      <c r="G112" s="198">
        <f t="shared" ref="G112:G129" si="8">IF($D$130=0,"",IF(D112="[for completion]","",IF(D112="","",D112/$D$130)))</f>
        <v>0</v>
      </c>
      <c r="I112" s="66"/>
      <c r="J112" s="66"/>
      <c r="K112" s="66"/>
      <c r="L112" s="64" t="s">
        <v>1541</v>
      </c>
      <c r="M112" s="64"/>
      <c r="N112" s="64"/>
    </row>
    <row r="113" spans="1:14" s="102" customFormat="1" x14ac:dyDescent="0.25">
      <c r="A113" s="66" t="s">
        <v>214</v>
      </c>
      <c r="B113" s="83" t="s">
        <v>1542</v>
      </c>
      <c r="C113" s="244">
        <v>0</v>
      </c>
      <c r="D113" s="244">
        <v>0</v>
      </c>
      <c r="E113" s="92"/>
      <c r="F113" s="198">
        <f t="shared" si="7"/>
        <v>0</v>
      </c>
      <c r="G113" s="198">
        <f t="shared" si="8"/>
        <v>0</v>
      </c>
      <c r="I113" s="66"/>
      <c r="J113" s="66"/>
      <c r="K113" s="66"/>
      <c r="L113" s="83" t="s">
        <v>1542</v>
      </c>
      <c r="M113" s="64"/>
      <c r="N113" s="64"/>
    </row>
    <row r="114" spans="1:14" s="102" customFormat="1" x14ac:dyDescent="0.25">
      <c r="A114" s="66" t="s">
        <v>215</v>
      </c>
      <c r="B114" s="83" t="s">
        <v>222</v>
      </c>
      <c r="C114" s="244">
        <v>0</v>
      </c>
      <c r="D114" s="244">
        <v>0</v>
      </c>
      <c r="E114" s="92"/>
      <c r="F114" s="198">
        <f t="shared" si="7"/>
        <v>0</v>
      </c>
      <c r="G114" s="198">
        <f t="shared" si="8"/>
        <v>0</v>
      </c>
      <c r="I114" s="66"/>
      <c r="J114" s="66"/>
      <c r="K114" s="66"/>
      <c r="L114" s="83" t="s">
        <v>222</v>
      </c>
      <c r="M114" s="64"/>
      <c r="N114" s="64"/>
    </row>
    <row r="115" spans="1:14" s="102" customFormat="1" x14ac:dyDescent="0.25">
      <c r="A115" s="66" t="s">
        <v>216</v>
      </c>
      <c r="B115" s="83" t="s">
        <v>1543</v>
      </c>
      <c r="C115" s="186">
        <f>'D. Insert Nat Trans Templ'!C274/1000000</f>
        <v>59279.62988411032</v>
      </c>
      <c r="D115" s="186">
        <f>'D. Insert Nat Trans Templ'!C274/1000000</f>
        <v>59279.62988411032</v>
      </c>
      <c r="E115" s="92"/>
      <c r="F115" s="198">
        <f t="shared" si="7"/>
        <v>1</v>
      </c>
      <c r="G115" s="198">
        <f t="shared" si="8"/>
        <v>1</v>
      </c>
      <c r="I115" s="66"/>
      <c r="J115" s="66"/>
      <c r="K115" s="66"/>
      <c r="L115" s="83" t="s">
        <v>1543</v>
      </c>
      <c r="M115" s="64"/>
      <c r="N115" s="64"/>
    </row>
    <row r="116" spans="1:14" s="102" customFormat="1" x14ac:dyDescent="0.25">
      <c r="A116" s="66" t="s">
        <v>218</v>
      </c>
      <c r="B116" s="83" t="s">
        <v>1544</v>
      </c>
      <c r="C116" s="244">
        <v>0</v>
      </c>
      <c r="D116" s="244">
        <v>0</v>
      </c>
      <c r="E116" s="92"/>
      <c r="F116" s="198">
        <f t="shared" si="7"/>
        <v>0</v>
      </c>
      <c r="G116" s="198">
        <f t="shared" si="8"/>
        <v>0</v>
      </c>
      <c r="I116" s="66"/>
      <c r="J116" s="66"/>
      <c r="K116" s="66"/>
      <c r="L116" s="83" t="s">
        <v>1544</v>
      </c>
      <c r="M116" s="64"/>
      <c r="N116" s="64"/>
    </row>
    <row r="117" spans="1:14" s="102" customFormat="1" x14ac:dyDescent="0.25">
      <c r="A117" s="66" t="s">
        <v>219</v>
      </c>
      <c r="B117" s="83" t="s">
        <v>224</v>
      </c>
      <c r="C117" s="244">
        <v>0</v>
      </c>
      <c r="D117" s="244">
        <v>0</v>
      </c>
      <c r="E117" s="83"/>
      <c r="F117" s="198">
        <f t="shared" si="7"/>
        <v>0</v>
      </c>
      <c r="G117" s="198">
        <f t="shared" si="8"/>
        <v>0</v>
      </c>
      <c r="I117" s="66"/>
      <c r="J117" s="66"/>
      <c r="K117" s="66"/>
      <c r="L117" s="83" t="s">
        <v>224</v>
      </c>
      <c r="M117" s="64"/>
      <c r="N117" s="64"/>
    </row>
    <row r="118" spans="1:14" x14ac:dyDescent="0.25">
      <c r="A118" s="66" t="s">
        <v>220</v>
      </c>
      <c r="B118" s="83" t="s">
        <v>226</v>
      </c>
      <c r="C118" s="244">
        <v>0</v>
      </c>
      <c r="D118" s="244">
        <v>0</v>
      </c>
      <c r="E118" s="83"/>
      <c r="F118" s="198">
        <f t="shared" si="7"/>
        <v>0</v>
      </c>
      <c r="G118" s="198">
        <f t="shared" si="8"/>
        <v>0</v>
      </c>
      <c r="L118" s="83" t="s">
        <v>226</v>
      </c>
      <c r="M118" s="64"/>
    </row>
    <row r="119" spans="1:14" x14ac:dyDescent="0.25">
      <c r="A119" s="66" t="s">
        <v>221</v>
      </c>
      <c r="B119" s="83" t="s">
        <v>1545</v>
      </c>
      <c r="C119" s="244">
        <v>0</v>
      </c>
      <c r="D119" s="244">
        <v>0</v>
      </c>
      <c r="E119" s="83"/>
      <c r="F119" s="198">
        <f t="shared" si="7"/>
        <v>0</v>
      </c>
      <c r="G119" s="198">
        <f t="shared" si="8"/>
        <v>0</v>
      </c>
      <c r="L119" s="83" t="s">
        <v>1545</v>
      </c>
      <c r="M119" s="64"/>
    </row>
    <row r="120" spans="1:14" x14ac:dyDescent="0.25">
      <c r="A120" s="66" t="s">
        <v>223</v>
      </c>
      <c r="B120" s="83" t="s">
        <v>228</v>
      </c>
      <c r="C120" s="244">
        <v>0</v>
      </c>
      <c r="D120" s="244">
        <v>0</v>
      </c>
      <c r="E120" s="83"/>
      <c r="F120" s="198">
        <f t="shared" si="7"/>
        <v>0</v>
      </c>
      <c r="G120" s="198">
        <f t="shared" si="8"/>
        <v>0</v>
      </c>
      <c r="L120" s="83" t="s">
        <v>228</v>
      </c>
      <c r="M120" s="64"/>
    </row>
    <row r="121" spans="1:14" x14ac:dyDescent="0.25">
      <c r="A121" s="66" t="s">
        <v>225</v>
      </c>
      <c r="B121" s="361" t="s">
        <v>2676</v>
      </c>
      <c r="C121" s="244">
        <v>0</v>
      </c>
      <c r="D121" s="244">
        <v>0</v>
      </c>
      <c r="E121" s="361"/>
      <c r="F121" s="198">
        <f t="shared" si="7"/>
        <v>0</v>
      </c>
      <c r="G121" s="198">
        <f t="shared" si="8"/>
        <v>0</v>
      </c>
      <c r="L121" s="83"/>
      <c r="M121" s="64"/>
    </row>
    <row r="122" spans="1:14" x14ac:dyDescent="0.25">
      <c r="A122" s="66" t="s">
        <v>227</v>
      </c>
      <c r="B122" s="83" t="s">
        <v>1552</v>
      </c>
      <c r="C122" s="244">
        <v>0</v>
      </c>
      <c r="D122" s="244">
        <v>0</v>
      </c>
      <c r="E122" s="83"/>
      <c r="F122" s="198">
        <f t="shared" si="7"/>
        <v>0</v>
      </c>
      <c r="G122" s="198">
        <f t="shared" si="8"/>
        <v>0</v>
      </c>
      <c r="L122" s="83" t="s">
        <v>230</v>
      </c>
      <c r="M122" s="64"/>
    </row>
    <row r="123" spans="1:14" x14ac:dyDescent="0.25">
      <c r="A123" s="66" t="s">
        <v>229</v>
      </c>
      <c r="B123" s="83" t="s">
        <v>230</v>
      </c>
      <c r="C123" s="244">
        <v>0</v>
      </c>
      <c r="D123" s="244">
        <v>0</v>
      </c>
      <c r="E123" s="83"/>
      <c r="F123" s="198">
        <f t="shared" si="7"/>
        <v>0</v>
      </c>
      <c r="G123" s="198">
        <f t="shared" si="8"/>
        <v>0</v>
      </c>
      <c r="L123" s="83" t="s">
        <v>217</v>
      </c>
      <c r="M123" s="64"/>
    </row>
    <row r="124" spans="1:14" x14ac:dyDescent="0.25">
      <c r="A124" s="66" t="s">
        <v>231</v>
      </c>
      <c r="B124" s="83" t="s">
        <v>217</v>
      </c>
      <c r="C124" s="244">
        <v>0</v>
      </c>
      <c r="D124" s="244">
        <v>0</v>
      </c>
      <c r="E124" s="83"/>
      <c r="F124" s="198">
        <f t="shared" si="7"/>
        <v>0</v>
      </c>
      <c r="G124" s="198">
        <f t="shared" si="8"/>
        <v>0</v>
      </c>
      <c r="L124" s="176" t="s">
        <v>1547</v>
      </c>
      <c r="M124" s="64"/>
    </row>
    <row r="125" spans="1:14" x14ac:dyDescent="0.25">
      <c r="A125" s="66" t="s">
        <v>233</v>
      </c>
      <c r="B125" s="176" t="s">
        <v>1547</v>
      </c>
      <c r="C125" s="244">
        <v>0</v>
      </c>
      <c r="D125" s="244">
        <v>0</v>
      </c>
      <c r="E125" s="83"/>
      <c r="F125" s="198">
        <f t="shared" si="7"/>
        <v>0</v>
      </c>
      <c r="G125" s="198">
        <f t="shared" si="8"/>
        <v>0</v>
      </c>
      <c r="L125" s="83" t="s">
        <v>232</v>
      </c>
      <c r="M125" s="64"/>
    </row>
    <row r="126" spans="1:14" x14ac:dyDescent="0.25">
      <c r="A126" s="66" t="s">
        <v>235</v>
      </c>
      <c r="B126" s="83" t="s">
        <v>232</v>
      </c>
      <c r="C126" s="244">
        <v>0</v>
      </c>
      <c r="D126" s="244">
        <v>0</v>
      </c>
      <c r="E126" s="83"/>
      <c r="F126" s="198">
        <f t="shared" si="7"/>
        <v>0</v>
      </c>
      <c r="G126" s="198">
        <f t="shared" si="8"/>
        <v>0</v>
      </c>
      <c r="H126" s="96"/>
      <c r="L126" s="83" t="s">
        <v>234</v>
      </c>
      <c r="M126" s="64"/>
    </row>
    <row r="127" spans="1:14" x14ac:dyDescent="0.25">
      <c r="A127" s="66" t="s">
        <v>236</v>
      </c>
      <c r="B127" s="83" t="s">
        <v>234</v>
      </c>
      <c r="C127" s="244">
        <v>0</v>
      </c>
      <c r="D127" s="244">
        <v>0</v>
      </c>
      <c r="E127" s="83"/>
      <c r="F127" s="198">
        <f t="shared" si="7"/>
        <v>0</v>
      </c>
      <c r="G127" s="198">
        <f t="shared" si="8"/>
        <v>0</v>
      </c>
      <c r="H127" s="64"/>
      <c r="L127" s="83" t="s">
        <v>1546</v>
      </c>
      <c r="M127" s="64"/>
    </row>
    <row r="128" spans="1:14" x14ac:dyDescent="0.25">
      <c r="A128" s="66" t="s">
        <v>1548</v>
      </c>
      <c r="B128" s="83" t="s">
        <v>1546</v>
      </c>
      <c r="C128" s="244">
        <v>0</v>
      </c>
      <c r="D128" s="244">
        <v>0</v>
      </c>
      <c r="E128" s="83"/>
      <c r="F128" s="198">
        <f t="shared" si="7"/>
        <v>0</v>
      </c>
      <c r="G128" s="198">
        <f t="shared" si="8"/>
        <v>0</v>
      </c>
      <c r="H128" s="64"/>
      <c r="L128" s="64"/>
      <c r="M128" s="64"/>
    </row>
    <row r="129" spans="1:14" x14ac:dyDescent="0.25">
      <c r="A129" s="66" t="s">
        <v>1551</v>
      </c>
      <c r="B129" s="83" t="s">
        <v>146</v>
      </c>
      <c r="C129" s="244">
        <v>0</v>
      </c>
      <c r="D129" s="244">
        <v>0</v>
      </c>
      <c r="E129" s="83"/>
      <c r="F129" s="198">
        <f t="shared" si="7"/>
        <v>0</v>
      </c>
      <c r="G129" s="198">
        <f t="shared" si="8"/>
        <v>0</v>
      </c>
      <c r="H129" s="64"/>
      <c r="L129" s="64"/>
      <c r="M129" s="64"/>
    </row>
    <row r="130" spans="1:14" hidden="1" outlineLevel="1" x14ac:dyDescent="0.25">
      <c r="A130" s="274" t="s">
        <v>2677</v>
      </c>
      <c r="B130" s="100" t="s">
        <v>148</v>
      </c>
      <c r="C130" s="186">
        <f>SUM(C112:C129)</f>
        <v>59279.62988411032</v>
      </c>
      <c r="D130" s="186">
        <f>SUM(D112:D129)</f>
        <v>59279.62988411032</v>
      </c>
      <c r="E130" s="83"/>
      <c r="F130" s="180">
        <f>SUM(F112:F129)</f>
        <v>1</v>
      </c>
      <c r="G130" s="180">
        <f>SUM(G112:G129)</f>
        <v>1</v>
      </c>
      <c r="H130" s="64"/>
      <c r="L130" s="64"/>
      <c r="M130" s="64"/>
    </row>
    <row r="131" spans="1:14" hidden="1" outlineLevel="1" x14ac:dyDescent="0.25">
      <c r="A131" s="66" t="s">
        <v>237</v>
      </c>
      <c r="B131" s="95" t="s">
        <v>150</v>
      </c>
      <c r="C131" s="186"/>
      <c r="D131" s="186"/>
      <c r="E131" s="83"/>
      <c r="F131" s="198">
        <f t="shared" ref="F131:F136" si="9">IF($C$130=0,"",IF(C131="[for completion]","",C131/$C$130))</f>
        <v>0</v>
      </c>
      <c r="G131" s="198">
        <f t="shared" ref="G131:G136" si="10">IF($D$130=0,"",IF(D131="[for completion]","",D131/$D$130))</f>
        <v>0</v>
      </c>
      <c r="H131" s="64"/>
      <c r="L131" s="64"/>
      <c r="M131" s="64"/>
    </row>
    <row r="132" spans="1:14" hidden="1" outlineLevel="1" x14ac:dyDescent="0.25">
      <c r="A132" s="274" t="s">
        <v>238</v>
      </c>
      <c r="B132" s="95" t="s">
        <v>150</v>
      </c>
      <c r="C132" s="186"/>
      <c r="D132" s="186"/>
      <c r="E132" s="83"/>
      <c r="F132" s="198">
        <f t="shared" si="9"/>
        <v>0</v>
      </c>
      <c r="G132" s="198">
        <f t="shared" si="10"/>
        <v>0</v>
      </c>
      <c r="H132" s="64"/>
      <c r="L132" s="64"/>
      <c r="M132" s="64"/>
    </row>
    <row r="133" spans="1:14" hidden="1" outlineLevel="1" x14ac:dyDescent="0.25">
      <c r="A133" s="274" t="s">
        <v>239</v>
      </c>
      <c r="B133" s="95" t="s">
        <v>150</v>
      </c>
      <c r="C133" s="186"/>
      <c r="D133" s="186"/>
      <c r="E133" s="83"/>
      <c r="F133" s="198">
        <f t="shared" si="9"/>
        <v>0</v>
      </c>
      <c r="G133" s="198">
        <f t="shared" si="10"/>
        <v>0</v>
      </c>
      <c r="H133" s="64"/>
      <c r="L133" s="64"/>
      <c r="M133" s="64"/>
    </row>
    <row r="134" spans="1:14" hidden="1" outlineLevel="1" x14ac:dyDescent="0.25">
      <c r="A134" s="274" t="s">
        <v>240</v>
      </c>
      <c r="B134" s="95" t="s">
        <v>150</v>
      </c>
      <c r="C134" s="186"/>
      <c r="D134" s="186"/>
      <c r="E134" s="83"/>
      <c r="F134" s="198">
        <f t="shared" si="9"/>
        <v>0</v>
      </c>
      <c r="G134" s="198">
        <f t="shared" si="10"/>
        <v>0</v>
      </c>
      <c r="H134" s="64"/>
      <c r="L134" s="64"/>
      <c r="M134" s="64"/>
    </row>
    <row r="135" spans="1:14" hidden="1" outlineLevel="1" x14ac:dyDescent="0.25">
      <c r="A135" s="274" t="s">
        <v>241</v>
      </c>
      <c r="B135" s="95" t="s">
        <v>150</v>
      </c>
      <c r="C135" s="186"/>
      <c r="D135" s="186"/>
      <c r="E135" s="83"/>
      <c r="F135" s="198">
        <f t="shared" si="9"/>
        <v>0</v>
      </c>
      <c r="G135" s="198">
        <f t="shared" si="10"/>
        <v>0</v>
      </c>
      <c r="H135" s="64"/>
      <c r="L135" s="64"/>
      <c r="M135" s="64"/>
    </row>
    <row r="136" spans="1:14" hidden="1" outlineLevel="1" x14ac:dyDescent="0.25">
      <c r="A136" s="274" t="s">
        <v>242</v>
      </c>
      <c r="B136" s="95" t="s">
        <v>150</v>
      </c>
      <c r="C136" s="186"/>
      <c r="D136" s="186"/>
      <c r="E136" s="83"/>
      <c r="F136" s="198">
        <f t="shared" si="9"/>
        <v>0</v>
      </c>
      <c r="G136" s="198">
        <f t="shared" si="10"/>
        <v>0</v>
      </c>
      <c r="H136" s="64"/>
      <c r="L136" s="64"/>
      <c r="M136" s="64"/>
    </row>
    <row r="137" spans="1:14" ht="15" customHeight="1" collapsed="1" x14ac:dyDescent="0.25">
      <c r="A137" s="85"/>
      <c r="B137" s="86" t="s">
        <v>243</v>
      </c>
      <c r="C137" s="88" t="s">
        <v>208</v>
      </c>
      <c r="D137" s="88" t="s">
        <v>209</v>
      </c>
      <c r="E137" s="87"/>
      <c r="F137" s="88" t="s">
        <v>210</v>
      </c>
      <c r="G137" s="88" t="s">
        <v>211</v>
      </c>
      <c r="H137" s="64"/>
      <c r="L137" s="64"/>
      <c r="M137" s="64"/>
    </row>
    <row r="138" spans="1:14" s="102" customFormat="1" x14ac:dyDescent="0.25">
      <c r="A138" s="66" t="s">
        <v>244</v>
      </c>
      <c r="B138" s="83" t="s">
        <v>213</v>
      </c>
      <c r="C138" s="186">
        <f>('D. Insert Nat Trans Templ'!D25+'D. Insert Nat Trans Templ'!D26+'D. Insert Nat Trans Templ'!D28+'D. Insert Nat Trans Templ'!D29+'D. Insert Nat Trans Templ'!D30+'D. Insert Nat Trans Templ'!D32+'D. Insert Nat Trans Templ'!D33+'D. Insert Nat Trans Templ'!D34+'D. Insert Nat Trans Templ'!D40+'D. Insert Nat Trans Templ'!D41+'D. Insert Nat Trans Templ'!D43+'D. Insert Nat Trans Templ'!D45+'D. Insert Nat Trans Templ'!D47+'D. Insert Nat Trans Templ'!D49+'D. Insert Nat Trans Templ'!D52)/1000000</f>
        <v>27773.413100000002</v>
      </c>
      <c r="D138" s="186">
        <v>0</v>
      </c>
      <c r="E138" s="92"/>
      <c r="F138" s="198">
        <f t="shared" ref="F138:F155" si="11">IF($C$156=0,"",IF(C138="[for completion]","",IF(C138="","",C138/$C$156)))</f>
        <v>0.59690940027324346</v>
      </c>
      <c r="G138" s="198">
        <f t="shared" ref="G138:G155" si="12">IF($D$156=0,"",IF(D138="[for completion]","",IF(D138="","",D138/$D$156)))</f>
        <v>0</v>
      </c>
      <c r="H138" s="64"/>
      <c r="I138" s="66"/>
      <c r="J138" s="66"/>
      <c r="K138" s="66"/>
      <c r="L138" s="64"/>
      <c r="M138" s="64"/>
      <c r="N138" s="64"/>
    </row>
    <row r="139" spans="1:14" s="102" customFormat="1" x14ac:dyDescent="0.25">
      <c r="A139" s="66" t="s">
        <v>245</v>
      </c>
      <c r="B139" s="83" t="s">
        <v>1542</v>
      </c>
      <c r="C139" s="186">
        <v>0</v>
      </c>
      <c r="D139" s="244">
        <v>0</v>
      </c>
      <c r="E139" s="92"/>
      <c r="F139" s="198">
        <f t="shared" si="11"/>
        <v>0</v>
      </c>
      <c r="G139" s="198">
        <f t="shared" si="12"/>
        <v>0</v>
      </c>
      <c r="H139" s="64"/>
      <c r="I139" s="66"/>
      <c r="J139" s="66"/>
      <c r="K139" s="66"/>
      <c r="L139" s="64"/>
      <c r="M139" s="64"/>
      <c r="N139" s="64"/>
    </row>
    <row r="140" spans="1:14" s="102" customFormat="1" x14ac:dyDescent="0.25">
      <c r="A140" s="66" t="s">
        <v>246</v>
      </c>
      <c r="B140" s="83" t="s">
        <v>222</v>
      </c>
      <c r="C140" s="186">
        <v>0</v>
      </c>
      <c r="D140" s="244">
        <v>0</v>
      </c>
      <c r="E140" s="92"/>
      <c r="F140" s="198">
        <f t="shared" si="11"/>
        <v>0</v>
      </c>
      <c r="G140" s="198">
        <f t="shared" si="12"/>
        <v>0</v>
      </c>
      <c r="H140" s="64"/>
      <c r="I140" s="66"/>
      <c r="J140" s="66"/>
      <c r="K140" s="66"/>
      <c r="L140" s="64"/>
      <c r="M140" s="64"/>
      <c r="N140" s="64"/>
    </row>
    <row r="141" spans="1:14" s="102" customFormat="1" x14ac:dyDescent="0.25">
      <c r="A141" s="66" t="s">
        <v>247</v>
      </c>
      <c r="B141" s="83" t="s">
        <v>1543</v>
      </c>
      <c r="C141" s="186">
        <f>('D. Insert Nat Trans Templ'!D37)/1000000</f>
        <v>2227.6799999999998</v>
      </c>
      <c r="D141" s="186">
        <f>C156</f>
        <v>46528.691100000004</v>
      </c>
      <c r="E141" s="92"/>
      <c r="F141" s="198">
        <f t="shared" si="11"/>
        <v>4.7877555704548921E-2</v>
      </c>
      <c r="G141" s="198">
        <f t="shared" si="12"/>
        <v>1</v>
      </c>
      <c r="H141" s="64"/>
      <c r="I141" s="66"/>
      <c r="J141" s="66"/>
      <c r="K141" s="66"/>
      <c r="L141" s="64"/>
      <c r="M141" s="64"/>
      <c r="N141" s="64"/>
    </row>
    <row r="142" spans="1:14" s="102" customFormat="1" x14ac:dyDescent="0.25">
      <c r="A142" s="66" t="s">
        <v>248</v>
      </c>
      <c r="B142" s="83" t="s">
        <v>1544</v>
      </c>
      <c r="C142" s="186">
        <f>('D. Insert Nat Trans Templ'!D35+'D. Insert Nat Trans Templ'!D31+'D. Insert Nat Trans Templ'!D48+SUM('D. Insert Nat Trans Templ'!D50:D51))/1000000</f>
        <v>1916.9880000000001</v>
      </c>
      <c r="D142" s="244">
        <v>0</v>
      </c>
      <c r="E142" s="92"/>
      <c r="F142" s="198">
        <f t="shared" si="11"/>
        <v>4.1200127376890681E-2</v>
      </c>
      <c r="G142" s="198">
        <f t="shared" si="12"/>
        <v>0</v>
      </c>
      <c r="H142" s="64"/>
      <c r="I142" s="66"/>
      <c r="J142" s="66"/>
      <c r="K142" s="66"/>
      <c r="L142" s="64"/>
      <c r="M142" s="64"/>
      <c r="N142" s="64"/>
    </row>
    <row r="143" spans="1:14" s="102" customFormat="1" x14ac:dyDescent="0.25">
      <c r="A143" s="66" t="s">
        <v>249</v>
      </c>
      <c r="B143" s="83" t="s">
        <v>224</v>
      </c>
      <c r="C143" s="244">
        <v>0</v>
      </c>
      <c r="D143" s="244">
        <v>0</v>
      </c>
      <c r="E143" s="83"/>
      <c r="F143" s="198">
        <f t="shared" si="11"/>
        <v>0</v>
      </c>
      <c r="G143" s="198">
        <f t="shared" si="12"/>
        <v>0</v>
      </c>
      <c r="H143" s="64"/>
      <c r="I143" s="66"/>
      <c r="J143" s="66"/>
      <c r="K143" s="66"/>
      <c r="L143" s="64"/>
      <c r="M143" s="64"/>
      <c r="N143" s="64"/>
    </row>
    <row r="144" spans="1:14" x14ac:dyDescent="0.25">
      <c r="A144" s="66" t="s">
        <v>250</v>
      </c>
      <c r="B144" s="83" t="s">
        <v>226</v>
      </c>
      <c r="C144" s="244">
        <v>0</v>
      </c>
      <c r="D144" s="244">
        <v>0</v>
      </c>
      <c r="E144" s="83"/>
      <c r="F144" s="198">
        <f t="shared" si="11"/>
        <v>0</v>
      </c>
      <c r="G144" s="198">
        <f t="shared" si="12"/>
        <v>0</v>
      </c>
      <c r="H144" s="64"/>
      <c r="L144" s="64"/>
      <c r="M144" s="64"/>
    </row>
    <row r="145" spans="1:14" x14ac:dyDescent="0.25">
      <c r="A145" s="66" t="s">
        <v>251</v>
      </c>
      <c r="B145" s="83" t="s">
        <v>1545</v>
      </c>
      <c r="C145" s="186">
        <f>('D. Insert Nat Trans Templ'!D27+'D. Insert Nat Trans Templ'!D38+'D. Insert Nat Trans Templ'!D39+'D. Insert Nat Trans Templ'!D44)/1000000</f>
        <v>7729.56</v>
      </c>
      <c r="D145" s="244">
        <v>0</v>
      </c>
      <c r="E145" s="83"/>
      <c r="F145" s="198">
        <f t="shared" si="11"/>
        <v>0.16612459575506949</v>
      </c>
      <c r="G145" s="198">
        <f t="shared" si="12"/>
        <v>0</v>
      </c>
      <c r="H145" s="64"/>
      <c r="L145" s="64"/>
      <c r="M145" s="64"/>
      <c r="N145" s="96"/>
    </row>
    <row r="146" spans="1:14" x14ac:dyDescent="0.25">
      <c r="A146" s="66" t="s">
        <v>252</v>
      </c>
      <c r="B146" s="83" t="s">
        <v>228</v>
      </c>
      <c r="C146" s="244">
        <v>0</v>
      </c>
      <c r="D146" s="244">
        <v>0</v>
      </c>
      <c r="E146" s="83"/>
      <c r="F146" s="198">
        <f t="shared" si="11"/>
        <v>0</v>
      </c>
      <c r="G146" s="198">
        <f t="shared" si="12"/>
        <v>0</v>
      </c>
      <c r="H146" s="64"/>
      <c r="L146" s="64"/>
      <c r="M146" s="64"/>
      <c r="N146" s="96"/>
    </row>
    <row r="147" spans="1:14" x14ac:dyDescent="0.25">
      <c r="A147" s="66" t="s">
        <v>253</v>
      </c>
      <c r="B147" s="361" t="s">
        <v>2676</v>
      </c>
      <c r="C147" s="244">
        <v>0</v>
      </c>
      <c r="D147" s="244">
        <v>0</v>
      </c>
      <c r="E147" s="361"/>
      <c r="F147" s="198">
        <f t="shared" si="11"/>
        <v>0</v>
      </c>
      <c r="G147" s="198">
        <f t="shared" si="12"/>
        <v>0</v>
      </c>
      <c r="H147" s="64"/>
      <c r="L147" s="64"/>
      <c r="M147" s="64"/>
      <c r="N147" s="96"/>
    </row>
    <row r="148" spans="1:14" x14ac:dyDescent="0.25">
      <c r="A148" s="66" t="s">
        <v>254</v>
      </c>
      <c r="B148" s="83" t="s">
        <v>1552</v>
      </c>
      <c r="C148" s="244">
        <v>0</v>
      </c>
      <c r="D148" s="244">
        <v>0</v>
      </c>
      <c r="E148" s="83"/>
      <c r="F148" s="198">
        <f t="shared" si="11"/>
        <v>0</v>
      </c>
      <c r="G148" s="198">
        <f t="shared" si="12"/>
        <v>0</v>
      </c>
      <c r="H148" s="64"/>
      <c r="L148" s="64"/>
      <c r="M148" s="64"/>
      <c r="N148" s="96"/>
    </row>
    <row r="149" spans="1:14" x14ac:dyDescent="0.25">
      <c r="A149" s="66" t="s">
        <v>255</v>
      </c>
      <c r="B149" s="83" t="s">
        <v>230</v>
      </c>
      <c r="C149" s="244">
        <v>0</v>
      </c>
      <c r="D149" s="244">
        <v>0</v>
      </c>
      <c r="E149" s="83"/>
      <c r="F149" s="198">
        <f t="shared" si="11"/>
        <v>0</v>
      </c>
      <c r="G149" s="198">
        <f t="shared" si="12"/>
        <v>0</v>
      </c>
      <c r="H149" s="64"/>
      <c r="L149" s="64"/>
      <c r="M149" s="64"/>
      <c r="N149" s="96"/>
    </row>
    <row r="150" spans="1:14" x14ac:dyDescent="0.25">
      <c r="A150" s="66" t="s">
        <v>256</v>
      </c>
      <c r="B150" s="83" t="s">
        <v>217</v>
      </c>
      <c r="C150" s="244">
        <v>0</v>
      </c>
      <c r="D150" s="244">
        <v>0</v>
      </c>
      <c r="E150" s="83"/>
      <c r="F150" s="198">
        <f t="shared" si="11"/>
        <v>0</v>
      </c>
      <c r="G150" s="198">
        <f t="shared" si="12"/>
        <v>0</v>
      </c>
      <c r="H150" s="64"/>
      <c r="L150" s="64"/>
      <c r="M150" s="64"/>
      <c r="N150" s="96"/>
    </row>
    <row r="151" spans="1:14" x14ac:dyDescent="0.25">
      <c r="A151" s="66" t="s">
        <v>257</v>
      </c>
      <c r="B151" s="176" t="s">
        <v>1547</v>
      </c>
      <c r="C151" s="244">
        <v>0</v>
      </c>
      <c r="D151" s="244">
        <v>0</v>
      </c>
      <c r="E151" s="83"/>
      <c r="F151" s="198">
        <f t="shared" si="11"/>
        <v>0</v>
      </c>
      <c r="G151" s="198">
        <f t="shared" si="12"/>
        <v>0</v>
      </c>
      <c r="H151" s="64"/>
      <c r="L151" s="64"/>
      <c r="M151" s="64"/>
      <c r="N151" s="96"/>
    </row>
    <row r="152" spans="1:14" x14ac:dyDescent="0.25">
      <c r="A152" s="66" t="s">
        <v>258</v>
      </c>
      <c r="B152" s="83" t="s">
        <v>232</v>
      </c>
      <c r="C152" s="244">
        <v>0</v>
      </c>
      <c r="D152" s="244">
        <v>0</v>
      </c>
      <c r="E152" s="83"/>
      <c r="F152" s="198">
        <f t="shared" si="11"/>
        <v>0</v>
      </c>
      <c r="G152" s="198">
        <f t="shared" si="12"/>
        <v>0</v>
      </c>
      <c r="H152" s="64"/>
      <c r="L152" s="64"/>
      <c r="M152" s="64"/>
      <c r="N152" s="96"/>
    </row>
    <row r="153" spans="1:14" x14ac:dyDescent="0.25">
      <c r="A153" s="66" t="s">
        <v>259</v>
      </c>
      <c r="B153" s="83" t="s">
        <v>234</v>
      </c>
      <c r="C153" s="244">
        <v>0</v>
      </c>
      <c r="D153" s="244">
        <v>0</v>
      </c>
      <c r="E153" s="83"/>
      <c r="F153" s="198">
        <f t="shared" si="11"/>
        <v>0</v>
      </c>
      <c r="G153" s="198">
        <f t="shared" si="12"/>
        <v>0</v>
      </c>
      <c r="H153" s="64"/>
      <c r="L153" s="64"/>
      <c r="M153" s="64"/>
      <c r="N153" s="96"/>
    </row>
    <row r="154" spans="1:14" x14ac:dyDescent="0.25">
      <c r="A154" s="66" t="s">
        <v>1549</v>
      </c>
      <c r="B154" s="83" t="s">
        <v>1546</v>
      </c>
      <c r="C154" s="186">
        <f>('D. Insert Nat Trans Templ'!D36+'D. Insert Nat Trans Templ'!D42+'D. Insert Nat Trans Templ'!D46)/1000000</f>
        <v>6881.05</v>
      </c>
      <c r="D154" s="244">
        <v>0</v>
      </c>
      <c r="E154" s="83"/>
      <c r="F154" s="198">
        <f t="shared" si="11"/>
        <v>0.14788832089024742</v>
      </c>
      <c r="G154" s="198">
        <f t="shared" si="12"/>
        <v>0</v>
      </c>
      <c r="H154" s="64"/>
      <c r="L154" s="64"/>
      <c r="M154" s="64"/>
      <c r="N154" s="96"/>
    </row>
    <row r="155" spans="1:14" x14ac:dyDescent="0.25">
      <c r="A155" s="66" t="s">
        <v>1553</v>
      </c>
      <c r="B155" s="83" t="s">
        <v>146</v>
      </c>
      <c r="C155" s="244">
        <v>0</v>
      </c>
      <c r="D155" s="244">
        <v>0</v>
      </c>
      <c r="E155" s="83"/>
      <c r="F155" s="198">
        <f t="shared" si="11"/>
        <v>0</v>
      </c>
      <c r="G155" s="198">
        <f t="shared" si="12"/>
        <v>0</v>
      </c>
      <c r="H155" s="64"/>
      <c r="L155" s="64"/>
      <c r="M155" s="64"/>
      <c r="N155" s="96"/>
    </row>
    <row r="156" spans="1:14" hidden="1" outlineLevel="1" x14ac:dyDescent="0.25">
      <c r="A156" s="274" t="s">
        <v>2678</v>
      </c>
      <c r="B156" s="100" t="s">
        <v>148</v>
      </c>
      <c r="C156" s="186">
        <f>SUM(C138:C155)</f>
        <v>46528.691100000004</v>
      </c>
      <c r="D156" s="186">
        <f>SUM(D138:D155)</f>
        <v>46528.691100000004</v>
      </c>
      <c r="E156" s="83"/>
      <c r="F156" s="180">
        <f>SUM(F138:F155)</f>
        <v>0.99999999999999989</v>
      </c>
      <c r="G156" s="180">
        <f>SUM(G138:G155)</f>
        <v>1</v>
      </c>
      <c r="H156" s="64"/>
      <c r="L156" s="64"/>
      <c r="M156" s="64"/>
      <c r="N156" s="96"/>
    </row>
    <row r="157" spans="1:14" hidden="1" outlineLevel="1" x14ac:dyDescent="0.25">
      <c r="A157" s="66" t="s">
        <v>260</v>
      </c>
      <c r="B157" s="95" t="s">
        <v>150</v>
      </c>
      <c r="C157" s="186"/>
      <c r="D157" s="186"/>
      <c r="E157" s="83"/>
      <c r="F157" s="198" t="str">
        <f t="shared" ref="F157:F162" si="13">IF($C$156=0,"",IF(C157="[for completion]","",IF(C157="","",C157/$C$156)))</f>
        <v/>
      </c>
      <c r="G157" s="198" t="str">
        <f t="shared" ref="G157:G162" si="14">IF($D$156=0,"",IF(D157="[for completion]","",IF(D157="","",D157/$D$156)))</f>
        <v/>
      </c>
      <c r="H157" s="64"/>
      <c r="L157" s="64"/>
      <c r="M157" s="64"/>
      <c r="N157" s="96"/>
    </row>
    <row r="158" spans="1:14" hidden="1" outlineLevel="1" x14ac:dyDescent="0.25">
      <c r="A158" s="66" t="s">
        <v>261</v>
      </c>
      <c r="B158" s="95" t="s">
        <v>150</v>
      </c>
      <c r="C158" s="186"/>
      <c r="D158" s="186"/>
      <c r="E158" s="83"/>
      <c r="F158" s="198" t="str">
        <f t="shared" si="13"/>
        <v/>
      </c>
      <c r="G158" s="198" t="str">
        <f t="shared" si="14"/>
        <v/>
      </c>
      <c r="H158" s="64"/>
      <c r="L158" s="64"/>
      <c r="M158" s="64"/>
      <c r="N158" s="96"/>
    </row>
    <row r="159" spans="1:14" hidden="1" outlineLevel="1" x14ac:dyDescent="0.25">
      <c r="A159" s="274" t="s">
        <v>262</v>
      </c>
      <c r="B159" s="95" t="s">
        <v>150</v>
      </c>
      <c r="C159" s="186"/>
      <c r="D159" s="186"/>
      <c r="E159" s="83"/>
      <c r="F159" s="198" t="str">
        <f t="shared" si="13"/>
        <v/>
      </c>
      <c r="G159" s="198" t="str">
        <f t="shared" si="14"/>
        <v/>
      </c>
      <c r="H159" s="64"/>
      <c r="L159" s="64"/>
      <c r="M159" s="64"/>
      <c r="N159" s="96"/>
    </row>
    <row r="160" spans="1:14" hidden="1" outlineLevel="1" x14ac:dyDescent="0.25">
      <c r="A160" s="274" t="s">
        <v>263</v>
      </c>
      <c r="B160" s="95" t="s">
        <v>150</v>
      </c>
      <c r="C160" s="186"/>
      <c r="D160" s="186"/>
      <c r="E160" s="83"/>
      <c r="F160" s="198" t="str">
        <f t="shared" si="13"/>
        <v/>
      </c>
      <c r="G160" s="198" t="str">
        <f t="shared" si="14"/>
        <v/>
      </c>
      <c r="H160" s="64"/>
      <c r="L160" s="64"/>
      <c r="M160" s="64"/>
      <c r="N160" s="96"/>
    </row>
    <row r="161" spans="1:14" hidden="1" outlineLevel="1" x14ac:dyDescent="0.25">
      <c r="A161" s="274" t="s">
        <v>264</v>
      </c>
      <c r="B161" s="95" t="s">
        <v>150</v>
      </c>
      <c r="C161" s="186"/>
      <c r="D161" s="186"/>
      <c r="E161" s="83"/>
      <c r="F161" s="198" t="str">
        <f t="shared" si="13"/>
        <v/>
      </c>
      <c r="G161" s="198" t="str">
        <f t="shared" si="14"/>
        <v/>
      </c>
      <c r="H161" s="64"/>
      <c r="L161" s="64"/>
      <c r="M161" s="64"/>
      <c r="N161" s="96"/>
    </row>
    <row r="162" spans="1:14" hidden="1" outlineLevel="1" x14ac:dyDescent="0.25">
      <c r="A162" s="274" t="s">
        <v>265</v>
      </c>
      <c r="B162" s="95" t="s">
        <v>150</v>
      </c>
      <c r="C162" s="186"/>
      <c r="D162" s="186"/>
      <c r="E162" s="83"/>
      <c r="F162" s="198" t="str">
        <f t="shared" si="13"/>
        <v/>
      </c>
      <c r="G162" s="198" t="str">
        <f t="shared" si="14"/>
        <v/>
      </c>
      <c r="H162" s="64"/>
      <c r="L162" s="64"/>
      <c r="M162" s="64"/>
      <c r="N162" s="96"/>
    </row>
    <row r="163" spans="1:14" ht="15" customHeight="1" collapsed="1" x14ac:dyDescent="0.25">
      <c r="A163" s="85"/>
      <c r="B163" s="86" t="s">
        <v>266</v>
      </c>
      <c r="C163" s="135" t="s">
        <v>208</v>
      </c>
      <c r="D163" s="135" t="s">
        <v>209</v>
      </c>
      <c r="E163" s="87"/>
      <c r="F163" s="135" t="s">
        <v>210</v>
      </c>
      <c r="G163" s="135" t="s">
        <v>211</v>
      </c>
      <c r="H163" s="64"/>
      <c r="L163" s="64"/>
      <c r="M163" s="64"/>
      <c r="N163" s="96"/>
    </row>
    <row r="164" spans="1:14" x14ac:dyDescent="0.25">
      <c r="A164" s="66" t="s">
        <v>268</v>
      </c>
      <c r="B164" s="64" t="s">
        <v>269</v>
      </c>
      <c r="C164" s="186">
        <f>SUMIF('D. Insert Nat Trans Templ'!$G$25:$G53,"*Fixed*",'D. Insert Nat Trans Templ'!$D$25:$D53)/1000000</f>
        <v>38382.606099999997</v>
      </c>
      <c r="D164" s="186">
        <v>0</v>
      </c>
      <c r="E164" s="104"/>
      <c r="F164" s="198">
        <f>IF($C$167=0,"",IF(C164="[for completion]","",IF(C164="","",C164/$C$167)))</f>
        <v>0.82492340086480531</v>
      </c>
      <c r="G164" s="198">
        <f>IF($D$167=0,"",IF(D164="[for completion]","",IF(D164="","",D164/$D$167)))</f>
        <v>0</v>
      </c>
      <c r="H164" s="64"/>
      <c r="L164" s="64"/>
      <c r="M164" s="64"/>
      <c r="N164" s="96"/>
    </row>
    <row r="165" spans="1:14" x14ac:dyDescent="0.25">
      <c r="A165" s="66" t="s">
        <v>270</v>
      </c>
      <c r="B165" s="64" t="s">
        <v>271</v>
      </c>
      <c r="C165" s="186">
        <f>SUMIF('D. Insert Nat Trans Templ'!$G$25:$G54,"*Float*",'D. Insert Nat Trans Templ'!$D$25:$D54)/1000000</f>
        <v>8146.085</v>
      </c>
      <c r="D165" s="186">
        <f>C167</f>
        <v>46528.691099999996</v>
      </c>
      <c r="E165" s="104"/>
      <c r="F165" s="198">
        <f>IF($C$167=0,"",IF(C165="[for completion]","",IF(C165="","",C165/$C$167)))</f>
        <v>0.17507659913519469</v>
      </c>
      <c r="G165" s="198">
        <f>IF($D$167=0,"",IF(D165="[for completion]","",IF(D165="","",D165/$D$167)))</f>
        <v>1</v>
      </c>
      <c r="H165" s="64"/>
      <c r="L165" s="64"/>
      <c r="M165" s="64"/>
      <c r="N165" s="96"/>
    </row>
    <row r="166" spans="1:14" x14ac:dyDescent="0.25">
      <c r="A166" s="66" t="s">
        <v>272</v>
      </c>
      <c r="B166" s="64" t="s">
        <v>146</v>
      </c>
      <c r="C166" s="186">
        <v>0</v>
      </c>
      <c r="D166" s="186">
        <v>0</v>
      </c>
      <c r="E166" s="104"/>
      <c r="F166" s="198">
        <f>IF($C$167=0,"",IF(C166="[for completion]","",IF(C166="","",C166/$C$167)))</f>
        <v>0</v>
      </c>
      <c r="G166" s="198">
        <f>IF($D$167=0,"",IF(D166="[for completion]","",IF(D166="","",D166/$D$167)))</f>
        <v>0</v>
      </c>
      <c r="H166" s="64"/>
      <c r="L166" s="64"/>
      <c r="M166" s="64"/>
      <c r="N166" s="96"/>
    </row>
    <row r="167" spans="1:14" x14ac:dyDescent="0.25">
      <c r="A167" s="66" t="s">
        <v>273</v>
      </c>
      <c r="B167" s="105" t="s">
        <v>148</v>
      </c>
      <c r="C167" s="201">
        <f>SUM(C164:C166)</f>
        <v>46528.691099999996</v>
      </c>
      <c r="D167" s="201">
        <f>SUM(D164:D166)</f>
        <v>46528.691099999996</v>
      </c>
      <c r="E167" s="104"/>
      <c r="F167" s="200">
        <f>SUM(F164:F166)</f>
        <v>1</v>
      </c>
      <c r="G167" s="200">
        <f>SUM(G164:G166)</f>
        <v>1</v>
      </c>
      <c r="H167" s="64"/>
      <c r="L167" s="64"/>
      <c r="M167" s="64"/>
      <c r="N167" s="96"/>
    </row>
    <row r="168" spans="1:14" hidden="1" outlineLevel="1" x14ac:dyDescent="0.25">
      <c r="A168" s="66" t="s">
        <v>274</v>
      </c>
      <c r="B168" s="105"/>
      <c r="C168" s="201"/>
      <c r="D168" s="201"/>
      <c r="E168" s="104"/>
      <c r="F168" s="104"/>
      <c r="G168" s="62"/>
      <c r="H168" s="64"/>
      <c r="L168" s="64"/>
      <c r="M168" s="64"/>
      <c r="N168" s="96"/>
    </row>
    <row r="169" spans="1:14" hidden="1" outlineLevel="1" x14ac:dyDescent="0.25">
      <c r="A169" s="66" t="s">
        <v>275</v>
      </c>
      <c r="B169" s="105"/>
      <c r="C169" s="201"/>
      <c r="D169" s="201"/>
      <c r="E169" s="104"/>
      <c r="F169" s="104"/>
      <c r="G169" s="62"/>
      <c r="H169" s="64"/>
      <c r="L169" s="64"/>
      <c r="M169" s="64"/>
      <c r="N169" s="96"/>
    </row>
    <row r="170" spans="1:14" hidden="1" outlineLevel="1" x14ac:dyDescent="0.25">
      <c r="A170" s="66" t="s">
        <v>276</v>
      </c>
      <c r="B170" s="105"/>
      <c r="C170" s="201"/>
      <c r="D170" s="201"/>
      <c r="E170" s="104"/>
      <c r="F170" s="104"/>
      <c r="G170" s="62"/>
      <c r="H170" s="64"/>
      <c r="L170" s="64"/>
      <c r="M170" s="64"/>
      <c r="N170" s="96"/>
    </row>
    <row r="171" spans="1:14" hidden="1" outlineLevel="1" x14ac:dyDescent="0.25">
      <c r="A171" s="66" t="s">
        <v>277</v>
      </c>
      <c r="B171" s="105"/>
      <c r="C171" s="201"/>
      <c r="D171" s="201"/>
      <c r="E171" s="104"/>
      <c r="F171" s="104"/>
      <c r="G171" s="62"/>
      <c r="H171" s="64"/>
      <c r="L171" s="64"/>
      <c r="M171" s="64"/>
      <c r="N171" s="96"/>
    </row>
    <row r="172" spans="1:14" hidden="1" outlineLevel="1" x14ac:dyDescent="0.25">
      <c r="A172" s="66" t="s">
        <v>278</v>
      </c>
      <c r="B172" s="105"/>
      <c r="C172" s="201"/>
      <c r="D172" s="201"/>
      <c r="E172" s="104"/>
      <c r="F172" s="104"/>
      <c r="G172" s="62"/>
      <c r="H172" s="64"/>
      <c r="L172" s="64"/>
      <c r="M172" s="64"/>
      <c r="N172" s="96"/>
    </row>
    <row r="173" spans="1:14" ht="15" customHeight="1" collapsed="1" x14ac:dyDescent="0.25">
      <c r="A173" s="85"/>
      <c r="B173" s="86" t="s">
        <v>279</v>
      </c>
      <c r="C173" s="85" t="s">
        <v>115</v>
      </c>
      <c r="D173" s="85"/>
      <c r="E173" s="87"/>
      <c r="F173" s="88" t="s">
        <v>280</v>
      </c>
      <c r="G173" s="88"/>
      <c r="H173" s="64"/>
      <c r="L173" s="64"/>
      <c r="M173" s="64"/>
      <c r="N173" s="96"/>
    </row>
    <row r="174" spans="1:14" ht="15" customHeight="1" x14ac:dyDescent="0.25">
      <c r="A174" s="66" t="s">
        <v>281</v>
      </c>
      <c r="B174" s="83" t="s">
        <v>282</v>
      </c>
      <c r="C174" s="655">
        <v>0</v>
      </c>
      <c r="D174" s="80"/>
      <c r="E174" s="72"/>
      <c r="F174" s="198" t="str">
        <f>IF($C$179=0,"",IF(C174="[for completion]","",C174/$C$179))</f>
        <v/>
      </c>
      <c r="G174" s="92"/>
      <c r="H174" s="64"/>
      <c r="L174" s="64"/>
      <c r="M174" s="64"/>
      <c r="N174" s="96"/>
    </row>
    <row r="175" spans="1:14" ht="30.75" customHeight="1" x14ac:dyDescent="0.25">
      <c r="A175" s="66" t="s">
        <v>9</v>
      </c>
      <c r="B175" s="83" t="s">
        <v>1386</v>
      </c>
      <c r="C175" s="655">
        <v>0</v>
      </c>
      <c r="E175" s="94"/>
      <c r="F175" s="198" t="str">
        <f>IF($C$179=0,"",IF(C175="[for completion]","",C175/$C$179))</f>
        <v/>
      </c>
      <c r="G175" s="92"/>
      <c r="H175" s="64"/>
      <c r="L175" s="64"/>
      <c r="M175" s="64"/>
      <c r="N175" s="96"/>
    </row>
    <row r="176" spans="1:14" x14ac:dyDescent="0.25">
      <c r="A176" s="66" t="s">
        <v>283</v>
      </c>
      <c r="B176" s="83" t="s">
        <v>284</v>
      </c>
      <c r="C176" s="655">
        <v>0</v>
      </c>
      <c r="E176" s="94"/>
      <c r="F176" s="198"/>
      <c r="G176" s="92"/>
      <c r="H176" s="64"/>
      <c r="L176" s="64"/>
      <c r="M176" s="64"/>
      <c r="N176" s="96"/>
    </row>
    <row r="177" spans="1:14" x14ac:dyDescent="0.25">
      <c r="A177" s="66" t="s">
        <v>285</v>
      </c>
      <c r="B177" s="83" t="s">
        <v>286</v>
      </c>
      <c r="C177" s="655">
        <v>0</v>
      </c>
      <c r="E177" s="94"/>
      <c r="F177" s="198" t="str">
        <f t="shared" ref="F177:F187" si="15">IF($C$179=0,"",IF(C177="[for completion]","",C177/$C$179))</f>
        <v/>
      </c>
      <c r="G177" s="92"/>
      <c r="H177" s="64"/>
      <c r="L177" s="64"/>
      <c r="M177" s="64"/>
      <c r="N177" s="96"/>
    </row>
    <row r="178" spans="1:14" x14ac:dyDescent="0.25">
      <c r="A178" s="66" t="s">
        <v>287</v>
      </c>
      <c r="B178" s="83" t="s">
        <v>146</v>
      </c>
      <c r="C178" s="655">
        <v>0</v>
      </c>
      <c r="E178" s="94"/>
      <c r="F178" s="198" t="str">
        <f t="shared" si="15"/>
        <v/>
      </c>
      <c r="G178" s="92"/>
      <c r="H178" s="64"/>
      <c r="L178" s="64"/>
      <c r="M178" s="64"/>
      <c r="N178" s="96"/>
    </row>
    <row r="179" spans="1:14" x14ac:dyDescent="0.25">
      <c r="A179" s="66" t="s">
        <v>10</v>
      </c>
      <c r="B179" s="100" t="s">
        <v>148</v>
      </c>
      <c r="C179" s="188">
        <f>SUM(C174:C178)</f>
        <v>0</v>
      </c>
      <c r="E179" s="94"/>
      <c r="F179" s="199">
        <f>SUM(F174:F178)</f>
        <v>0</v>
      </c>
      <c r="G179" s="92"/>
      <c r="H179" s="64"/>
      <c r="L179" s="64"/>
      <c r="M179" s="64"/>
      <c r="N179" s="96"/>
    </row>
    <row r="180" spans="1:14" outlineLevel="1" x14ac:dyDescent="0.25">
      <c r="A180" s="66" t="s">
        <v>288</v>
      </c>
      <c r="B180" s="106" t="s">
        <v>289</v>
      </c>
      <c r="C180" s="186"/>
      <c r="E180" s="94"/>
      <c r="F180" s="198" t="str">
        <f t="shared" si="15"/>
        <v/>
      </c>
      <c r="G180" s="92"/>
      <c r="H180" s="64"/>
      <c r="L180" s="64"/>
      <c r="M180" s="64"/>
      <c r="N180" s="96"/>
    </row>
    <row r="181" spans="1:14" s="106" customFormat="1" ht="30" outlineLevel="1" x14ac:dyDescent="0.25">
      <c r="A181" s="66" t="s">
        <v>290</v>
      </c>
      <c r="B181" s="106" t="s">
        <v>291</v>
      </c>
      <c r="C181" s="202"/>
      <c r="F181" s="198" t="str">
        <f t="shared" si="15"/>
        <v/>
      </c>
    </row>
    <row r="182" spans="1:14" ht="30" outlineLevel="1" x14ac:dyDescent="0.25">
      <c r="A182" s="66" t="s">
        <v>292</v>
      </c>
      <c r="B182" s="106" t="s">
        <v>293</v>
      </c>
      <c r="C182" s="186"/>
      <c r="E182" s="94"/>
      <c r="F182" s="198" t="str">
        <f t="shared" si="15"/>
        <v/>
      </c>
      <c r="G182" s="92"/>
      <c r="H182" s="64"/>
      <c r="L182" s="64"/>
      <c r="M182" s="64"/>
      <c r="N182" s="96"/>
    </row>
    <row r="183" spans="1:14" outlineLevel="1" x14ac:dyDescent="0.25">
      <c r="A183" s="66" t="s">
        <v>294</v>
      </c>
      <c r="B183" s="106" t="s">
        <v>295</v>
      </c>
      <c r="C183" s="186"/>
      <c r="E183" s="94"/>
      <c r="F183" s="198" t="str">
        <f t="shared" si="15"/>
        <v/>
      </c>
      <c r="G183" s="92"/>
      <c r="H183" s="64"/>
      <c r="L183" s="64"/>
      <c r="M183" s="64"/>
      <c r="N183" s="96"/>
    </row>
    <row r="184" spans="1:14" s="106" customFormat="1" ht="30" outlineLevel="1" x14ac:dyDescent="0.25">
      <c r="A184" s="66" t="s">
        <v>296</v>
      </c>
      <c r="B184" s="106" t="s">
        <v>297</v>
      </c>
      <c r="C184" s="202"/>
      <c r="F184" s="198" t="str">
        <f t="shared" si="15"/>
        <v/>
      </c>
    </row>
    <row r="185" spans="1:14" ht="30" outlineLevel="1" x14ac:dyDescent="0.25">
      <c r="A185" s="66" t="s">
        <v>298</v>
      </c>
      <c r="B185" s="106" t="s">
        <v>299</v>
      </c>
      <c r="C185" s="186"/>
      <c r="E185" s="94"/>
      <c r="F185" s="198" t="str">
        <f t="shared" si="15"/>
        <v/>
      </c>
      <c r="G185" s="92"/>
      <c r="H185" s="64"/>
      <c r="L185" s="64"/>
      <c r="M185" s="64"/>
      <c r="N185" s="96"/>
    </row>
    <row r="186" spans="1:14" outlineLevel="1" x14ac:dyDescent="0.25">
      <c r="A186" s="66" t="s">
        <v>300</v>
      </c>
      <c r="B186" s="106" t="s">
        <v>301</v>
      </c>
      <c r="C186" s="186"/>
      <c r="E186" s="94"/>
      <c r="F186" s="198" t="str">
        <f t="shared" si="15"/>
        <v/>
      </c>
      <c r="G186" s="92"/>
      <c r="H186" s="64"/>
      <c r="L186" s="64"/>
      <c r="M186" s="64"/>
      <c r="N186" s="96"/>
    </row>
    <row r="187" spans="1:14" outlineLevel="1" x14ac:dyDescent="0.25">
      <c r="A187" s="66" t="s">
        <v>302</v>
      </c>
      <c r="B187" s="106" t="s">
        <v>303</v>
      </c>
      <c r="C187" s="186"/>
      <c r="E187" s="94"/>
      <c r="F187" s="198" t="str">
        <f t="shared" si="15"/>
        <v/>
      </c>
      <c r="G187" s="92"/>
      <c r="H187" s="64"/>
      <c r="L187" s="64"/>
      <c r="M187" s="64"/>
      <c r="N187" s="96"/>
    </row>
    <row r="188" spans="1:14" outlineLevel="1" x14ac:dyDescent="0.25">
      <c r="A188" s="66" t="s">
        <v>304</v>
      </c>
      <c r="B188" s="106"/>
      <c r="E188" s="94"/>
      <c r="F188" s="92"/>
      <c r="G188" s="92"/>
      <c r="H188" s="64"/>
      <c r="L188" s="64"/>
      <c r="M188" s="64"/>
      <c r="N188" s="96"/>
    </row>
    <row r="189" spans="1:14" outlineLevel="1" x14ac:dyDescent="0.25">
      <c r="A189" s="66" t="s">
        <v>305</v>
      </c>
      <c r="B189" s="106"/>
      <c r="E189" s="94"/>
      <c r="F189" s="92"/>
      <c r="G189" s="92"/>
      <c r="H189" s="64"/>
      <c r="L189" s="64"/>
      <c r="M189" s="64"/>
      <c r="N189" s="96"/>
    </row>
    <row r="190" spans="1:14" outlineLevel="1" x14ac:dyDescent="0.25">
      <c r="A190" s="66" t="s">
        <v>306</v>
      </c>
      <c r="B190" s="106"/>
      <c r="E190" s="94"/>
      <c r="F190" s="92"/>
      <c r="G190" s="92"/>
      <c r="H190" s="64"/>
      <c r="L190" s="64"/>
      <c r="M190" s="64"/>
      <c r="N190" s="96"/>
    </row>
    <row r="191" spans="1:14" outlineLevel="1" x14ac:dyDescent="0.25">
      <c r="A191" s="66" t="s">
        <v>307</v>
      </c>
      <c r="B191" s="95"/>
      <c r="E191" s="94"/>
      <c r="F191" s="92"/>
      <c r="G191" s="92"/>
      <c r="H191" s="64"/>
      <c r="L191" s="64"/>
      <c r="M191" s="64"/>
      <c r="N191" s="96"/>
    </row>
    <row r="192" spans="1:14" ht="15" customHeight="1" x14ac:dyDescent="0.25">
      <c r="A192" s="85"/>
      <c r="B192" s="86" t="s">
        <v>308</v>
      </c>
      <c r="C192" s="85" t="s">
        <v>115</v>
      </c>
      <c r="D192" s="85"/>
      <c r="E192" s="87"/>
      <c r="F192" s="88" t="s">
        <v>280</v>
      </c>
      <c r="G192" s="88"/>
      <c r="H192" s="64"/>
      <c r="L192" s="64"/>
      <c r="M192" s="64"/>
      <c r="N192" s="96"/>
    </row>
    <row r="193" spans="1:14" x14ac:dyDescent="0.25">
      <c r="A193" s="66" t="s">
        <v>309</v>
      </c>
      <c r="B193" s="83" t="s">
        <v>310</v>
      </c>
      <c r="C193" s="655">
        <v>0</v>
      </c>
      <c r="E193" s="91"/>
      <c r="F193" s="198" t="str">
        <f t="shared" ref="F193:F206" si="16">IF($C$208=0,"",IF(C193="[for completion]","",C193/$C$208))</f>
        <v/>
      </c>
      <c r="G193" s="92"/>
      <c r="H193" s="64"/>
      <c r="L193" s="64"/>
      <c r="M193" s="64"/>
      <c r="N193" s="96"/>
    </row>
    <row r="194" spans="1:14" x14ac:dyDescent="0.25">
      <c r="A194" s="66" t="s">
        <v>311</v>
      </c>
      <c r="B194" s="83" t="s">
        <v>312</v>
      </c>
      <c r="C194" s="655">
        <v>0</v>
      </c>
      <c r="E194" s="94"/>
      <c r="F194" s="198" t="str">
        <f t="shared" si="16"/>
        <v/>
      </c>
      <c r="G194" s="94"/>
      <c r="H194" s="64"/>
      <c r="L194" s="64"/>
      <c r="M194" s="64"/>
      <c r="N194" s="96"/>
    </row>
    <row r="195" spans="1:14" x14ac:dyDescent="0.25">
      <c r="A195" s="66" t="s">
        <v>313</v>
      </c>
      <c r="B195" s="83" t="s">
        <v>314</v>
      </c>
      <c r="C195" s="655">
        <v>0</v>
      </c>
      <c r="E195" s="94"/>
      <c r="F195" s="198" t="str">
        <f t="shared" si="16"/>
        <v/>
      </c>
      <c r="G195" s="94"/>
      <c r="H195" s="64"/>
      <c r="L195" s="64"/>
      <c r="M195" s="64"/>
      <c r="N195" s="96"/>
    </row>
    <row r="196" spans="1:14" x14ac:dyDescent="0.25">
      <c r="A196" s="66" t="s">
        <v>315</v>
      </c>
      <c r="B196" s="83" t="s">
        <v>316</v>
      </c>
      <c r="C196" s="655">
        <v>0</v>
      </c>
      <c r="E196" s="94"/>
      <c r="F196" s="198" t="str">
        <f t="shared" si="16"/>
        <v/>
      </c>
      <c r="G196" s="94"/>
      <c r="H196" s="64"/>
      <c r="L196" s="64"/>
      <c r="M196" s="64"/>
      <c r="N196" s="96"/>
    </row>
    <row r="197" spans="1:14" x14ac:dyDescent="0.25">
      <c r="A197" s="66" t="s">
        <v>317</v>
      </c>
      <c r="B197" s="83" t="s">
        <v>318</v>
      </c>
      <c r="C197" s="655">
        <v>0</v>
      </c>
      <c r="E197" s="94"/>
      <c r="F197" s="198" t="str">
        <f t="shared" si="16"/>
        <v/>
      </c>
      <c r="G197" s="94"/>
      <c r="H197" s="64"/>
      <c r="L197" s="64"/>
      <c r="M197" s="64"/>
      <c r="N197" s="96"/>
    </row>
    <row r="198" spans="1:14" x14ac:dyDescent="0.25">
      <c r="A198" s="66" t="s">
        <v>319</v>
      </c>
      <c r="B198" s="83" t="s">
        <v>320</v>
      </c>
      <c r="C198" s="655">
        <v>0</v>
      </c>
      <c r="E198" s="94"/>
      <c r="F198" s="198" t="str">
        <f t="shared" si="16"/>
        <v/>
      </c>
      <c r="G198" s="94"/>
      <c r="H198" s="64"/>
      <c r="L198" s="64"/>
      <c r="M198" s="64"/>
      <c r="N198" s="96"/>
    </row>
    <row r="199" spans="1:14" x14ac:dyDescent="0.25">
      <c r="A199" s="66" t="s">
        <v>321</v>
      </c>
      <c r="B199" s="83" t="s">
        <v>322</v>
      </c>
      <c r="C199" s="655">
        <v>0</v>
      </c>
      <c r="E199" s="94"/>
      <c r="F199" s="198" t="str">
        <f t="shared" si="16"/>
        <v/>
      </c>
      <c r="G199" s="94"/>
      <c r="H199" s="64"/>
      <c r="L199" s="64"/>
      <c r="M199" s="64"/>
      <c r="N199" s="96"/>
    </row>
    <row r="200" spans="1:14" x14ac:dyDescent="0.25">
      <c r="A200" s="66" t="s">
        <v>323</v>
      </c>
      <c r="B200" s="83" t="s">
        <v>12</v>
      </c>
      <c r="C200" s="655">
        <v>0</v>
      </c>
      <c r="E200" s="94"/>
      <c r="F200" s="198" t="str">
        <f t="shared" si="16"/>
        <v/>
      </c>
      <c r="G200" s="94"/>
      <c r="H200" s="64"/>
      <c r="L200" s="64"/>
      <c r="M200" s="64"/>
      <c r="N200" s="96"/>
    </row>
    <row r="201" spans="1:14" x14ac:dyDescent="0.25">
      <c r="A201" s="66" t="s">
        <v>324</v>
      </c>
      <c r="B201" s="83" t="s">
        <v>325</v>
      </c>
      <c r="C201" s="655">
        <v>0</v>
      </c>
      <c r="E201" s="94"/>
      <c r="F201" s="198" t="str">
        <f t="shared" si="16"/>
        <v/>
      </c>
      <c r="G201" s="94"/>
      <c r="H201" s="64"/>
      <c r="L201" s="64"/>
      <c r="M201" s="64"/>
      <c r="N201" s="96"/>
    </row>
    <row r="202" spans="1:14" x14ac:dyDescent="0.25">
      <c r="A202" s="66" t="s">
        <v>326</v>
      </c>
      <c r="B202" s="83" t="s">
        <v>327</v>
      </c>
      <c r="C202" s="655">
        <v>0</v>
      </c>
      <c r="E202" s="94"/>
      <c r="F202" s="198" t="str">
        <f t="shared" si="16"/>
        <v/>
      </c>
      <c r="G202" s="94"/>
      <c r="H202" s="64"/>
      <c r="L202" s="64"/>
      <c r="M202" s="64"/>
      <c r="N202" s="96"/>
    </row>
    <row r="203" spans="1:14" x14ac:dyDescent="0.25">
      <c r="A203" s="66" t="s">
        <v>328</v>
      </c>
      <c r="B203" s="83" t="s">
        <v>329</v>
      </c>
      <c r="C203" s="655">
        <v>0</v>
      </c>
      <c r="E203" s="94"/>
      <c r="F203" s="198" t="str">
        <f t="shared" si="16"/>
        <v/>
      </c>
      <c r="G203" s="94"/>
      <c r="H203" s="64"/>
      <c r="L203" s="64"/>
      <c r="M203" s="64"/>
      <c r="N203" s="96"/>
    </row>
    <row r="204" spans="1:14" x14ac:dyDescent="0.25">
      <c r="A204" s="66" t="s">
        <v>330</v>
      </c>
      <c r="B204" s="83" t="s">
        <v>331</v>
      </c>
      <c r="C204" s="655">
        <v>0</v>
      </c>
      <c r="E204" s="94"/>
      <c r="F204" s="198" t="str">
        <f t="shared" si="16"/>
        <v/>
      </c>
      <c r="G204" s="94"/>
      <c r="H204" s="64"/>
      <c r="L204" s="64"/>
      <c r="M204" s="64"/>
      <c r="N204" s="96"/>
    </row>
    <row r="205" spans="1:14" x14ac:dyDescent="0.25">
      <c r="A205" s="66" t="s">
        <v>332</v>
      </c>
      <c r="B205" s="83" t="s">
        <v>333</v>
      </c>
      <c r="C205" s="655">
        <v>0</v>
      </c>
      <c r="E205" s="94"/>
      <c r="F205" s="198" t="str">
        <f t="shared" si="16"/>
        <v/>
      </c>
      <c r="G205" s="94"/>
      <c r="H205" s="64"/>
      <c r="L205" s="64"/>
      <c r="M205" s="64"/>
      <c r="N205" s="96"/>
    </row>
    <row r="206" spans="1:14" x14ac:dyDescent="0.25">
      <c r="A206" s="66" t="s">
        <v>334</v>
      </c>
      <c r="B206" s="83" t="s">
        <v>146</v>
      </c>
      <c r="C206" s="655">
        <v>0</v>
      </c>
      <c r="E206" s="94"/>
      <c r="F206" s="198" t="str">
        <f t="shared" si="16"/>
        <v/>
      </c>
      <c r="G206" s="94"/>
      <c r="H206" s="64"/>
      <c r="L206" s="64"/>
      <c r="M206" s="64"/>
      <c r="N206" s="96"/>
    </row>
    <row r="207" spans="1:14" x14ac:dyDescent="0.25">
      <c r="A207" s="66" t="s">
        <v>335</v>
      </c>
      <c r="B207" s="93" t="s">
        <v>336</v>
      </c>
      <c r="C207" s="186">
        <v>0</v>
      </c>
      <c r="E207" s="94"/>
      <c r="F207" s="198"/>
      <c r="G207" s="94"/>
      <c r="H207" s="64"/>
      <c r="L207" s="64"/>
      <c r="M207" s="64"/>
      <c r="N207" s="96"/>
    </row>
    <row r="208" spans="1:14" x14ac:dyDescent="0.25">
      <c r="A208" s="66" t="s">
        <v>337</v>
      </c>
      <c r="B208" s="100" t="s">
        <v>148</v>
      </c>
      <c r="C208" s="188">
        <f>SUM(C193:C206)</f>
        <v>0</v>
      </c>
      <c r="D208" s="83"/>
      <c r="E208" s="94"/>
      <c r="F208" s="199">
        <f>SUM(F193:F206)</f>
        <v>0</v>
      </c>
      <c r="G208" s="94"/>
      <c r="H208" s="64"/>
      <c r="L208" s="64"/>
      <c r="M208" s="64"/>
      <c r="N208" s="96"/>
    </row>
    <row r="209" spans="1:14" hidden="1" outlineLevel="1" x14ac:dyDescent="0.25">
      <c r="A209" s="66" t="s">
        <v>338</v>
      </c>
      <c r="B209" s="95" t="s">
        <v>150</v>
      </c>
      <c r="C209" s="186"/>
      <c r="E209" s="94"/>
      <c r="F209" s="198" t="str">
        <f>IF($C$208=0,"",IF(C209="[for completion]","",C209/$C$208))</f>
        <v/>
      </c>
      <c r="G209" s="94"/>
      <c r="H209" s="64"/>
      <c r="L209" s="64"/>
      <c r="M209" s="64"/>
      <c r="N209" s="96"/>
    </row>
    <row r="210" spans="1:14" hidden="1" outlineLevel="1" x14ac:dyDescent="0.25">
      <c r="A210" s="66" t="s">
        <v>339</v>
      </c>
      <c r="B210" s="95" t="s">
        <v>150</v>
      </c>
      <c r="C210" s="186"/>
      <c r="E210" s="94"/>
      <c r="F210" s="198" t="str">
        <f t="shared" ref="F210:F215" si="17">IF($C$208=0,"",IF(C210="[for completion]","",C210/$C$208))</f>
        <v/>
      </c>
      <c r="G210" s="94"/>
      <c r="H210" s="64"/>
      <c r="L210" s="64"/>
      <c r="M210" s="64"/>
      <c r="N210" s="96"/>
    </row>
    <row r="211" spans="1:14" hidden="1" outlineLevel="1" x14ac:dyDescent="0.25">
      <c r="A211" s="66" t="s">
        <v>340</v>
      </c>
      <c r="B211" s="95" t="s">
        <v>150</v>
      </c>
      <c r="C211" s="186"/>
      <c r="E211" s="94"/>
      <c r="F211" s="198" t="str">
        <f t="shared" si="17"/>
        <v/>
      </c>
      <c r="G211" s="94"/>
      <c r="H211" s="64"/>
      <c r="L211" s="64"/>
      <c r="M211" s="64"/>
      <c r="N211" s="96"/>
    </row>
    <row r="212" spans="1:14" hidden="1" outlineLevel="1" x14ac:dyDescent="0.25">
      <c r="A212" s="66" t="s">
        <v>341</v>
      </c>
      <c r="B212" s="95" t="s">
        <v>150</v>
      </c>
      <c r="C212" s="186"/>
      <c r="E212" s="94"/>
      <c r="F212" s="198" t="str">
        <f t="shared" si="17"/>
        <v/>
      </c>
      <c r="G212" s="94"/>
      <c r="H212" s="64"/>
      <c r="L212" s="64"/>
      <c r="M212" s="64"/>
      <c r="N212" s="96"/>
    </row>
    <row r="213" spans="1:14" hidden="1" outlineLevel="1" x14ac:dyDescent="0.25">
      <c r="A213" s="66" t="s">
        <v>342</v>
      </c>
      <c r="B213" s="95" t="s">
        <v>150</v>
      </c>
      <c r="C213" s="186"/>
      <c r="E213" s="94"/>
      <c r="F213" s="198" t="str">
        <f t="shared" si="17"/>
        <v/>
      </c>
      <c r="G213" s="94"/>
      <c r="H213" s="64"/>
      <c r="L213" s="64"/>
      <c r="M213" s="64"/>
      <c r="N213" s="96"/>
    </row>
    <row r="214" spans="1:14" hidden="1" outlineLevel="1" x14ac:dyDescent="0.25">
      <c r="A214" s="66" t="s">
        <v>343</v>
      </c>
      <c r="B214" s="95" t="s">
        <v>150</v>
      </c>
      <c r="C214" s="186"/>
      <c r="E214" s="94"/>
      <c r="F214" s="198" t="str">
        <f t="shared" si="17"/>
        <v/>
      </c>
      <c r="G214" s="94"/>
      <c r="H214" s="64"/>
      <c r="L214" s="64"/>
      <c r="M214" s="64"/>
      <c r="N214" s="96"/>
    </row>
    <row r="215" spans="1:14" hidden="1" outlineLevel="1" x14ac:dyDescent="0.25">
      <c r="A215" s="66" t="s">
        <v>344</v>
      </c>
      <c r="B215" s="95" t="s">
        <v>150</v>
      </c>
      <c r="C215" s="186"/>
      <c r="E215" s="94"/>
      <c r="F215" s="198" t="str">
        <f t="shared" si="17"/>
        <v/>
      </c>
      <c r="G215" s="94"/>
      <c r="H215" s="64"/>
      <c r="L215" s="64"/>
      <c r="M215" s="64"/>
      <c r="N215" s="96"/>
    </row>
    <row r="216" spans="1:14" ht="15" customHeight="1" collapsed="1" x14ac:dyDescent="0.25">
      <c r="A216" s="85"/>
      <c r="B216" s="86" t="s">
        <v>345</v>
      </c>
      <c r="C216" s="85" t="s">
        <v>115</v>
      </c>
      <c r="D216" s="85"/>
      <c r="E216" s="87"/>
      <c r="F216" s="88" t="s">
        <v>136</v>
      </c>
      <c r="G216" s="88" t="s">
        <v>267</v>
      </c>
      <c r="H216" s="64"/>
      <c r="L216" s="64"/>
      <c r="M216" s="64"/>
      <c r="N216" s="96"/>
    </row>
    <row r="217" spans="1:14" x14ac:dyDescent="0.25">
      <c r="A217" s="66" t="s">
        <v>346</v>
      </c>
      <c r="B217" s="62" t="s">
        <v>347</v>
      </c>
      <c r="C217" s="655">
        <v>0</v>
      </c>
      <c r="E217" s="104"/>
      <c r="F217" s="198">
        <f>IF($C$38=0,"",IF(C217="[for completion]","",IF(C217="","",C217/$C$38)))</f>
        <v>0</v>
      </c>
      <c r="G217" s="198">
        <f>IF($C$39=0,"",IF(C217="[for completion]","",IF(C217="","",C217/$C$39)))</f>
        <v>0</v>
      </c>
      <c r="H217" s="64"/>
      <c r="L217" s="64"/>
      <c r="M217" s="64"/>
      <c r="N217" s="96"/>
    </row>
    <row r="218" spans="1:14" x14ac:dyDescent="0.25">
      <c r="A218" s="66" t="s">
        <v>348</v>
      </c>
      <c r="B218" s="62" t="s">
        <v>349</v>
      </c>
      <c r="C218" s="655">
        <v>0</v>
      </c>
      <c r="E218" s="104"/>
      <c r="F218" s="198">
        <f>IF($C$38=0,"",IF(C218="[for completion]","",IF(C218="","",C218/$C$38)))</f>
        <v>0</v>
      </c>
      <c r="G218" s="198">
        <f>IF($C$39=0,"",IF(C218="[for completion]","",IF(C218="","",C218/$C$39)))</f>
        <v>0</v>
      </c>
      <c r="H218" s="64"/>
      <c r="L218" s="64"/>
      <c r="M218" s="64"/>
      <c r="N218" s="96"/>
    </row>
    <row r="219" spans="1:14" x14ac:dyDescent="0.25">
      <c r="A219" s="66" t="s">
        <v>350</v>
      </c>
      <c r="B219" s="62" t="s">
        <v>146</v>
      </c>
      <c r="C219" s="655">
        <v>0</v>
      </c>
      <c r="E219" s="104"/>
      <c r="F219" s="198">
        <f>IF($C$38=0,"",IF(C219="[for completion]","",IF(C219="","",C219/$C$38)))</f>
        <v>0</v>
      </c>
      <c r="G219" s="198">
        <f>IF($C$39=0,"",IF(C219="[for completion]","",IF(C219="","",C219/$C$39)))</f>
        <v>0</v>
      </c>
      <c r="H219" s="64"/>
      <c r="L219" s="64"/>
      <c r="M219" s="64"/>
      <c r="N219" s="96"/>
    </row>
    <row r="220" spans="1:14" x14ac:dyDescent="0.25">
      <c r="A220" s="66" t="s">
        <v>351</v>
      </c>
      <c r="B220" s="100" t="s">
        <v>148</v>
      </c>
      <c r="C220" s="186">
        <f>SUM(C217:C219)</f>
        <v>0</v>
      </c>
      <c r="E220" s="104"/>
      <c r="F220" s="180">
        <f>SUM(F217:F219)</f>
        <v>0</v>
      </c>
      <c r="G220" s="180">
        <f>SUM(G217:G219)</f>
        <v>0</v>
      </c>
      <c r="H220" s="64"/>
      <c r="L220" s="64"/>
      <c r="M220" s="64"/>
      <c r="N220" s="96"/>
    </row>
    <row r="221" spans="1:14" hidden="1" outlineLevel="1" x14ac:dyDescent="0.25">
      <c r="A221" s="66" t="s">
        <v>352</v>
      </c>
      <c r="B221" s="95" t="s">
        <v>150</v>
      </c>
      <c r="C221" s="186"/>
      <c r="E221" s="104"/>
      <c r="F221" s="198" t="str">
        <f t="shared" ref="F221:F227" si="18">IF($C$38=0,"",IF(C221="[for completion]","",IF(C221="","",C221/$C$38)))</f>
        <v/>
      </c>
      <c r="G221" s="198" t="str">
        <f t="shared" ref="G221:G227" si="19">IF($C$39=0,"",IF(C221="[for completion]","",IF(C221="","",C221/$C$39)))</f>
        <v/>
      </c>
      <c r="H221" s="64"/>
      <c r="L221" s="64"/>
      <c r="M221" s="64"/>
      <c r="N221" s="96"/>
    </row>
    <row r="222" spans="1:14" hidden="1" outlineLevel="1" x14ac:dyDescent="0.25">
      <c r="A222" s="66" t="s">
        <v>353</v>
      </c>
      <c r="B222" s="95" t="s">
        <v>150</v>
      </c>
      <c r="C222" s="186"/>
      <c r="E222" s="104"/>
      <c r="F222" s="198" t="str">
        <f t="shared" si="18"/>
        <v/>
      </c>
      <c r="G222" s="198" t="str">
        <f t="shared" si="19"/>
        <v/>
      </c>
      <c r="H222" s="64"/>
      <c r="L222" s="64"/>
      <c r="M222" s="64"/>
      <c r="N222" s="96"/>
    </row>
    <row r="223" spans="1:14" hidden="1" outlineLevel="1" x14ac:dyDescent="0.25">
      <c r="A223" s="66" t="s">
        <v>354</v>
      </c>
      <c r="B223" s="95" t="s">
        <v>150</v>
      </c>
      <c r="C223" s="186"/>
      <c r="E223" s="104"/>
      <c r="F223" s="198" t="str">
        <f t="shared" si="18"/>
        <v/>
      </c>
      <c r="G223" s="198" t="str">
        <f t="shared" si="19"/>
        <v/>
      </c>
      <c r="H223" s="64"/>
      <c r="L223" s="64"/>
      <c r="M223" s="64"/>
      <c r="N223" s="96"/>
    </row>
    <row r="224" spans="1:14" hidden="1" outlineLevel="1" x14ac:dyDescent="0.25">
      <c r="A224" s="66" t="s">
        <v>355</v>
      </c>
      <c r="B224" s="95" t="s">
        <v>150</v>
      </c>
      <c r="C224" s="186"/>
      <c r="E224" s="104"/>
      <c r="F224" s="198" t="str">
        <f t="shared" si="18"/>
        <v/>
      </c>
      <c r="G224" s="198" t="str">
        <f t="shared" si="19"/>
        <v/>
      </c>
      <c r="H224" s="64"/>
      <c r="L224" s="64"/>
      <c r="M224" s="64"/>
      <c r="N224" s="96"/>
    </row>
    <row r="225" spans="1:14" hidden="1" outlineLevel="1" x14ac:dyDescent="0.25">
      <c r="A225" s="66" t="s">
        <v>356</v>
      </c>
      <c r="B225" s="95" t="s">
        <v>150</v>
      </c>
      <c r="C225" s="186"/>
      <c r="E225" s="104"/>
      <c r="F225" s="198" t="str">
        <f t="shared" si="18"/>
        <v/>
      </c>
      <c r="G225" s="198" t="str">
        <f t="shared" si="19"/>
        <v/>
      </c>
      <c r="H225" s="64"/>
      <c r="L225" s="64"/>
      <c r="M225" s="64"/>
    </row>
    <row r="226" spans="1:14" hidden="1" outlineLevel="1" x14ac:dyDescent="0.25">
      <c r="A226" s="66" t="s">
        <v>357</v>
      </c>
      <c r="B226" s="95" t="s">
        <v>150</v>
      </c>
      <c r="C226" s="186"/>
      <c r="E226" s="83"/>
      <c r="F226" s="198" t="str">
        <f t="shared" si="18"/>
        <v/>
      </c>
      <c r="G226" s="198" t="str">
        <f t="shared" si="19"/>
        <v/>
      </c>
      <c r="H226" s="64"/>
      <c r="L226" s="64"/>
      <c r="M226" s="64"/>
    </row>
    <row r="227" spans="1:14" hidden="1" outlineLevel="1" x14ac:dyDescent="0.25">
      <c r="A227" s="66" t="s">
        <v>358</v>
      </c>
      <c r="B227" s="95" t="s">
        <v>150</v>
      </c>
      <c r="C227" s="186"/>
      <c r="E227" s="104"/>
      <c r="F227" s="198" t="str">
        <f t="shared" si="18"/>
        <v/>
      </c>
      <c r="G227" s="198" t="str">
        <f t="shared" si="19"/>
        <v/>
      </c>
      <c r="H227" s="64"/>
      <c r="L227" s="64"/>
      <c r="M227" s="64"/>
    </row>
    <row r="228" spans="1:14" ht="15" customHeight="1" collapsed="1" x14ac:dyDescent="0.25">
      <c r="A228" s="85"/>
      <c r="B228" s="86" t="s">
        <v>359</v>
      </c>
      <c r="C228" s="85"/>
      <c r="D228" s="85"/>
      <c r="E228" s="87"/>
      <c r="F228" s="88"/>
      <c r="G228" s="88"/>
      <c r="H228" s="64"/>
      <c r="L228" s="64"/>
      <c r="M228" s="64"/>
    </row>
    <row r="229" spans="1:14" ht="34.700000000000003" customHeight="1" x14ac:dyDescent="0.25">
      <c r="A229" s="66" t="s">
        <v>360</v>
      </c>
      <c r="B229" s="83" t="s">
        <v>361</v>
      </c>
      <c r="C229" s="652" t="s">
        <v>3167</v>
      </c>
      <c r="H229" s="64"/>
      <c r="L229" s="64"/>
      <c r="M229" s="64"/>
    </row>
    <row r="230" spans="1:14" ht="15" customHeight="1" x14ac:dyDescent="0.25">
      <c r="A230" s="85"/>
      <c r="B230" s="86" t="s">
        <v>362</v>
      </c>
      <c r="C230" s="85"/>
      <c r="D230" s="85"/>
      <c r="E230" s="87"/>
      <c r="F230" s="88"/>
      <c r="G230" s="88"/>
      <c r="H230" s="64"/>
      <c r="L230" s="64"/>
      <c r="M230" s="64"/>
    </row>
    <row r="231" spans="1:14" x14ac:dyDescent="0.25">
      <c r="A231" s="66" t="s">
        <v>11</v>
      </c>
      <c r="B231" s="66" t="s">
        <v>1389</v>
      </c>
      <c r="C231" s="186" t="s">
        <v>1218</v>
      </c>
      <c r="E231" s="83"/>
      <c r="H231" s="64"/>
      <c r="L231" s="64"/>
      <c r="M231" s="64"/>
    </row>
    <row r="232" spans="1:14" x14ac:dyDescent="0.25">
      <c r="A232" s="66" t="s">
        <v>363</v>
      </c>
      <c r="B232" s="107" t="s">
        <v>364</v>
      </c>
      <c r="C232" s="186" t="s">
        <v>3166</v>
      </c>
      <c r="E232" s="83"/>
      <c r="H232" s="64"/>
      <c r="L232" s="64"/>
      <c r="M232" s="64"/>
    </row>
    <row r="233" spans="1:14" x14ac:dyDescent="0.25">
      <c r="A233" s="66" t="s">
        <v>365</v>
      </c>
      <c r="B233" s="107" t="s">
        <v>366</v>
      </c>
      <c r="C233" s="244" t="s">
        <v>3166</v>
      </c>
      <c r="E233" s="83"/>
      <c r="H233" s="64"/>
      <c r="L233" s="64"/>
      <c r="M233" s="64"/>
    </row>
    <row r="234" spans="1:14" hidden="1" outlineLevel="1" x14ac:dyDescent="0.25">
      <c r="A234" s="66" t="s">
        <v>367</v>
      </c>
      <c r="B234" s="81" t="s">
        <v>368</v>
      </c>
      <c r="C234" s="188"/>
      <c r="D234" s="83"/>
      <c r="E234" s="83"/>
      <c r="H234" s="64"/>
      <c r="L234" s="64"/>
      <c r="M234" s="64"/>
    </row>
    <row r="235" spans="1:14" hidden="1" outlineLevel="1" x14ac:dyDescent="0.25">
      <c r="A235" s="66" t="s">
        <v>369</v>
      </c>
      <c r="B235" s="81" t="s">
        <v>370</v>
      </c>
      <c r="C235" s="188"/>
      <c r="D235" s="83"/>
      <c r="E235" s="83"/>
      <c r="H235" s="64"/>
      <c r="L235" s="64"/>
      <c r="M235" s="64"/>
    </row>
    <row r="236" spans="1:14" hidden="1" outlineLevel="1" x14ac:dyDescent="0.25">
      <c r="A236" s="66" t="s">
        <v>371</v>
      </c>
      <c r="B236" s="81" t="s">
        <v>372</v>
      </c>
      <c r="C236" s="260"/>
      <c r="D236" s="83"/>
      <c r="E236" s="83"/>
      <c r="H236" s="64"/>
      <c r="L236" s="64"/>
      <c r="M236" s="64"/>
    </row>
    <row r="237" spans="1:14" hidden="1" outlineLevel="1" x14ac:dyDescent="0.25">
      <c r="A237" s="66" t="s">
        <v>373</v>
      </c>
      <c r="C237" s="83"/>
      <c r="D237" s="83"/>
      <c r="E237" s="83"/>
      <c r="H237" s="64"/>
      <c r="L237" s="64"/>
      <c r="M237" s="64"/>
    </row>
    <row r="238" spans="1:14" hidden="1" outlineLevel="1" x14ac:dyDescent="0.25">
      <c r="A238" s="66" t="s">
        <v>374</v>
      </c>
      <c r="C238" s="83"/>
      <c r="D238" s="83"/>
      <c r="E238" s="83"/>
      <c r="H238" s="64"/>
      <c r="L238" s="64"/>
      <c r="M238" s="64"/>
    </row>
    <row r="239" spans="1:14" hidden="1" outlineLevel="1" x14ac:dyDescent="0.25">
      <c r="A239" s="85"/>
      <c r="B239" s="86" t="s">
        <v>2300</v>
      </c>
      <c r="C239" s="85"/>
      <c r="D239" s="85"/>
      <c r="E239" s="87"/>
      <c r="F239" s="88"/>
      <c r="G239" s="88"/>
      <c r="H239" s="64"/>
      <c r="K239" s="108"/>
      <c r="L239" s="108"/>
      <c r="M239" s="108"/>
      <c r="N239" s="108"/>
    </row>
    <row r="240" spans="1:14" ht="30" hidden="1" outlineLevel="1" x14ac:dyDescent="0.25">
      <c r="A240" s="66" t="s">
        <v>1587</v>
      </c>
      <c r="B240" s="66" t="s">
        <v>2225</v>
      </c>
      <c r="C240" s="66" t="s">
        <v>86</v>
      </c>
      <c r="D240" s="257"/>
      <c r="E240"/>
      <c r="F240"/>
      <c r="G240"/>
      <c r="H240" s="64"/>
      <c r="K240" s="108"/>
      <c r="L240" s="108"/>
      <c r="M240" s="108"/>
      <c r="N240" s="108"/>
    </row>
    <row r="241" spans="1:14" ht="30" hidden="1" outlineLevel="1" x14ac:dyDescent="0.25">
      <c r="A241" s="66" t="s">
        <v>1590</v>
      </c>
      <c r="B241" s="66" t="s">
        <v>2267</v>
      </c>
      <c r="C241" s="338" t="s">
        <v>86</v>
      </c>
      <c r="D241" s="257"/>
      <c r="E241"/>
      <c r="F241"/>
      <c r="G241"/>
      <c r="H241" s="64"/>
      <c r="K241" s="108"/>
      <c r="L241" s="108"/>
      <c r="M241" s="108"/>
      <c r="N241" s="108"/>
    </row>
    <row r="242" spans="1:14" hidden="1" outlineLevel="1" x14ac:dyDescent="0.25">
      <c r="A242" s="66" t="s">
        <v>2223</v>
      </c>
      <c r="B242" s="66" t="s">
        <v>1592</v>
      </c>
      <c r="C242" s="338" t="s">
        <v>1593</v>
      </c>
      <c r="D242" s="257"/>
      <c r="E242"/>
      <c r="F242"/>
      <c r="G242"/>
      <c r="H242" s="64"/>
      <c r="K242" s="108"/>
      <c r="L242" s="108"/>
      <c r="M242" s="108"/>
      <c r="N242" s="108"/>
    </row>
    <row r="243" spans="1:14" ht="45" hidden="1" outlineLevel="1" x14ac:dyDescent="0.25">
      <c r="A243" s="274" t="s">
        <v>2224</v>
      </c>
      <c r="B243" s="66" t="s">
        <v>1588</v>
      </c>
      <c r="C243" s="66" t="s">
        <v>1589</v>
      </c>
      <c r="D243" s="257"/>
      <c r="E243"/>
      <c r="F243"/>
      <c r="G243"/>
      <c r="H243" s="64"/>
      <c r="K243" s="108"/>
      <c r="L243" s="108"/>
      <c r="M243" s="108"/>
      <c r="N243" s="108"/>
    </row>
    <row r="244" spans="1:14" hidden="1" outlineLevel="1" x14ac:dyDescent="0.25">
      <c r="A244" s="66" t="s">
        <v>1594</v>
      </c>
      <c r="D244" s="257"/>
      <c r="E244"/>
      <c r="F244"/>
      <c r="G244"/>
      <c r="H244" s="64"/>
      <c r="K244" s="108"/>
      <c r="L244" s="108"/>
      <c r="M244" s="108"/>
      <c r="N244" s="108"/>
    </row>
    <row r="245" spans="1:14" hidden="1" outlineLevel="1" x14ac:dyDescent="0.25">
      <c r="A245" s="274" t="s">
        <v>1595</v>
      </c>
      <c r="D245" s="257"/>
      <c r="E245"/>
      <c r="F245"/>
      <c r="G245"/>
      <c r="H245" s="64"/>
      <c r="K245" s="108"/>
      <c r="L245" s="108"/>
      <c r="M245" s="108"/>
      <c r="N245" s="108"/>
    </row>
    <row r="246" spans="1:14" hidden="1" outlineLevel="1" x14ac:dyDescent="0.25">
      <c r="A246" s="274" t="s">
        <v>1591</v>
      </c>
      <c r="D246" s="257"/>
      <c r="E246"/>
      <c r="F246"/>
      <c r="G246"/>
      <c r="H246" s="64"/>
      <c r="K246" s="108"/>
      <c r="L246" s="108"/>
      <c r="M246" s="108"/>
      <c r="N246" s="108"/>
    </row>
    <row r="247" spans="1:14" hidden="1" outlineLevel="1" x14ac:dyDescent="0.25">
      <c r="A247" s="274" t="s">
        <v>1596</v>
      </c>
      <c r="D247" s="257"/>
      <c r="E247"/>
      <c r="F247"/>
      <c r="G247"/>
      <c r="H247" s="64"/>
      <c r="K247" s="108"/>
      <c r="L247" s="108"/>
      <c r="M247" s="108"/>
      <c r="N247" s="108"/>
    </row>
    <row r="248" spans="1:14" hidden="1" outlineLevel="1" x14ac:dyDescent="0.25">
      <c r="A248" s="274" t="s">
        <v>1597</v>
      </c>
      <c r="D248" s="257"/>
      <c r="E248"/>
      <c r="F248"/>
      <c r="G248"/>
      <c r="H248" s="64"/>
      <c r="K248" s="108"/>
      <c r="L248" s="108"/>
      <c r="M248" s="108"/>
      <c r="N248" s="108"/>
    </row>
    <row r="249" spans="1:14" hidden="1" outlineLevel="1" x14ac:dyDescent="0.25">
      <c r="A249" s="274" t="s">
        <v>1598</v>
      </c>
      <c r="D249" s="257"/>
      <c r="E249"/>
      <c r="F249"/>
      <c r="G249"/>
      <c r="H249" s="64"/>
      <c r="K249" s="108"/>
      <c r="L249" s="108"/>
      <c r="M249" s="108"/>
      <c r="N249" s="108"/>
    </row>
    <row r="250" spans="1:14" hidden="1" outlineLevel="1" x14ac:dyDescent="0.25">
      <c r="A250" s="274" t="s">
        <v>1599</v>
      </c>
      <c r="D250" s="257"/>
      <c r="E250"/>
      <c r="F250"/>
      <c r="G250"/>
      <c r="H250" s="64"/>
      <c r="K250" s="108"/>
      <c r="L250" s="108"/>
      <c r="M250" s="108"/>
      <c r="N250" s="108"/>
    </row>
    <row r="251" spans="1:14" hidden="1" outlineLevel="1" x14ac:dyDescent="0.25">
      <c r="A251" s="274" t="s">
        <v>1600</v>
      </c>
      <c r="D251" s="257"/>
      <c r="E251"/>
      <c r="F251"/>
      <c r="G251"/>
      <c r="H251" s="64"/>
      <c r="K251" s="108"/>
      <c r="L251" s="108"/>
      <c r="M251" s="108"/>
      <c r="N251" s="108"/>
    </row>
    <row r="252" spans="1:14" hidden="1" outlineLevel="1" x14ac:dyDescent="0.25">
      <c r="A252" s="274" t="s">
        <v>1601</v>
      </c>
      <c r="D252" s="257"/>
      <c r="E252"/>
      <c r="F252"/>
      <c r="G252"/>
      <c r="H252" s="64"/>
      <c r="K252" s="108"/>
      <c r="L252" s="108"/>
      <c r="M252" s="108"/>
      <c r="N252" s="108"/>
    </row>
    <row r="253" spans="1:14" hidden="1" outlineLevel="1" x14ac:dyDescent="0.25">
      <c r="A253" s="274" t="s">
        <v>1602</v>
      </c>
      <c r="D253" s="257"/>
      <c r="E253"/>
      <c r="F253"/>
      <c r="G253"/>
      <c r="H253" s="64"/>
      <c r="K253" s="108"/>
      <c r="L253" s="108"/>
      <c r="M253" s="108"/>
      <c r="N253" s="108"/>
    </row>
    <row r="254" spans="1:14" hidden="1" outlineLevel="1" x14ac:dyDescent="0.25">
      <c r="A254" s="274" t="s">
        <v>1603</v>
      </c>
      <c r="D254" s="257"/>
      <c r="E254"/>
      <c r="F254"/>
      <c r="G254"/>
      <c r="H254" s="64"/>
      <c r="K254" s="108"/>
      <c r="L254" s="108"/>
      <c r="M254" s="108"/>
      <c r="N254" s="108"/>
    </row>
    <row r="255" spans="1:14" hidden="1" outlineLevel="1" x14ac:dyDescent="0.25">
      <c r="A255" s="274" t="s">
        <v>1604</v>
      </c>
      <c r="D255" s="257"/>
      <c r="E255"/>
      <c r="F255"/>
      <c r="G255"/>
      <c r="H255" s="64"/>
      <c r="K255" s="108"/>
      <c r="L255" s="108"/>
      <c r="M255" s="108"/>
      <c r="N255" s="108"/>
    </row>
    <row r="256" spans="1:14" hidden="1" outlineLevel="1" x14ac:dyDescent="0.25">
      <c r="A256" s="274" t="s">
        <v>1605</v>
      </c>
      <c r="D256" s="257"/>
      <c r="E256"/>
      <c r="F256"/>
      <c r="G256"/>
      <c r="H256" s="64"/>
      <c r="K256" s="108"/>
      <c r="L256" s="108"/>
      <c r="M256" s="108"/>
      <c r="N256" s="108"/>
    </row>
    <row r="257" spans="1:14" hidden="1" outlineLevel="1" x14ac:dyDescent="0.25">
      <c r="A257" s="274" t="s">
        <v>1606</v>
      </c>
      <c r="D257" s="257"/>
      <c r="E257"/>
      <c r="F257"/>
      <c r="G257"/>
      <c r="H257" s="64"/>
      <c r="K257" s="108"/>
      <c r="L257" s="108"/>
      <c r="M257" s="108"/>
      <c r="N257" s="108"/>
    </row>
    <row r="258" spans="1:14" hidden="1" outlineLevel="1" x14ac:dyDescent="0.25">
      <c r="A258" s="274" t="s">
        <v>1607</v>
      </c>
      <c r="D258" s="257"/>
      <c r="E258"/>
      <c r="F258"/>
      <c r="G258"/>
      <c r="H258" s="64"/>
      <c r="K258" s="108"/>
      <c r="L258" s="108"/>
      <c r="M258" s="108"/>
      <c r="N258" s="108"/>
    </row>
    <row r="259" spans="1:14" hidden="1" outlineLevel="1" x14ac:dyDescent="0.25">
      <c r="A259" s="274" t="s">
        <v>1608</v>
      </c>
      <c r="D259" s="257"/>
      <c r="E259"/>
      <c r="F259"/>
      <c r="G259"/>
      <c r="H259" s="64"/>
      <c r="K259" s="108"/>
      <c r="L259" s="108"/>
      <c r="M259" s="108"/>
      <c r="N259" s="108"/>
    </row>
    <row r="260" spans="1:14" hidden="1" outlineLevel="1" x14ac:dyDescent="0.25">
      <c r="A260" s="274" t="s">
        <v>1609</v>
      </c>
      <c r="D260" s="257"/>
      <c r="E260"/>
      <c r="F260"/>
      <c r="G260"/>
      <c r="H260" s="64"/>
      <c r="K260" s="108"/>
      <c r="L260" s="108"/>
      <c r="M260" s="108"/>
      <c r="N260" s="108"/>
    </row>
    <row r="261" spans="1:14" hidden="1" outlineLevel="1" x14ac:dyDescent="0.25">
      <c r="A261" s="274" t="s">
        <v>1610</v>
      </c>
      <c r="D261" s="257"/>
      <c r="E261"/>
      <c r="F261"/>
      <c r="G261"/>
      <c r="H261" s="64"/>
      <c r="K261" s="108"/>
      <c r="L261" s="108"/>
      <c r="M261" s="108"/>
      <c r="N261" s="108"/>
    </row>
    <row r="262" spans="1:14" hidden="1" outlineLevel="1" x14ac:dyDescent="0.25">
      <c r="A262" s="274" t="s">
        <v>1611</v>
      </c>
      <c r="D262" s="257"/>
      <c r="E262"/>
      <c r="F262"/>
      <c r="G262"/>
      <c r="H262" s="64"/>
      <c r="K262" s="108"/>
      <c r="L262" s="108"/>
      <c r="M262" s="108"/>
      <c r="N262" s="108"/>
    </row>
    <row r="263" spans="1:14" hidden="1" outlineLevel="1" x14ac:dyDescent="0.25">
      <c r="A263" s="274" t="s">
        <v>1612</v>
      </c>
      <c r="D263" s="257"/>
      <c r="E263"/>
      <c r="F263"/>
      <c r="G263"/>
      <c r="H263" s="64"/>
      <c r="K263" s="108"/>
      <c r="L263" s="108"/>
      <c r="M263" s="108"/>
      <c r="N263" s="108"/>
    </row>
    <row r="264" spans="1:14" hidden="1" outlineLevel="1" x14ac:dyDescent="0.25">
      <c r="A264" s="274" t="s">
        <v>1613</v>
      </c>
      <c r="D264" s="257"/>
      <c r="E264"/>
      <c r="F264"/>
      <c r="G264"/>
      <c r="H264" s="64"/>
      <c r="K264" s="108"/>
      <c r="L264" s="108"/>
      <c r="M264" s="108"/>
      <c r="N264" s="108"/>
    </row>
    <row r="265" spans="1:14" hidden="1" outlineLevel="1" x14ac:dyDescent="0.25">
      <c r="A265" s="274" t="s">
        <v>1614</v>
      </c>
      <c r="D265" s="257"/>
      <c r="E265"/>
      <c r="F265"/>
      <c r="G265"/>
      <c r="H265" s="64"/>
      <c r="K265" s="108"/>
      <c r="L265" s="108"/>
      <c r="M265" s="108"/>
      <c r="N265" s="108"/>
    </row>
    <row r="266" spans="1:14" hidden="1" outlineLevel="1" x14ac:dyDescent="0.25">
      <c r="A266" s="274" t="s">
        <v>1615</v>
      </c>
      <c r="D266" s="257"/>
      <c r="E266"/>
      <c r="F266"/>
      <c r="G266"/>
      <c r="H266" s="64"/>
      <c r="K266" s="108"/>
      <c r="L266" s="108"/>
      <c r="M266" s="108"/>
      <c r="N266" s="108"/>
    </row>
    <row r="267" spans="1:14" hidden="1" outlineLevel="1" x14ac:dyDescent="0.25">
      <c r="A267" s="274" t="s">
        <v>1616</v>
      </c>
      <c r="D267" s="257"/>
      <c r="E267"/>
      <c r="F267"/>
      <c r="G267"/>
      <c r="H267" s="64"/>
      <c r="K267" s="108"/>
      <c r="L267" s="108"/>
      <c r="M267" s="108"/>
      <c r="N267" s="108"/>
    </row>
    <row r="268" spans="1:14" hidden="1" outlineLevel="1" x14ac:dyDescent="0.25">
      <c r="A268" s="274" t="s">
        <v>1617</v>
      </c>
      <c r="D268" s="257"/>
      <c r="E268"/>
      <c r="F268"/>
      <c r="G268"/>
      <c r="H268" s="64"/>
      <c r="K268" s="108"/>
      <c r="L268" s="108"/>
      <c r="M268" s="108"/>
      <c r="N268" s="108"/>
    </row>
    <row r="269" spans="1:14" hidden="1" outlineLevel="1" x14ac:dyDescent="0.25">
      <c r="A269" s="274" t="s">
        <v>1618</v>
      </c>
      <c r="D269" s="257"/>
      <c r="E269"/>
      <c r="F269"/>
      <c r="G269"/>
      <c r="H269" s="64"/>
      <c r="K269" s="108"/>
      <c r="L269" s="108"/>
      <c r="M269" s="108"/>
      <c r="N269" s="108"/>
    </row>
    <row r="270" spans="1:14" hidden="1" outlineLevel="1" x14ac:dyDescent="0.25">
      <c r="A270" s="274" t="s">
        <v>1619</v>
      </c>
      <c r="D270" s="257"/>
      <c r="E270"/>
      <c r="F270"/>
      <c r="G270"/>
      <c r="H270" s="64"/>
      <c r="K270" s="108"/>
      <c r="L270" s="108"/>
      <c r="M270" s="108"/>
      <c r="N270" s="108"/>
    </row>
    <row r="271" spans="1:14" hidden="1" outlineLevel="1" x14ac:dyDescent="0.25">
      <c r="A271" s="274" t="s">
        <v>1620</v>
      </c>
      <c r="D271" s="257"/>
      <c r="E271"/>
      <c r="F271"/>
      <c r="G271"/>
      <c r="H271" s="64"/>
      <c r="K271" s="108"/>
      <c r="L271" s="108"/>
      <c r="M271" s="108"/>
      <c r="N271" s="108"/>
    </row>
    <row r="272" spans="1:14" hidden="1" outlineLevel="1" x14ac:dyDescent="0.25">
      <c r="A272" s="274" t="s">
        <v>1621</v>
      </c>
      <c r="D272" s="257"/>
      <c r="E272"/>
      <c r="F272"/>
      <c r="G272"/>
      <c r="H272" s="64"/>
      <c r="K272" s="108"/>
      <c r="L272" s="108"/>
      <c r="M272" s="108"/>
      <c r="N272" s="108"/>
    </row>
    <row r="273" spans="1:14" hidden="1" outlineLevel="1" x14ac:dyDescent="0.25">
      <c r="A273" s="274" t="s">
        <v>1622</v>
      </c>
      <c r="D273" s="257"/>
      <c r="E273"/>
      <c r="F273"/>
      <c r="G273"/>
      <c r="H273" s="64"/>
      <c r="K273" s="108"/>
      <c r="L273" s="108"/>
      <c r="M273" s="108"/>
      <c r="N273" s="108"/>
    </row>
    <row r="274" spans="1:14" hidden="1" outlineLevel="1" x14ac:dyDescent="0.25">
      <c r="A274" s="274" t="s">
        <v>1623</v>
      </c>
      <c r="D274" s="257"/>
      <c r="E274"/>
      <c r="F274"/>
      <c r="G274"/>
      <c r="H274" s="64"/>
      <c r="K274" s="108"/>
      <c r="L274" s="108"/>
      <c r="M274" s="108"/>
      <c r="N274" s="108"/>
    </row>
    <row r="275" spans="1:14" hidden="1" outlineLevel="1" x14ac:dyDescent="0.25">
      <c r="A275" s="274" t="s">
        <v>1624</v>
      </c>
      <c r="D275" s="257"/>
      <c r="E275"/>
      <c r="F275"/>
      <c r="G275"/>
      <c r="H275" s="64"/>
      <c r="K275" s="108"/>
      <c r="L275" s="108"/>
      <c r="M275" s="108"/>
      <c r="N275" s="108"/>
    </row>
    <row r="276" spans="1:14" hidden="1" outlineLevel="1" x14ac:dyDescent="0.25">
      <c r="A276" s="274" t="s">
        <v>1625</v>
      </c>
      <c r="D276" s="257"/>
      <c r="E276"/>
      <c r="F276"/>
      <c r="G276"/>
      <c r="H276" s="64"/>
      <c r="K276" s="108"/>
      <c r="L276" s="108"/>
      <c r="M276" s="108"/>
      <c r="N276" s="108"/>
    </row>
    <row r="277" spans="1:14" hidden="1" outlineLevel="1" x14ac:dyDescent="0.25">
      <c r="A277" s="274" t="s">
        <v>1626</v>
      </c>
      <c r="D277" s="257"/>
      <c r="E277"/>
      <c r="F277"/>
      <c r="G277"/>
      <c r="H277" s="64"/>
      <c r="K277" s="108"/>
      <c r="L277" s="108"/>
      <c r="M277" s="108"/>
      <c r="N277" s="108"/>
    </row>
    <row r="278" spans="1:14" hidden="1" outlineLevel="1" x14ac:dyDescent="0.25">
      <c r="A278" s="274" t="s">
        <v>1627</v>
      </c>
      <c r="D278" s="257"/>
      <c r="E278"/>
      <c r="F278"/>
      <c r="G278"/>
      <c r="H278" s="64"/>
      <c r="K278" s="108"/>
      <c r="L278" s="108"/>
      <c r="M278" s="108"/>
      <c r="N278" s="108"/>
    </row>
    <row r="279" spans="1:14" hidden="1" outlineLevel="1" x14ac:dyDescent="0.25">
      <c r="A279" s="274" t="s">
        <v>1628</v>
      </c>
      <c r="D279" s="257"/>
      <c r="E279"/>
      <c r="F279"/>
      <c r="G279"/>
      <c r="H279" s="64"/>
      <c r="K279" s="108"/>
      <c r="L279" s="108"/>
      <c r="M279" s="108"/>
      <c r="N279" s="108"/>
    </row>
    <row r="280" spans="1:14" hidden="1" outlineLevel="1" x14ac:dyDescent="0.25">
      <c r="A280" s="274" t="s">
        <v>1629</v>
      </c>
      <c r="D280" s="257"/>
      <c r="E280"/>
      <c r="F280"/>
      <c r="G280"/>
      <c r="H280" s="64"/>
      <c r="K280" s="108"/>
      <c r="L280" s="108"/>
      <c r="M280" s="108"/>
      <c r="N280" s="108"/>
    </row>
    <row r="281" spans="1:14" hidden="1" outlineLevel="1" x14ac:dyDescent="0.25">
      <c r="A281" s="274" t="s">
        <v>1630</v>
      </c>
      <c r="D281" s="257"/>
      <c r="E281"/>
      <c r="F281"/>
      <c r="G281"/>
      <c r="H281" s="64"/>
      <c r="K281" s="108"/>
      <c r="L281" s="108"/>
      <c r="M281" s="108"/>
      <c r="N281" s="108"/>
    </row>
    <row r="282" spans="1:14" hidden="1" outlineLevel="1" x14ac:dyDescent="0.25">
      <c r="A282" s="274" t="s">
        <v>1631</v>
      </c>
      <c r="D282" s="257"/>
      <c r="E282"/>
      <c r="F282"/>
      <c r="G282"/>
      <c r="H282" s="64"/>
      <c r="K282" s="108"/>
      <c r="L282" s="108"/>
      <c r="M282" s="108"/>
      <c r="N282" s="108"/>
    </row>
    <row r="283" spans="1:14" hidden="1" outlineLevel="1" x14ac:dyDescent="0.25">
      <c r="A283" s="274" t="s">
        <v>1632</v>
      </c>
      <c r="D283" s="257"/>
      <c r="E283"/>
      <c r="F283"/>
      <c r="G283"/>
      <c r="H283" s="64"/>
      <c r="K283" s="108"/>
      <c r="L283" s="108"/>
      <c r="M283" s="108"/>
      <c r="N283" s="108"/>
    </row>
    <row r="284" spans="1:14" hidden="1" outlineLevel="1" x14ac:dyDescent="0.25">
      <c r="A284" s="274" t="s">
        <v>1633</v>
      </c>
      <c r="D284" s="257"/>
      <c r="E284"/>
      <c r="F284"/>
      <c r="G284"/>
      <c r="H284" s="64"/>
      <c r="K284" s="108"/>
      <c r="L284" s="108"/>
      <c r="M284" s="108"/>
      <c r="N284" s="108"/>
    </row>
    <row r="285" spans="1:14" ht="18.75" collapsed="1" x14ac:dyDescent="0.25">
      <c r="A285" s="77"/>
      <c r="B285" s="77" t="s">
        <v>2643</v>
      </c>
      <c r="C285" s="77" t="s">
        <v>1</v>
      </c>
      <c r="D285" s="77" t="s">
        <v>1</v>
      </c>
      <c r="E285" s="77"/>
      <c r="F285" s="78"/>
      <c r="G285" s="79"/>
      <c r="H285" s="64"/>
      <c r="I285" s="70"/>
      <c r="J285" s="70"/>
      <c r="K285" s="70"/>
      <c r="L285" s="70"/>
      <c r="M285" s="72"/>
    </row>
    <row r="286" spans="1:14" ht="18.75" x14ac:dyDescent="0.25">
      <c r="A286" s="371" t="s">
        <v>2644</v>
      </c>
      <c r="B286" s="372"/>
      <c r="C286" s="372"/>
      <c r="D286" s="372"/>
      <c r="E286" s="372"/>
      <c r="F286" s="373"/>
      <c r="G286" s="372"/>
      <c r="H286" s="64"/>
      <c r="I286" s="70"/>
      <c r="J286" s="70"/>
      <c r="K286" s="70"/>
      <c r="L286" s="70"/>
      <c r="M286" s="72"/>
    </row>
    <row r="287" spans="1:14" ht="18.75" x14ac:dyDescent="0.25">
      <c r="A287" s="371" t="s">
        <v>2305</v>
      </c>
      <c r="B287" s="372"/>
      <c r="C287" s="372"/>
      <c r="D287" s="372"/>
      <c r="E287" s="372"/>
      <c r="F287" s="373"/>
      <c r="G287" s="372"/>
      <c r="H287" s="64"/>
      <c r="I287" s="70"/>
      <c r="J287" s="70"/>
      <c r="K287" s="70"/>
      <c r="L287" s="70"/>
      <c r="M287" s="72"/>
    </row>
    <row r="288" spans="1:14" x14ac:dyDescent="0.25">
      <c r="A288" s="361" t="s">
        <v>375</v>
      </c>
      <c r="B288" s="81" t="s">
        <v>2645</v>
      </c>
      <c r="C288" s="109">
        <f>ROW(B38)</f>
        <v>38</v>
      </c>
      <c r="D288" s="103"/>
      <c r="E288" s="103"/>
      <c r="F288" s="103"/>
      <c r="G288" s="103"/>
      <c r="H288" s="64"/>
      <c r="I288" s="81"/>
      <c r="J288" s="109"/>
      <c r="L288" s="103"/>
      <c r="M288" s="103"/>
      <c r="N288" s="103"/>
    </row>
    <row r="289" spans="1:14" x14ac:dyDescent="0.25">
      <c r="A289" s="361" t="s">
        <v>376</v>
      </c>
      <c r="B289" s="81" t="s">
        <v>2646</v>
      </c>
      <c r="C289" s="109">
        <f>ROW(B39)</f>
        <v>39</v>
      </c>
      <c r="D289" s="361"/>
      <c r="E289" s="103"/>
      <c r="F289" s="103"/>
      <c r="G289" s="217"/>
      <c r="H289" s="64"/>
      <c r="I289" s="81"/>
      <c r="J289" s="109"/>
      <c r="L289" s="103"/>
      <c r="M289" s="103"/>
    </row>
    <row r="290" spans="1:14" ht="30" x14ac:dyDescent="0.25">
      <c r="A290" s="361" t="s">
        <v>377</v>
      </c>
      <c r="B290" s="81" t="s">
        <v>2647</v>
      </c>
      <c r="C290" s="660" t="s">
        <v>3167</v>
      </c>
      <c r="D290" s="361"/>
      <c r="E290" s="361"/>
      <c r="F290" s="361"/>
      <c r="G290" s="110"/>
      <c r="H290" s="64"/>
      <c r="I290" s="81"/>
      <c r="J290" s="109"/>
      <c r="K290" s="109"/>
      <c r="L290" s="110"/>
      <c r="M290" s="103"/>
      <c r="N290" s="110"/>
    </row>
    <row r="291" spans="1:14" x14ac:dyDescent="0.25">
      <c r="A291" s="361" t="s">
        <v>378</v>
      </c>
      <c r="B291" s="81" t="s">
        <v>2648</v>
      </c>
      <c r="C291" s="109" t="str">
        <f ca="1">IF(ISREF(INDIRECT("'B1. HTT Mortgage Assets'!A1")),ROW('B1. HTT Mortgage Assets'!B43)&amp;" for Mortgage Assets","")</f>
        <v>43 for Mortgage Assets</v>
      </c>
      <c r="D291" s="109" t="str">
        <f ca="1">IF(ISREF(INDIRECT("'B2. HTT Public Sector Assets'!A1")),ROW('B2. HTT Public Sector Assets'!B48)&amp; " for Public Sector Assets","")</f>
        <v>48 for Public Sector Assets</v>
      </c>
      <c r="E291" s="110"/>
      <c r="F291" s="103"/>
      <c r="G291" s="217"/>
      <c r="H291" s="64"/>
      <c r="I291" s="81"/>
      <c r="J291" s="109"/>
    </row>
    <row r="292" spans="1:14" x14ac:dyDescent="0.25">
      <c r="A292" s="361" t="s">
        <v>379</v>
      </c>
      <c r="B292" s="81" t="s">
        <v>2649</v>
      </c>
      <c r="C292" s="109">
        <f>ROW(B52)</f>
        <v>52</v>
      </c>
      <c r="D292" s="361"/>
      <c r="E292" s="361"/>
      <c r="F292" s="361"/>
      <c r="G292" s="110"/>
      <c r="H292" s="64"/>
      <c r="I292" s="81"/>
      <c r="J292" s="108"/>
      <c r="K292" s="109"/>
      <c r="L292" s="110"/>
      <c r="N292" s="110"/>
    </row>
    <row r="293" spans="1:14" x14ac:dyDescent="0.25">
      <c r="A293" s="361" t="s">
        <v>380</v>
      </c>
      <c r="B293" s="81" t="s">
        <v>2650</v>
      </c>
      <c r="C293" s="374" t="str">
        <f ca="1">IF(ISREF(INDIRECT("'B1. HTT Mortgage Assets'!A1")),ROW('B1. HTT Mortgage Assets'!B186)&amp;" for Residential Mortgage Assets","")</f>
        <v>186 for Residential Mortgage Assets</v>
      </c>
      <c r="D293" s="109" t="str">
        <f ca="1">IF(ISREF(INDIRECT("'B1. HTT Mortgage Assets'!A1")),ROW('B1. HTT Mortgage Assets'!B424 )&amp; " for Commercial Mortgage Assets","")</f>
        <v>424 for Commercial Mortgage Assets</v>
      </c>
      <c r="E293" s="110"/>
      <c r="F293" s="109" t="str">
        <f ca="1">IF(ISREF(INDIRECT("'B2. HTT Public Sector Assets'!A1")),ROW('B2. HTT Public Sector Assets'!B18)&amp; " for Public Sector Assets","")</f>
        <v>18 for Public Sector Assets</v>
      </c>
      <c r="G293" s="109" t="str">
        <f ca="1">IF(ISREF(INDIRECT("'B3. HTT Shipping Assets'!A1")),ROW('B3. HTT Shipping Assets'!B116)&amp; " for Shipping Assets","")</f>
        <v>116 for Shipping Assets</v>
      </c>
      <c r="H293" s="64"/>
      <c r="I293" s="81"/>
      <c r="M293" s="110"/>
    </row>
    <row r="294" spans="1:14" x14ac:dyDescent="0.25">
      <c r="A294" s="361" t="s">
        <v>381</v>
      </c>
      <c r="B294" s="81" t="s">
        <v>2651</v>
      </c>
      <c r="C294" s="374" t="s">
        <v>2779</v>
      </c>
      <c r="D294" s="361"/>
      <c r="E294" s="361"/>
      <c r="F294" s="361"/>
      <c r="G294" s="217"/>
      <c r="H294" s="64"/>
      <c r="I294" s="81"/>
      <c r="J294" s="109"/>
      <c r="M294" s="110"/>
    </row>
    <row r="295" spans="1:14" x14ac:dyDescent="0.25">
      <c r="A295" s="361" t="s">
        <v>382</v>
      </c>
      <c r="B295" s="81" t="s">
        <v>2652</v>
      </c>
      <c r="C295" s="109" t="str">
        <f ca="1">IF(ISREF(INDIRECT("'B1. HTT Mortgage Assets'!A1")),ROW('B1. HTT Mortgage Assets'!B149)&amp;" for Mortgage Assets","")</f>
        <v>149 for Mortgage Assets</v>
      </c>
      <c r="D295" s="109" t="str">
        <f ca="1">IF(ISREF(INDIRECT("'B2. HTT Public Sector Assets'!A1")),ROW('B2. HTT Public Sector Assets'!B129)&amp;" for Public Sector Assets","")</f>
        <v>129 for Public Sector Assets</v>
      </c>
      <c r="E295" s="361"/>
      <c r="F295" s="109" t="str">
        <f ca="1">IF(ISREF(INDIRECT("'B3. HTT Shipping Assets'!A1")),ROW('B3. HTT Shipping Assets'!D80)&amp;" for Shipping Assets","")</f>
        <v>80 for Shipping Assets</v>
      </c>
      <c r="G295" s="217"/>
      <c r="H295" s="64"/>
      <c r="I295" s="81"/>
      <c r="J295" s="109"/>
      <c r="L295" s="110"/>
      <c r="M295" s="110"/>
    </row>
    <row r="296" spans="1:14" x14ac:dyDescent="0.25">
      <c r="A296" s="361" t="s">
        <v>383</v>
      </c>
      <c r="B296" s="81" t="s">
        <v>2653</v>
      </c>
      <c r="C296" s="109">
        <f>ROW(B111)</f>
        <v>111</v>
      </c>
      <c r="D296" s="361"/>
      <c r="E296" s="361"/>
      <c r="F296" s="110"/>
      <c r="G296" s="217"/>
      <c r="H296" s="64"/>
      <c r="I296" s="81"/>
      <c r="J296" s="109"/>
      <c r="L296" s="110"/>
      <c r="M296" s="110"/>
    </row>
    <row r="297" spans="1:14" x14ac:dyDescent="0.25">
      <c r="A297" s="361" t="s">
        <v>384</v>
      </c>
      <c r="B297" s="81" t="s">
        <v>2654</v>
      </c>
      <c r="C297" s="109">
        <f>ROW(B163)</f>
        <v>163</v>
      </c>
      <c r="D297" s="361"/>
      <c r="E297" s="110"/>
      <c r="F297" s="110"/>
      <c r="G297" s="217"/>
      <c r="H297" s="64"/>
      <c r="J297" s="109"/>
      <c r="L297" s="110"/>
    </row>
    <row r="298" spans="1:14" x14ac:dyDescent="0.25">
      <c r="A298" s="361" t="s">
        <v>385</v>
      </c>
      <c r="B298" s="81" t="s">
        <v>2655</v>
      </c>
      <c r="C298" s="109">
        <f>ROW(B137)</f>
        <v>137</v>
      </c>
      <c r="D298" s="361"/>
      <c r="E298" s="110"/>
      <c r="F298" s="110"/>
      <c r="G298" s="217"/>
      <c r="H298" s="64"/>
      <c r="I298" s="81"/>
      <c r="J298" s="109"/>
      <c r="L298" s="110"/>
    </row>
    <row r="299" spans="1:14" x14ac:dyDescent="0.25">
      <c r="A299" s="361" t="s">
        <v>386</v>
      </c>
      <c r="B299" s="81" t="s">
        <v>2656</v>
      </c>
      <c r="C299" s="338" t="s">
        <v>2665</v>
      </c>
      <c r="D299" s="361"/>
      <c r="E299" s="110"/>
      <c r="F299" s="361"/>
      <c r="G299" s="217"/>
      <c r="H299" s="64"/>
      <c r="I299" s="81"/>
      <c r="J299" s="361" t="s">
        <v>2664</v>
      </c>
      <c r="L299" s="110"/>
    </row>
    <row r="300" spans="1:14" x14ac:dyDescent="0.25">
      <c r="A300" s="361" t="s">
        <v>387</v>
      </c>
      <c r="B300" s="81" t="s">
        <v>2657</v>
      </c>
      <c r="C300" s="109" t="s">
        <v>2667</v>
      </c>
      <c r="D300" s="109" t="s">
        <v>2666</v>
      </c>
      <c r="E300" s="110"/>
      <c r="F300" s="361"/>
      <c r="G300" s="217"/>
      <c r="H300" s="64"/>
      <c r="I300" s="81"/>
      <c r="J300" s="361" t="s">
        <v>2665</v>
      </c>
      <c r="K300" s="109"/>
      <c r="L300" s="110"/>
    </row>
    <row r="301" spans="1:14" hidden="1" outlineLevel="1" x14ac:dyDescent="0.25">
      <c r="A301" s="361" t="s">
        <v>2765</v>
      </c>
      <c r="B301" s="81" t="s">
        <v>2658</v>
      </c>
      <c r="C301" s="109" t="s">
        <v>2668</v>
      </c>
      <c r="D301" s="361"/>
      <c r="E301" s="361"/>
      <c r="F301" s="361"/>
      <c r="G301" s="217"/>
      <c r="H301" s="64"/>
      <c r="I301" s="81"/>
      <c r="J301" s="361" t="s">
        <v>2691</v>
      </c>
      <c r="K301" s="109"/>
      <c r="L301" s="110"/>
    </row>
    <row r="302" spans="1:14" hidden="1" outlineLevel="1" x14ac:dyDescent="0.25">
      <c r="A302" s="361" t="s">
        <v>2766</v>
      </c>
      <c r="B302" s="81" t="s">
        <v>2662</v>
      </c>
      <c r="C302" s="109" t="str">
        <f>ROW('C. HTT Harmonised Glossary'!B18)&amp;" for Harmonised Glossary"</f>
        <v>18 for Harmonised Glossary</v>
      </c>
      <c r="D302" s="361"/>
      <c r="E302" s="361"/>
      <c r="F302" s="361"/>
      <c r="G302" s="217"/>
      <c r="H302" s="64"/>
      <c r="I302" s="81"/>
      <c r="J302" s="361" t="s">
        <v>1643</v>
      </c>
      <c r="K302" s="109"/>
      <c r="L302" s="110"/>
    </row>
    <row r="303" spans="1:14" hidden="1" outlineLevel="1" x14ac:dyDescent="0.25">
      <c r="A303" s="361" t="s">
        <v>2767</v>
      </c>
      <c r="B303" s="81" t="s">
        <v>2659</v>
      </c>
      <c r="C303" s="109">
        <f>ROW(B65)</f>
        <v>65</v>
      </c>
      <c r="D303" s="361"/>
      <c r="E303" s="361"/>
      <c r="F303" s="361"/>
      <c r="G303" s="217"/>
      <c r="H303" s="64"/>
      <c r="I303" s="81"/>
      <c r="J303" s="109"/>
      <c r="K303" s="109"/>
      <c r="L303" s="110"/>
    </row>
    <row r="304" spans="1:14" hidden="1" outlineLevel="1" x14ac:dyDescent="0.25">
      <c r="A304" s="361" t="s">
        <v>2768</v>
      </c>
      <c r="B304" s="81" t="s">
        <v>2660</v>
      </c>
      <c r="C304" s="109">
        <f>ROW(B88)</f>
        <v>88</v>
      </c>
      <c r="D304" s="361"/>
      <c r="E304" s="361"/>
      <c r="F304" s="361"/>
      <c r="G304" s="217"/>
      <c r="H304" s="64"/>
      <c r="I304" s="81"/>
      <c r="J304" s="109"/>
      <c r="K304" s="109"/>
      <c r="L304" s="110"/>
    </row>
    <row r="305" spans="1:14" hidden="1" outlineLevel="1" x14ac:dyDescent="0.25">
      <c r="A305" s="361" t="s">
        <v>2769</v>
      </c>
      <c r="B305" s="81" t="s">
        <v>2661</v>
      </c>
      <c r="C305" s="109" t="s">
        <v>2693</v>
      </c>
      <c r="D305" s="361"/>
      <c r="E305" s="110"/>
      <c r="F305" s="361"/>
      <c r="G305" s="217"/>
      <c r="H305" s="64"/>
      <c r="I305" s="81"/>
      <c r="J305" s="109"/>
      <c r="K305" s="109"/>
      <c r="L305" s="110"/>
      <c r="N305" s="96"/>
    </row>
    <row r="306" spans="1:14" hidden="1" outlineLevel="1" x14ac:dyDescent="0.25">
      <c r="A306" s="361" t="s">
        <v>2770</v>
      </c>
      <c r="B306" s="81" t="s">
        <v>2663</v>
      </c>
      <c r="C306" s="109">
        <v>44</v>
      </c>
      <c r="D306" s="361"/>
      <c r="E306" s="110"/>
      <c r="F306" s="361"/>
      <c r="G306" s="217"/>
      <c r="H306" s="64"/>
      <c r="I306" s="81"/>
      <c r="J306" s="109"/>
      <c r="K306" s="109"/>
      <c r="L306" s="110"/>
      <c r="N306" s="96"/>
    </row>
    <row r="307" spans="1:14" hidden="1" outlineLevel="1" x14ac:dyDescent="0.25">
      <c r="A307" s="361" t="s">
        <v>2771</v>
      </c>
      <c r="B307" s="81" t="s">
        <v>2692</v>
      </c>
      <c r="C307" s="109" t="str">
        <f ca="1">IF(ISREF(INDIRECT("'B1. HTT Mortgage Assets'!A1")),ROW('B1. HTT Mortgage Assets'!B179)&amp; " for Mortgage Assets","")</f>
        <v>179 for Mortgage Assets</v>
      </c>
      <c r="D307" s="109" t="str">
        <f ca="1">IF(ISREF(INDIRECT("'B2. HTT Public Sector Assets'!A1")),ROW('B2. HTT Public Sector Assets'!B166)&amp; " for Public Sector Assets","")</f>
        <v>166 for Public Sector Assets</v>
      </c>
      <c r="E307" s="110"/>
      <c r="F307" s="109" t="str">
        <f ca="1">IF(ISREF(INDIRECT("'B3. HTT Shipping Assets'!A1")),ROW('B3. HTT Shipping Assets'!D110)&amp; " for Shipping Assets","")</f>
        <v>110 for Shipping Assets</v>
      </c>
      <c r="G307" s="217"/>
      <c r="H307" s="64"/>
      <c r="I307" s="81"/>
      <c r="J307" s="109"/>
      <c r="K307" s="109"/>
      <c r="L307" s="110"/>
      <c r="N307" s="96"/>
    </row>
    <row r="308" spans="1:14" hidden="1" outlineLevel="1" x14ac:dyDescent="0.25">
      <c r="A308" s="66" t="s">
        <v>388</v>
      </c>
      <c r="B308" s="81"/>
      <c r="E308" s="110"/>
      <c r="H308" s="64"/>
      <c r="I308" s="81"/>
      <c r="J308" s="109"/>
      <c r="K308" s="109"/>
      <c r="L308" s="110"/>
      <c r="N308" s="96"/>
    </row>
    <row r="309" spans="1:14" hidden="1" outlineLevel="1" x14ac:dyDescent="0.25">
      <c r="A309" s="361" t="s">
        <v>389</v>
      </c>
      <c r="E309" s="110"/>
      <c r="H309" s="64"/>
      <c r="I309" s="81"/>
      <c r="J309" s="109"/>
      <c r="K309" s="109"/>
      <c r="L309" s="110"/>
      <c r="N309" s="96"/>
    </row>
    <row r="310" spans="1:14" hidden="1" outlineLevel="1" x14ac:dyDescent="0.25">
      <c r="A310" s="361" t="s">
        <v>390</v>
      </c>
      <c r="H310" s="64"/>
      <c r="N310" s="96"/>
    </row>
    <row r="311" spans="1:14" ht="37.5" collapsed="1" x14ac:dyDescent="0.25">
      <c r="A311" s="78"/>
      <c r="B311" s="77" t="s">
        <v>82</v>
      </c>
      <c r="C311" s="78"/>
      <c r="D311" s="78"/>
      <c r="E311" s="78"/>
      <c r="F311" s="78"/>
      <c r="G311" s="79"/>
      <c r="H311" s="64"/>
      <c r="I311" s="70"/>
      <c r="J311" s="72"/>
      <c r="K311" s="72"/>
      <c r="L311" s="72"/>
      <c r="M311" s="72"/>
      <c r="N311" s="96"/>
    </row>
    <row r="312" spans="1:14" x14ac:dyDescent="0.25">
      <c r="A312" s="361" t="s">
        <v>5</v>
      </c>
      <c r="B312" s="89" t="s">
        <v>2669</v>
      </c>
      <c r="C312" s="361" t="s">
        <v>86</v>
      </c>
      <c r="H312" s="64"/>
      <c r="I312" s="89"/>
      <c r="J312" s="109"/>
      <c r="N312" s="96"/>
    </row>
    <row r="313" spans="1:14" hidden="1" outlineLevel="1" x14ac:dyDescent="0.25">
      <c r="A313" s="361" t="s">
        <v>2763</v>
      </c>
      <c r="B313" s="89" t="s">
        <v>2670</v>
      </c>
      <c r="C313" s="361" t="s">
        <v>86</v>
      </c>
      <c r="H313" s="64"/>
      <c r="I313" s="89"/>
      <c r="J313" s="109"/>
      <c r="N313" s="96"/>
    </row>
    <row r="314" spans="1:14" hidden="1" outlineLevel="1" x14ac:dyDescent="0.25">
      <c r="A314" s="361" t="s">
        <v>2764</v>
      </c>
      <c r="B314" s="89" t="s">
        <v>2671</v>
      </c>
      <c r="C314" s="361" t="s">
        <v>86</v>
      </c>
      <c r="H314" s="64"/>
      <c r="I314" s="89"/>
      <c r="J314" s="109"/>
      <c r="N314" s="96"/>
    </row>
    <row r="315" spans="1:14" hidden="1" outlineLevel="1" x14ac:dyDescent="0.25">
      <c r="A315" s="66" t="s">
        <v>391</v>
      </c>
      <c r="B315" s="89"/>
      <c r="C315" s="109"/>
      <c r="H315" s="64"/>
      <c r="I315" s="89"/>
      <c r="J315" s="109"/>
      <c r="N315" s="96"/>
    </row>
    <row r="316" spans="1:14" hidden="1" outlineLevel="1" x14ac:dyDescent="0.25">
      <c r="A316" s="361" t="s">
        <v>392</v>
      </c>
      <c r="B316" s="89"/>
      <c r="C316" s="109"/>
      <c r="H316" s="64"/>
      <c r="I316" s="89"/>
      <c r="J316" s="109"/>
      <c r="N316" s="96"/>
    </row>
    <row r="317" spans="1:14" hidden="1" outlineLevel="1" x14ac:dyDescent="0.25">
      <c r="A317" s="361" t="s">
        <v>393</v>
      </c>
      <c r="B317" s="89"/>
      <c r="C317" s="109"/>
      <c r="H317" s="64"/>
      <c r="I317" s="89"/>
      <c r="J317" s="109"/>
      <c r="N317" s="96"/>
    </row>
    <row r="318" spans="1:14" hidden="1" outlineLevel="1" x14ac:dyDescent="0.25">
      <c r="A318" s="361" t="s">
        <v>394</v>
      </c>
      <c r="B318" s="89"/>
      <c r="C318" s="109"/>
      <c r="H318" s="64"/>
      <c r="I318" s="89"/>
      <c r="J318" s="109"/>
      <c r="N318" s="96"/>
    </row>
    <row r="319" spans="1:14" ht="18.75" collapsed="1" x14ac:dyDescent="0.25">
      <c r="A319" s="78"/>
      <c r="B319" s="77" t="s">
        <v>83</v>
      </c>
      <c r="C319" s="78"/>
      <c r="D319" s="78"/>
      <c r="E319" s="78"/>
      <c r="F319" s="78"/>
      <c r="G319" s="79"/>
      <c r="H319" s="64"/>
      <c r="I319" s="70"/>
      <c r="J319" s="72"/>
      <c r="K319" s="72"/>
      <c r="L319" s="72"/>
      <c r="M319" s="72"/>
      <c r="N319" s="96"/>
    </row>
    <row r="320" spans="1:14" ht="15" customHeight="1" outlineLevel="1" x14ac:dyDescent="0.25">
      <c r="A320" s="85"/>
      <c r="B320" s="86" t="s">
        <v>395</v>
      </c>
      <c r="C320" s="85"/>
      <c r="D320" s="85"/>
      <c r="E320" s="87"/>
      <c r="F320" s="88"/>
      <c r="G320" s="88"/>
      <c r="H320" s="64"/>
      <c r="L320" s="64"/>
      <c r="M320" s="64"/>
      <c r="N320" s="96"/>
    </row>
    <row r="321" spans="1:14" outlineLevel="1" x14ac:dyDescent="0.25">
      <c r="A321" s="66" t="s">
        <v>396</v>
      </c>
      <c r="B321" s="81" t="s">
        <v>397</v>
      </c>
      <c r="C321" s="81"/>
      <c r="H321" s="64"/>
      <c r="I321" s="96"/>
      <c r="J321" s="96"/>
      <c r="K321" s="96"/>
      <c r="L321" s="96"/>
      <c r="M321" s="96"/>
      <c r="N321" s="96"/>
    </row>
    <row r="322" spans="1:14" outlineLevel="1" x14ac:dyDescent="0.25">
      <c r="A322" s="66" t="s">
        <v>398</v>
      </c>
      <c r="B322" s="81" t="s">
        <v>399</v>
      </c>
      <c r="C322" s="81"/>
      <c r="H322" s="64"/>
      <c r="I322" s="96"/>
      <c r="J322" s="96"/>
      <c r="K322" s="96"/>
      <c r="L322" s="96"/>
      <c r="M322" s="96"/>
      <c r="N322" s="96"/>
    </row>
    <row r="323" spans="1:14" outlineLevel="1" x14ac:dyDescent="0.25">
      <c r="A323" s="66" t="s">
        <v>400</v>
      </c>
      <c r="B323" s="81" t="s">
        <v>401</v>
      </c>
      <c r="C323" s="81"/>
      <c r="H323" s="64"/>
      <c r="I323" s="96"/>
      <c r="J323" s="96"/>
      <c r="K323" s="96"/>
      <c r="L323" s="96"/>
      <c r="M323" s="96"/>
      <c r="N323" s="96"/>
    </row>
    <row r="324" spans="1:14" outlineLevel="1" x14ac:dyDescent="0.25">
      <c r="A324" s="66" t="s">
        <v>402</v>
      </c>
      <c r="B324" s="81" t="s">
        <v>403</v>
      </c>
      <c r="H324" s="64"/>
      <c r="I324" s="96"/>
      <c r="J324" s="96"/>
      <c r="K324" s="96"/>
      <c r="L324" s="96"/>
      <c r="M324" s="96"/>
      <c r="N324" s="96"/>
    </row>
    <row r="325" spans="1:14" outlineLevel="1" x14ac:dyDescent="0.25">
      <c r="A325" s="66" t="s">
        <v>404</v>
      </c>
      <c r="B325" s="81" t="s">
        <v>405</v>
      </c>
      <c r="H325" s="64"/>
      <c r="I325" s="96"/>
      <c r="J325" s="96"/>
      <c r="K325" s="96"/>
      <c r="L325" s="96"/>
      <c r="M325" s="96"/>
      <c r="N325" s="96"/>
    </row>
    <row r="326" spans="1:14" outlineLevel="1" x14ac:dyDescent="0.25">
      <c r="A326" s="66" t="s">
        <v>406</v>
      </c>
      <c r="B326" s="81" t="s">
        <v>407</v>
      </c>
      <c r="H326" s="64"/>
      <c r="I326" s="96"/>
      <c r="J326" s="96"/>
      <c r="K326" s="96"/>
      <c r="L326" s="96"/>
      <c r="M326" s="96"/>
      <c r="N326" s="96"/>
    </row>
    <row r="327" spans="1:14" outlineLevel="1" x14ac:dyDescent="0.25">
      <c r="A327" s="66" t="s">
        <v>408</v>
      </c>
      <c r="B327" s="81" t="s">
        <v>409</v>
      </c>
      <c r="H327" s="64"/>
      <c r="I327" s="96"/>
      <c r="J327" s="96"/>
      <c r="K327" s="96"/>
      <c r="L327" s="96"/>
      <c r="M327" s="96"/>
      <c r="N327" s="96"/>
    </row>
    <row r="328" spans="1:14" outlineLevel="1" x14ac:dyDescent="0.25">
      <c r="A328" s="66" t="s">
        <v>410</v>
      </c>
      <c r="B328" s="81" t="s">
        <v>411</v>
      </c>
      <c r="H328" s="64"/>
      <c r="I328" s="96"/>
      <c r="J328" s="96"/>
      <c r="K328" s="96"/>
      <c r="L328" s="96"/>
      <c r="M328" s="96"/>
      <c r="N328" s="96"/>
    </row>
    <row r="329" spans="1:14" outlineLevel="1" x14ac:dyDescent="0.25">
      <c r="A329" s="66" t="s">
        <v>412</v>
      </c>
      <c r="B329" s="81" t="s">
        <v>413</v>
      </c>
      <c r="H329" s="64"/>
      <c r="I329" s="96"/>
      <c r="J329" s="96"/>
      <c r="K329" s="96"/>
      <c r="L329" s="96"/>
      <c r="M329" s="96"/>
      <c r="N329" s="96"/>
    </row>
    <row r="330" spans="1:14" outlineLevel="1" x14ac:dyDescent="0.25">
      <c r="A330" s="66" t="s">
        <v>414</v>
      </c>
      <c r="B330" s="95" t="s">
        <v>415</v>
      </c>
      <c r="H330" s="64"/>
      <c r="I330" s="96"/>
      <c r="J330" s="96"/>
      <c r="K330" s="96"/>
      <c r="L330" s="96"/>
      <c r="M330" s="96"/>
      <c r="N330" s="96"/>
    </row>
    <row r="331" spans="1:14" outlineLevel="1" x14ac:dyDescent="0.25">
      <c r="A331" s="66" t="s">
        <v>416</v>
      </c>
      <c r="B331" s="95" t="s">
        <v>415</v>
      </c>
      <c r="H331" s="64"/>
      <c r="I331" s="96"/>
      <c r="J331" s="96"/>
      <c r="K331" s="96"/>
      <c r="L331" s="96"/>
      <c r="M331" s="96"/>
      <c r="N331" s="96"/>
    </row>
    <row r="332" spans="1:14" outlineLevel="1" x14ac:dyDescent="0.25">
      <c r="A332" s="66" t="s">
        <v>417</v>
      </c>
      <c r="B332" s="95" t="s">
        <v>415</v>
      </c>
      <c r="H332" s="64"/>
      <c r="I332" s="96"/>
      <c r="J332" s="96"/>
      <c r="K332" s="96"/>
      <c r="L332" s="96"/>
      <c r="M332" s="96"/>
      <c r="N332" s="96"/>
    </row>
    <row r="333" spans="1:14" outlineLevel="1" x14ac:dyDescent="0.25">
      <c r="A333" s="66" t="s">
        <v>418</v>
      </c>
      <c r="B333" s="95" t="s">
        <v>415</v>
      </c>
      <c r="H333" s="64"/>
      <c r="I333" s="96"/>
      <c r="J333" s="96"/>
      <c r="K333" s="96"/>
      <c r="L333" s="96"/>
      <c r="M333" s="96"/>
      <c r="N333" s="96"/>
    </row>
    <row r="334" spans="1:14" outlineLevel="1" x14ac:dyDescent="0.25">
      <c r="A334" s="66" t="s">
        <v>419</v>
      </c>
      <c r="B334" s="95" t="s">
        <v>415</v>
      </c>
      <c r="H334" s="64"/>
      <c r="I334" s="96"/>
      <c r="J334" s="96"/>
      <c r="K334" s="96"/>
      <c r="L334" s="96"/>
      <c r="M334" s="96"/>
      <c r="N334" s="96"/>
    </row>
    <row r="335" spans="1:14" outlineLevel="1" x14ac:dyDescent="0.25">
      <c r="A335" s="66" t="s">
        <v>420</v>
      </c>
      <c r="B335" s="95" t="s">
        <v>415</v>
      </c>
      <c r="H335" s="64"/>
      <c r="I335" s="96"/>
      <c r="J335" s="96"/>
      <c r="K335" s="96"/>
      <c r="L335" s="96"/>
      <c r="M335" s="96"/>
      <c r="N335" s="96"/>
    </row>
    <row r="336" spans="1:14" outlineLevel="1" x14ac:dyDescent="0.25">
      <c r="A336" s="66" t="s">
        <v>421</v>
      </c>
      <c r="B336" s="95" t="s">
        <v>415</v>
      </c>
      <c r="H336" s="64"/>
      <c r="I336" s="96"/>
      <c r="J336" s="96"/>
      <c r="K336" s="96"/>
      <c r="L336" s="96"/>
      <c r="M336" s="96"/>
      <c r="N336" s="96"/>
    </row>
    <row r="337" spans="1:14" outlineLevel="1" x14ac:dyDescent="0.25">
      <c r="A337" s="66" t="s">
        <v>422</v>
      </c>
      <c r="B337" s="95" t="s">
        <v>415</v>
      </c>
      <c r="H337" s="64"/>
      <c r="I337" s="96"/>
      <c r="J337" s="96"/>
      <c r="K337" s="96"/>
      <c r="L337" s="96"/>
      <c r="M337" s="96"/>
      <c r="N337" s="96"/>
    </row>
    <row r="338" spans="1:14" outlineLevel="1" x14ac:dyDescent="0.25">
      <c r="A338" s="66" t="s">
        <v>423</v>
      </c>
      <c r="B338" s="95" t="s">
        <v>415</v>
      </c>
      <c r="H338" s="64"/>
      <c r="I338" s="96"/>
      <c r="J338" s="96"/>
      <c r="K338" s="96"/>
      <c r="L338" s="96"/>
      <c r="M338" s="96"/>
      <c r="N338" s="96"/>
    </row>
    <row r="339" spans="1:14" outlineLevel="1" x14ac:dyDescent="0.25">
      <c r="A339" s="66" t="s">
        <v>424</v>
      </c>
      <c r="B339" s="95" t="s">
        <v>415</v>
      </c>
      <c r="H339" s="64"/>
      <c r="I339" s="96"/>
      <c r="J339" s="96"/>
      <c r="K339" s="96"/>
      <c r="L339" s="96"/>
      <c r="M339" s="96"/>
      <c r="N339" s="96"/>
    </row>
    <row r="340" spans="1:14" outlineLevel="1" x14ac:dyDescent="0.25">
      <c r="A340" s="66" t="s">
        <v>425</v>
      </c>
      <c r="B340" s="95" t="s">
        <v>415</v>
      </c>
      <c r="H340" s="64"/>
      <c r="I340" s="96"/>
      <c r="J340" s="96"/>
      <c r="K340" s="96"/>
      <c r="L340" s="96"/>
      <c r="M340" s="96"/>
      <c r="N340" s="96"/>
    </row>
    <row r="341" spans="1:14" outlineLevel="1" x14ac:dyDescent="0.25">
      <c r="A341" s="66" t="s">
        <v>426</v>
      </c>
      <c r="B341" s="95" t="s">
        <v>415</v>
      </c>
      <c r="H341" s="64"/>
      <c r="I341" s="96"/>
      <c r="J341" s="96"/>
      <c r="K341" s="96"/>
      <c r="L341" s="96"/>
      <c r="M341" s="96"/>
      <c r="N341" s="96"/>
    </row>
    <row r="342" spans="1:14" outlineLevel="1" x14ac:dyDescent="0.25">
      <c r="A342" s="66" t="s">
        <v>427</v>
      </c>
      <c r="B342" s="95" t="s">
        <v>415</v>
      </c>
      <c r="H342" s="64"/>
      <c r="I342" s="96"/>
      <c r="J342" s="96"/>
      <c r="K342" s="96"/>
      <c r="L342" s="96"/>
      <c r="M342" s="96"/>
      <c r="N342" s="96"/>
    </row>
    <row r="343" spans="1:14" outlineLevel="1" x14ac:dyDescent="0.25">
      <c r="A343" s="66" t="s">
        <v>428</v>
      </c>
      <c r="B343" s="95" t="s">
        <v>415</v>
      </c>
      <c r="H343" s="64"/>
      <c r="I343" s="96"/>
      <c r="J343" s="96"/>
      <c r="K343" s="96"/>
      <c r="L343" s="96"/>
      <c r="M343" s="96"/>
      <c r="N343" s="96"/>
    </row>
    <row r="344" spans="1:14" outlineLevel="1" x14ac:dyDescent="0.25">
      <c r="A344" s="66" t="s">
        <v>429</v>
      </c>
      <c r="B344" s="95" t="s">
        <v>415</v>
      </c>
      <c r="H344" s="64"/>
      <c r="I344" s="96"/>
      <c r="J344" s="96"/>
      <c r="K344" s="96"/>
      <c r="L344" s="96"/>
      <c r="M344" s="96"/>
      <c r="N344" s="96"/>
    </row>
    <row r="345" spans="1:14" outlineLevel="1" x14ac:dyDescent="0.25">
      <c r="A345" s="66" t="s">
        <v>430</v>
      </c>
      <c r="B345" s="95" t="s">
        <v>415</v>
      </c>
      <c r="H345" s="64"/>
      <c r="I345" s="96"/>
      <c r="J345" s="96"/>
      <c r="K345" s="96"/>
      <c r="L345" s="96"/>
      <c r="M345" s="96"/>
      <c r="N345" s="96"/>
    </row>
    <row r="346" spans="1:14" outlineLevel="1" x14ac:dyDescent="0.25">
      <c r="A346" s="66" t="s">
        <v>431</v>
      </c>
      <c r="B346" s="95" t="s">
        <v>415</v>
      </c>
      <c r="H346" s="64"/>
      <c r="I346" s="96"/>
      <c r="J346" s="96"/>
      <c r="K346" s="96"/>
      <c r="L346" s="96"/>
      <c r="M346" s="96"/>
      <c r="N346" s="96"/>
    </row>
    <row r="347" spans="1:14" outlineLevel="1" x14ac:dyDescent="0.25">
      <c r="A347" s="66" t="s">
        <v>432</v>
      </c>
      <c r="B347" s="95" t="s">
        <v>415</v>
      </c>
      <c r="H347" s="64"/>
      <c r="I347" s="96"/>
      <c r="J347" s="96"/>
      <c r="K347" s="96"/>
      <c r="L347" s="96"/>
      <c r="M347" s="96"/>
      <c r="N347" s="96"/>
    </row>
    <row r="348" spans="1:14" outlineLevel="1" x14ac:dyDescent="0.25">
      <c r="A348" s="66" t="s">
        <v>433</v>
      </c>
      <c r="B348" s="95" t="s">
        <v>415</v>
      </c>
      <c r="H348" s="64"/>
      <c r="I348" s="96"/>
      <c r="J348" s="96"/>
      <c r="K348" s="96"/>
      <c r="L348" s="96"/>
      <c r="M348" s="96"/>
      <c r="N348" s="96"/>
    </row>
    <row r="349" spans="1:14" outlineLevel="1" x14ac:dyDescent="0.25">
      <c r="A349" s="66" t="s">
        <v>434</v>
      </c>
      <c r="B349" s="95" t="s">
        <v>415</v>
      </c>
      <c r="H349" s="64"/>
      <c r="I349" s="96"/>
      <c r="J349" s="96"/>
      <c r="K349" s="96"/>
      <c r="L349" s="96"/>
      <c r="M349" s="96"/>
      <c r="N349" s="96"/>
    </row>
    <row r="350" spans="1:14" outlineLevel="1" x14ac:dyDescent="0.25">
      <c r="A350" s="66" t="s">
        <v>435</v>
      </c>
      <c r="B350" s="95" t="s">
        <v>415</v>
      </c>
      <c r="H350" s="64"/>
      <c r="I350" s="96"/>
      <c r="J350" s="96"/>
      <c r="K350" s="96"/>
      <c r="L350" s="96"/>
      <c r="M350" s="96"/>
      <c r="N350" s="96"/>
    </row>
    <row r="351" spans="1:14" outlineLevel="1" x14ac:dyDescent="0.25">
      <c r="A351" s="66" t="s">
        <v>436</v>
      </c>
      <c r="B351" s="95" t="s">
        <v>415</v>
      </c>
      <c r="H351" s="64"/>
      <c r="I351" s="96"/>
      <c r="J351" s="96"/>
      <c r="K351" s="96"/>
      <c r="L351" s="96"/>
      <c r="M351" s="96"/>
      <c r="N351" s="96"/>
    </row>
    <row r="352" spans="1:14" outlineLevel="1" x14ac:dyDescent="0.25">
      <c r="A352" s="66" t="s">
        <v>437</v>
      </c>
      <c r="B352" s="95" t="s">
        <v>415</v>
      </c>
      <c r="H352" s="64"/>
      <c r="I352" s="96"/>
      <c r="J352" s="96"/>
      <c r="K352" s="96"/>
      <c r="L352" s="96"/>
      <c r="M352" s="96"/>
      <c r="N352" s="96"/>
    </row>
    <row r="353" spans="1:14" outlineLevel="1" x14ac:dyDescent="0.25">
      <c r="A353" s="66" t="s">
        <v>438</v>
      </c>
      <c r="B353" s="95" t="s">
        <v>415</v>
      </c>
      <c r="H353" s="64"/>
      <c r="I353" s="96"/>
      <c r="J353" s="96"/>
      <c r="K353" s="96"/>
      <c r="L353" s="96"/>
      <c r="M353" s="96"/>
      <c r="N353" s="96"/>
    </row>
    <row r="354" spans="1:14" outlineLevel="1" x14ac:dyDescent="0.25">
      <c r="A354" s="66" t="s">
        <v>439</v>
      </c>
      <c r="B354" s="95" t="s">
        <v>415</v>
      </c>
      <c r="H354" s="64"/>
      <c r="I354" s="96"/>
      <c r="J354" s="96"/>
      <c r="K354" s="96"/>
      <c r="L354" s="96"/>
      <c r="M354" s="96"/>
      <c r="N354" s="96"/>
    </row>
    <row r="355" spans="1:14" outlineLevel="1" x14ac:dyDescent="0.25">
      <c r="A355" s="66" t="s">
        <v>440</v>
      </c>
      <c r="B355" s="95" t="s">
        <v>415</v>
      </c>
      <c r="H355" s="64"/>
      <c r="I355" s="96"/>
      <c r="J355" s="96"/>
      <c r="K355" s="96"/>
      <c r="L355" s="96"/>
      <c r="M355" s="96"/>
      <c r="N355" s="96"/>
    </row>
    <row r="356" spans="1:14" outlineLevel="1" x14ac:dyDescent="0.25">
      <c r="A356" s="66" t="s">
        <v>441</v>
      </c>
      <c r="B356" s="95" t="s">
        <v>415</v>
      </c>
      <c r="H356" s="64"/>
      <c r="I356" s="96"/>
      <c r="J356" s="96"/>
      <c r="K356" s="96"/>
      <c r="L356" s="96"/>
      <c r="M356" s="96"/>
      <c r="N356" s="96"/>
    </row>
    <row r="357" spans="1:14" outlineLevel="1" x14ac:dyDescent="0.25">
      <c r="A357" s="66" t="s">
        <v>442</v>
      </c>
      <c r="B357" s="95" t="s">
        <v>415</v>
      </c>
      <c r="H357" s="64"/>
      <c r="I357" s="96"/>
      <c r="J357" s="96"/>
      <c r="K357" s="96"/>
      <c r="L357" s="96"/>
      <c r="M357" s="96"/>
      <c r="N357" s="96"/>
    </row>
    <row r="358" spans="1:14" outlineLevel="1" x14ac:dyDescent="0.25">
      <c r="A358" s="66" t="s">
        <v>443</v>
      </c>
      <c r="B358" s="95" t="s">
        <v>415</v>
      </c>
      <c r="H358" s="64"/>
      <c r="I358" s="96"/>
      <c r="J358" s="96"/>
      <c r="K358" s="96"/>
      <c r="L358" s="96"/>
      <c r="M358" s="96"/>
      <c r="N358" s="96"/>
    </row>
    <row r="359" spans="1:14" outlineLevel="1" x14ac:dyDescent="0.25">
      <c r="A359" s="66" t="s">
        <v>444</v>
      </c>
      <c r="B359" s="95" t="s">
        <v>415</v>
      </c>
      <c r="H359" s="64"/>
      <c r="I359" s="96"/>
      <c r="J359" s="96"/>
      <c r="K359" s="96"/>
      <c r="L359" s="96"/>
      <c r="M359" s="96"/>
      <c r="N359" s="96"/>
    </row>
    <row r="360" spans="1:14" outlineLevel="1" x14ac:dyDescent="0.25">
      <c r="A360" s="66" t="s">
        <v>445</v>
      </c>
      <c r="B360" s="95" t="s">
        <v>415</v>
      </c>
      <c r="H360" s="64"/>
      <c r="I360" s="96"/>
      <c r="J360" s="96"/>
      <c r="K360" s="96"/>
      <c r="L360" s="96"/>
      <c r="M360" s="96"/>
      <c r="N360" s="96"/>
    </row>
    <row r="361" spans="1:14" outlineLevel="1" x14ac:dyDescent="0.25">
      <c r="A361" s="66" t="s">
        <v>446</v>
      </c>
      <c r="B361" s="95" t="s">
        <v>415</v>
      </c>
      <c r="H361" s="64"/>
      <c r="I361" s="96"/>
      <c r="J361" s="96"/>
      <c r="K361" s="96"/>
      <c r="L361" s="96"/>
      <c r="M361" s="96"/>
      <c r="N361" s="96"/>
    </row>
    <row r="362" spans="1:14" outlineLevel="1" x14ac:dyDescent="0.25">
      <c r="A362" s="66" t="s">
        <v>447</v>
      </c>
      <c r="B362" s="95" t="s">
        <v>415</v>
      </c>
      <c r="H362" s="64"/>
      <c r="I362" s="96"/>
      <c r="J362" s="96"/>
      <c r="K362" s="96"/>
      <c r="L362" s="96"/>
      <c r="M362" s="96"/>
      <c r="N362" s="96"/>
    </row>
    <row r="363" spans="1:14" outlineLevel="1" x14ac:dyDescent="0.25">
      <c r="A363" s="66" t="s">
        <v>448</v>
      </c>
      <c r="B363" s="95" t="s">
        <v>415</v>
      </c>
      <c r="H363" s="64"/>
      <c r="I363" s="96"/>
      <c r="J363" s="96"/>
      <c r="K363" s="96"/>
      <c r="L363" s="96"/>
      <c r="M363" s="96"/>
      <c r="N363" s="96"/>
    </row>
    <row r="364" spans="1:14" outlineLevel="1" x14ac:dyDescent="0.25">
      <c r="A364" s="66" t="s">
        <v>449</v>
      </c>
      <c r="B364" s="95" t="s">
        <v>415</v>
      </c>
      <c r="H364" s="64"/>
      <c r="I364" s="96"/>
      <c r="J364" s="96"/>
      <c r="K364" s="96"/>
      <c r="L364" s="96"/>
      <c r="M364" s="96"/>
      <c r="N364" s="96"/>
    </row>
    <row r="365" spans="1:14" outlineLevel="1" x14ac:dyDescent="0.25">
      <c r="A365" s="66" t="s">
        <v>450</v>
      </c>
      <c r="B365" s="95" t="s">
        <v>415</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wR4jb5Owgr6RdNCkD9vy4H7bYTBPC193+p8EmSUupP70T7pZLDCsQiKgyBNJIFddmBH+JXmux8xah0+knNfM7Q==" saltValue="RiZc4xECXCcQqdKV+rwe/A=="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1">
    <dataValidation type="list" allowBlank="1" showInputMessage="1" showErrorMessage="1" sqref="C299" xr:uid="{4170D199-69B1-4C36-ADE3-FA3FC3E21F21}">
      <formula1>J299:J302</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EEFF9541-285A-4E61-BFC3-9D7724BAD6FC}"/>
    <hyperlink ref="C290" r:id="rId6" xr:uid="{8097C6B1-B90C-4EC1-9987-C6AA7BEF5957}"/>
    <hyperlink ref="C30" r:id="rId7" xr:uid="{08FD4C29-705D-44A6-A84A-E3900D848A3F}"/>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573" zoomScale="80" zoomScaleNormal="80" workbookViewId="0">
      <selection activeCell="C15" sqref="C15"/>
    </sheetView>
  </sheetViews>
  <sheetFormatPr defaultColWidth="8.85546875" defaultRowHeight="15" outlineLevelRow="1" x14ac:dyDescent="0.25"/>
  <cols>
    <col min="1" max="1" width="13.85546875" style="144" customWidth="1"/>
    <col min="2" max="2" width="60.85546875" style="144" customWidth="1"/>
    <col min="3" max="3" width="41" style="144" customWidth="1"/>
    <col min="4" max="4" width="40.85546875" style="144" customWidth="1"/>
    <col min="5" max="5" width="6.85546875" style="144" customWidth="1"/>
    <col min="6" max="6" width="41.5703125" style="144" customWidth="1"/>
    <col min="7" max="7" width="41.5703125" style="140" customWidth="1"/>
    <col min="8" max="16384" width="8.85546875" style="141"/>
  </cols>
  <sheetData>
    <row r="1" spans="1:7" ht="31.5" x14ac:dyDescent="0.25">
      <c r="A1" s="184" t="s">
        <v>451</v>
      </c>
      <c r="B1" s="184"/>
      <c r="C1" s="140"/>
      <c r="D1" s="140"/>
      <c r="E1" s="140"/>
      <c r="F1" s="375" t="s">
        <v>2751</v>
      </c>
    </row>
    <row r="2" spans="1:7" ht="15.75" thickBot="1" x14ac:dyDescent="0.3">
      <c r="A2" s="140"/>
      <c r="B2" s="140"/>
      <c r="C2" s="140"/>
      <c r="D2" s="140"/>
      <c r="E2" s="140"/>
      <c r="F2" s="140"/>
    </row>
    <row r="3" spans="1:7" ht="19.5" thickBot="1" x14ac:dyDescent="0.3">
      <c r="A3" s="142"/>
      <c r="B3" s="143" t="s">
        <v>75</v>
      </c>
      <c r="C3" s="357" t="s">
        <v>1543</v>
      </c>
      <c r="D3" s="142"/>
      <c r="E3" s="142"/>
      <c r="F3" s="140"/>
      <c r="G3" s="142"/>
    </row>
    <row r="4" spans="1:7" ht="15.75" thickBot="1" x14ac:dyDescent="0.3"/>
    <row r="5" spans="1:7" ht="18.75" x14ac:dyDescent="0.25">
      <c r="A5" s="145"/>
      <c r="B5" s="146" t="s">
        <v>452</v>
      </c>
      <c r="C5" s="145"/>
      <c r="E5" s="147"/>
      <c r="F5" s="147"/>
    </row>
    <row r="6" spans="1:7" x14ac:dyDescent="0.25">
      <c r="B6" s="148" t="s">
        <v>453</v>
      </c>
    </row>
    <row r="7" spans="1:7" x14ac:dyDescent="0.25">
      <c r="B7" s="149" t="s">
        <v>454</v>
      </c>
    </row>
    <row r="8" spans="1:7" ht="15.75" thickBot="1" x14ac:dyDescent="0.3">
      <c r="B8" s="150" t="s">
        <v>455</v>
      </c>
    </row>
    <row r="9" spans="1:7" x14ac:dyDescent="0.25">
      <c r="B9" s="151"/>
    </row>
    <row r="10" spans="1:7" ht="37.5" x14ac:dyDescent="0.25">
      <c r="A10" s="152" t="s">
        <v>84</v>
      </c>
      <c r="B10" s="152" t="s">
        <v>453</v>
      </c>
      <c r="C10" s="153"/>
      <c r="D10" s="153"/>
      <c r="E10" s="153"/>
      <c r="F10" s="153"/>
      <c r="G10" s="154"/>
    </row>
    <row r="11" spans="1:7" ht="15" customHeight="1" x14ac:dyDescent="0.25">
      <c r="A11" s="155"/>
      <c r="B11" s="156" t="s">
        <v>456</v>
      </c>
      <c r="C11" s="155" t="s">
        <v>115</v>
      </c>
      <c r="D11" s="155"/>
      <c r="E11" s="155"/>
      <c r="F11" s="157" t="s">
        <v>457</v>
      </c>
      <c r="G11" s="157"/>
    </row>
    <row r="12" spans="1:7" x14ac:dyDescent="0.25">
      <c r="A12" s="144" t="s">
        <v>458</v>
      </c>
      <c r="B12" s="144" t="s">
        <v>459</v>
      </c>
      <c r="C12" s="244">
        <f>'D. Insert Nat Trans Templ'!C274/1000000</f>
        <v>59279.62988411032</v>
      </c>
      <c r="F12" s="206">
        <f>IF($C$15=0,"",IF(C12="[for completion]","",C12/$C$15))</f>
        <v>1</v>
      </c>
    </row>
    <row r="13" spans="1:7" x14ac:dyDescent="0.25">
      <c r="A13" s="144" t="s">
        <v>460</v>
      </c>
      <c r="B13" s="144" t="s">
        <v>461</v>
      </c>
      <c r="C13" s="244">
        <v>0</v>
      </c>
      <c r="F13" s="206">
        <f>IF($C$15=0,"",IF(C13="[for completion]","",C13/$C$15))</f>
        <v>0</v>
      </c>
    </row>
    <row r="14" spans="1:7" x14ac:dyDescent="0.25">
      <c r="A14" s="144" t="s">
        <v>462</v>
      </c>
      <c r="B14" s="144" t="s">
        <v>146</v>
      </c>
      <c r="C14" s="207">
        <v>0</v>
      </c>
      <c r="F14" s="206">
        <f>IF($C$15=0,"",IF(C14="[for completion]","",C14/$C$15))</f>
        <v>0</v>
      </c>
    </row>
    <row r="15" spans="1:7" x14ac:dyDescent="0.25">
      <c r="A15" s="144" t="s">
        <v>463</v>
      </c>
      <c r="B15" s="159" t="s">
        <v>148</v>
      </c>
      <c r="C15" s="207">
        <f>SUM(C12:C14)</f>
        <v>59279.62988411032</v>
      </c>
      <c r="F15" s="178">
        <f>SUM(F12:F14)</f>
        <v>1</v>
      </c>
    </row>
    <row r="16" spans="1:7" hidden="1" outlineLevel="1" x14ac:dyDescent="0.25">
      <c r="A16" s="144" t="s">
        <v>464</v>
      </c>
      <c r="B16" s="161" t="s">
        <v>465</v>
      </c>
      <c r="C16" s="207"/>
      <c r="F16" s="206">
        <f t="shared" ref="F16:F26" si="0">IF($C$15=0,"",IF(C16="[for completion]","",C16/$C$15))</f>
        <v>0</v>
      </c>
    </row>
    <row r="17" spans="1:7" hidden="1" outlineLevel="1" x14ac:dyDescent="0.25">
      <c r="A17" s="144" t="s">
        <v>466</v>
      </c>
      <c r="B17" s="161" t="s">
        <v>1394</v>
      </c>
      <c r="C17" s="207"/>
      <c r="F17" s="206">
        <f t="shared" si="0"/>
        <v>0</v>
      </c>
    </row>
    <row r="18" spans="1:7" hidden="1" outlineLevel="1" x14ac:dyDescent="0.25">
      <c r="A18" s="144" t="s">
        <v>467</v>
      </c>
      <c r="B18" s="161" t="s">
        <v>150</v>
      </c>
      <c r="C18" s="207"/>
      <c r="F18" s="206">
        <f t="shared" si="0"/>
        <v>0</v>
      </c>
    </row>
    <row r="19" spans="1:7" hidden="1" outlineLevel="1" x14ac:dyDescent="0.25">
      <c r="A19" s="144" t="s">
        <v>468</v>
      </c>
      <c r="B19" s="161" t="s">
        <v>150</v>
      </c>
      <c r="C19" s="207"/>
      <c r="F19" s="206">
        <f t="shared" si="0"/>
        <v>0</v>
      </c>
    </row>
    <row r="20" spans="1:7" hidden="1" outlineLevel="1" x14ac:dyDescent="0.25">
      <c r="A20" s="144" t="s">
        <v>469</v>
      </c>
      <c r="B20" s="161" t="s">
        <v>150</v>
      </c>
      <c r="C20" s="207"/>
      <c r="F20" s="206">
        <f t="shared" si="0"/>
        <v>0</v>
      </c>
    </row>
    <row r="21" spans="1:7" hidden="1" outlineLevel="1" x14ac:dyDescent="0.25">
      <c r="A21" s="144" t="s">
        <v>470</v>
      </c>
      <c r="B21" s="161" t="s">
        <v>150</v>
      </c>
      <c r="C21" s="207"/>
      <c r="F21" s="206">
        <f t="shared" si="0"/>
        <v>0</v>
      </c>
    </row>
    <row r="22" spans="1:7" hidden="1" outlineLevel="1" x14ac:dyDescent="0.25">
      <c r="A22" s="144" t="s">
        <v>471</v>
      </c>
      <c r="B22" s="161" t="s">
        <v>150</v>
      </c>
      <c r="C22" s="207"/>
      <c r="F22" s="206">
        <f t="shared" si="0"/>
        <v>0</v>
      </c>
    </row>
    <row r="23" spans="1:7" hidden="1" outlineLevel="1" x14ac:dyDescent="0.25">
      <c r="A23" s="144" t="s">
        <v>472</v>
      </c>
      <c r="B23" s="161" t="s">
        <v>150</v>
      </c>
      <c r="C23" s="207"/>
      <c r="F23" s="206">
        <f t="shared" si="0"/>
        <v>0</v>
      </c>
    </row>
    <row r="24" spans="1:7" hidden="1" outlineLevel="1" x14ac:dyDescent="0.25">
      <c r="A24" s="144" t="s">
        <v>473</v>
      </c>
      <c r="B24" s="161" t="s">
        <v>150</v>
      </c>
      <c r="C24" s="207"/>
      <c r="F24" s="206">
        <f t="shared" si="0"/>
        <v>0</v>
      </c>
    </row>
    <row r="25" spans="1:7" hidden="1" outlineLevel="1" x14ac:dyDescent="0.25">
      <c r="A25" s="144" t="s">
        <v>474</v>
      </c>
      <c r="B25" s="161" t="s">
        <v>150</v>
      </c>
      <c r="C25" s="207"/>
      <c r="F25" s="206">
        <f t="shared" si="0"/>
        <v>0</v>
      </c>
    </row>
    <row r="26" spans="1:7" hidden="1" outlineLevel="1" x14ac:dyDescent="0.25">
      <c r="A26" s="144" t="s">
        <v>475</v>
      </c>
      <c r="B26" s="161" t="s">
        <v>150</v>
      </c>
      <c r="C26" s="208"/>
      <c r="D26" s="141"/>
      <c r="E26" s="141"/>
      <c r="F26" s="206">
        <f t="shared" si="0"/>
        <v>0</v>
      </c>
    </row>
    <row r="27" spans="1:7" ht="15" customHeight="1" collapsed="1" x14ac:dyDescent="0.25">
      <c r="A27" s="155"/>
      <c r="B27" s="156" t="s">
        <v>476</v>
      </c>
      <c r="C27" s="155" t="s">
        <v>477</v>
      </c>
      <c r="D27" s="155" t="s">
        <v>478</v>
      </c>
      <c r="E27" s="162"/>
      <c r="F27" s="155" t="s">
        <v>479</v>
      </c>
      <c r="G27" s="157"/>
    </row>
    <row r="28" spans="1:7" x14ac:dyDescent="0.25">
      <c r="A28" s="144" t="s">
        <v>480</v>
      </c>
      <c r="B28" s="144" t="s">
        <v>481</v>
      </c>
      <c r="C28" s="263">
        <f>'D. Insert Nat Trans Templ'!C275</f>
        <v>241645</v>
      </c>
      <c r="D28" s="144">
        <v>0</v>
      </c>
      <c r="F28" s="144">
        <f>IF(AND(C28="[For completion]",D28="[For completion]"),"[For completion]",SUM(C28:D28))</f>
        <v>241645</v>
      </c>
    </row>
    <row r="29" spans="1:7" hidden="1" outlineLevel="1" x14ac:dyDescent="0.25">
      <c r="A29" s="144" t="s">
        <v>482</v>
      </c>
      <c r="B29" s="163" t="s">
        <v>483</v>
      </c>
    </row>
    <row r="30" spans="1:7" hidden="1" outlineLevel="1" x14ac:dyDescent="0.25">
      <c r="A30" s="144" t="s">
        <v>484</v>
      </c>
      <c r="B30" s="163" t="s">
        <v>485</v>
      </c>
    </row>
    <row r="31" spans="1:7" hidden="1" outlineLevel="1" x14ac:dyDescent="0.25">
      <c r="A31" s="144" t="s">
        <v>486</v>
      </c>
      <c r="B31" s="163"/>
    </row>
    <row r="32" spans="1:7" hidden="1" outlineLevel="1" x14ac:dyDescent="0.25">
      <c r="A32" s="144" t="s">
        <v>487</v>
      </c>
      <c r="B32" s="163"/>
    </row>
    <row r="33" spans="1:7" hidden="1" outlineLevel="1" x14ac:dyDescent="0.25">
      <c r="A33" s="144" t="s">
        <v>1585</v>
      </c>
      <c r="B33" s="163"/>
    </row>
    <row r="34" spans="1:7" hidden="1" outlineLevel="1" x14ac:dyDescent="0.25">
      <c r="A34" s="144" t="s">
        <v>1586</v>
      </c>
      <c r="B34" s="163"/>
    </row>
    <row r="35" spans="1:7" ht="15" customHeight="1" collapsed="1" x14ac:dyDescent="0.25">
      <c r="A35" s="155"/>
      <c r="B35" s="156" t="s">
        <v>488</v>
      </c>
      <c r="C35" s="155" t="s">
        <v>489</v>
      </c>
      <c r="D35" s="155" t="s">
        <v>490</v>
      </c>
      <c r="E35" s="162"/>
      <c r="F35" s="157" t="s">
        <v>457</v>
      </c>
      <c r="G35" s="157"/>
    </row>
    <row r="36" spans="1:7" x14ac:dyDescent="0.25">
      <c r="A36" s="144" t="s">
        <v>491</v>
      </c>
      <c r="B36" s="144" t="s">
        <v>492</v>
      </c>
      <c r="C36" s="178">
        <f>[1]HTT!$C$12/'D. Insert Nat Trans Templ'!C274</f>
        <v>4.4989040910237886E-4</v>
      </c>
      <c r="D36" s="178">
        <v>0</v>
      </c>
      <c r="E36" s="209"/>
      <c r="F36" s="178">
        <v>0</v>
      </c>
    </row>
    <row r="37" spans="1:7" hidden="1" outlineLevel="1" x14ac:dyDescent="0.25">
      <c r="A37" s="144" t="s">
        <v>493</v>
      </c>
      <c r="C37" s="178"/>
      <c r="D37" s="178"/>
      <c r="E37" s="209"/>
      <c r="F37" s="178"/>
    </row>
    <row r="38" spans="1:7" hidden="1" outlineLevel="1" x14ac:dyDescent="0.25">
      <c r="A38" s="144" t="s">
        <v>494</v>
      </c>
      <c r="C38" s="178"/>
      <c r="D38" s="178"/>
      <c r="E38" s="209"/>
      <c r="F38" s="178"/>
    </row>
    <row r="39" spans="1:7" hidden="1" outlineLevel="1" x14ac:dyDescent="0.25">
      <c r="A39" s="144" t="s">
        <v>495</v>
      </c>
      <c r="C39" s="178"/>
      <c r="D39" s="178"/>
      <c r="E39" s="209"/>
      <c r="F39" s="178"/>
    </row>
    <row r="40" spans="1:7" hidden="1" outlineLevel="1" x14ac:dyDescent="0.25">
      <c r="A40" s="144" t="s">
        <v>496</v>
      </c>
      <c r="C40" s="178"/>
      <c r="D40" s="178"/>
      <c r="E40" s="209"/>
      <c r="F40" s="178"/>
    </row>
    <row r="41" spans="1:7" hidden="1" outlineLevel="1" x14ac:dyDescent="0.25">
      <c r="A41" s="144" t="s">
        <v>497</v>
      </c>
      <c r="C41" s="178"/>
      <c r="D41" s="178"/>
      <c r="E41" s="209"/>
      <c r="F41" s="178"/>
    </row>
    <row r="42" spans="1:7" hidden="1" outlineLevel="1" x14ac:dyDescent="0.25">
      <c r="A42" s="144" t="s">
        <v>498</v>
      </c>
      <c r="C42" s="178"/>
      <c r="D42" s="178"/>
      <c r="E42" s="209"/>
      <c r="F42" s="178"/>
    </row>
    <row r="43" spans="1:7" ht="15" customHeight="1" collapsed="1" x14ac:dyDescent="0.25">
      <c r="A43" s="155"/>
      <c r="B43" s="156" t="s">
        <v>499</v>
      </c>
      <c r="C43" s="155" t="s">
        <v>489</v>
      </c>
      <c r="D43" s="155" t="s">
        <v>490</v>
      </c>
      <c r="E43" s="162"/>
      <c r="F43" s="157" t="s">
        <v>457</v>
      </c>
      <c r="G43" s="157"/>
    </row>
    <row r="44" spans="1:7" x14ac:dyDescent="0.25">
      <c r="A44" s="144" t="s">
        <v>500</v>
      </c>
      <c r="B44" s="164" t="s">
        <v>501</v>
      </c>
      <c r="C44" s="177">
        <f>SUM(C45:C71)</f>
        <v>0</v>
      </c>
      <c r="D44" s="177">
        <f>SUM(D45:D71)</f>
        <v>0</v>
      </c>
      <c r="E44" s="178"/>
      <c r="F44" s="177">
        <f>SUM(F45:F71)</f>
        <v>0</v>
      </c>
      <c r="G44" s="144"/>
    </row>
    <row r="45" spans="1:7" x14ac:dyDescent="0.25">
      <c r="A45" s="144" t="s">
        <v>502</v>
      </c>
      <c r="B45" s="144" t="s">
        <v>503</v>
      </c>
      <c r="C45" s="363">
        <v>0</v>
      </c>
      <c r="D45" s="363">
        <v>0</v>
      </c>
      <c r="E45" s="178"/>
      <c r="F45" s="363">
        <f t="shared" ref="F45:F87" si="1">SUM(C45:D45)</f>
        <v>0</v>
      </c>
      <c r="G45" s="144"/>
    </row>
    <row r="46" spans="1:7" x14ac:dyDescent="0.25">
      <c r="A46" s="144" t="s">
        <v>504</v>
      </c>
      <c r="B46" s="144" t="s">
        <v>505</v>
      </c>
      <c r="C46" s="363">
        <v>0</v>
      </c>
      <c r="D46" s="363">
        <v>0</v>
      </c>
      <c r="E46" s="178"/>
      <c r="F46" s="363">
        <f t="shared" si="1"/>
        <v>0</v>
      </c>
      <c r="G46" s="144"/>
    </row>
    <row r="47" spans="1:7" x14ac:dyDescent="0.25">
      <c r="A47" s="144" t="s">
        <v>506</v>
      </c>
      <c r="B47" s="144" t="s">
        <v>507</v>
      </c>
      <c r="C47" s="363">
        <v>0</v>
      </c>
      <c r="D47" s="363">
        <v>0</v>
      </c>
      <c r="E47" s="178"/>
      <c r="F47" s="363">
        <f t="shared" si="1"/>
        <v>0</v>
      </c>
      <c r="G47" s="144"/>
    </row>
    <row r="48" spans="1:7" x14ac:dyDescent="0.25">
      <c r="A48" s="144" t="s">
        <v>508</v>
      </c>
      <c r="B48" s="144" t="s">
        <v>509</v>
      </c>
      <c r="C48" s="363">
        <v>0</v>
      </c>
      <c r="D48" s="363">
        <v>0</v>
      </c>
      <c r="E48" s="178"/>
      <c r="F48" s="363">
        <f t="shared" si="1"/>
        <v>0</v>
      </c>
      <c r="G48" s="144"/>
    </row>
    <row r="49" spans="1:7" x14ac:dyDescent="0.25">
      <c r="A49" s="144" t="s">
        <v>510</v>
      </c>
      <c r="B49" s="144" t="s">
        <v>511</v>
      </c>
      <c r="C49" s="363">
        <v>0</v>
      </c>
      <c r="D49" s="363">
        <v>0</v>
      </c>
      <c r="E49" s="178"/>
      <c r="F49" s="363">
        <f t="shared" si="1"/>
        <v>0</v>
      </c>
      <c r="G49" s="144"/>
    </row>
    <row r="50" spans="1:7" x14ac:dyDescent="0.25">
      <c r="A50" s="144" t="s">
        <v>512</v>
      </c>
      <c r="B50" s="144" t="s">
        <v>2299</v>
      </c>
      <c r="C50" s="363">
        <v>0</v>
      </c>
      <c r="D50" s="363">
        <v>0</v>
      </c>
      <c r="E50" s="178"/>
      <c r="F50" s="363">
        <f t="shared" si="1"/>
        <v>0</v>
      </c>
      <c r="G50" s="144"/>
    </row>
    <row r="51" spans="1:7" x14ac:dyDescent="0.25">
      <c r="A51" s="144" t="s">
        <v>513</v>
      </c>
      <c r="B51" s="144" t="s">
        <v>514</v>
      </c>
      <c r="C51" s="363">
        <v>0</v>
      </c>
      <c r="D51" s="363">
        <v>0</v>
      </c>
      <c r="E51" s="178"/>
      <c r="F51" s="363">
        <f t="shared" si="1"/>
        <v>0</v>
      </c>
      <c r="G51" s="144"/>
    </row>
    <row r="52" spans="1:7" x14ac:dyDescent="0.25">
      <c r="A52" s="144" t="s">
        <v>515</v>
      </c>
      <c r="B52" s="144" t="s">
        <v>516</v>
      </c>
      <c r="C52" s="363">
        <v>0</v>
      </c>
      <c r="D52" s="363">
        <v>0</v>
      </c>
      <c r="E52" s="178"/>
      <c r="F52" s="363">
        <f t="shared" si="1"/>
        <v>0</v>
      </c>
      <c r="G52" s="144"/>
    </row>
    <row r="53" spans="1:7" x14ac:dyDescent="0.25">
      <c r="A53" s="144" t="s">
        <v>517</v>
      </c>
      <c r="B53" s="144" t="s">
        <v>518</v>
      </c>
      <c r="C53" s="363">
        <v>0</v>
      </c>
      <c r="D53" s="363">
        <v>0</v>
      </c>
      <c r="E53" s="178"/>
      <c r="F53" s="363">
        <f t="shared" si="1"/>
        <v>0</v>
      </c>
      <c r="G53" s="144"/>
    </row>
    <row r="54" spans="1:7" x14ac:dyDescent="0.25">
      <c r="A54" s="144" t="s">
        <v>519</v>
      </c>
      <c r="B54" s="144" t="s">
        <v>520</v>
      </c>
      <c r="C54" s="363">
        <v>0</v>
      </c>
      <c r="D54" s="363">
        <v>0</v>
      </c>
      <c r="E54" s="178"/>
      <c r="F54" s="363">
        <f t="shared" si="1"/>
        <v>0</v>
      </c>
      <c r="G54" s="144"/>
    </row>
    <row r="55" spans="1:7" x14ac:dyDescent="0.25">
      <c r="A55" s="144" t="s">
        <v>521</v>
      </c>
      <c r="B55" s="144" t="s">
        <v>522</v>
      </c>
      <c r="C55" s="363">
        <v>0</v>
      </c>
      <c r="D55" s="363">
        <v>0</v>
      </c>
      <c r="E55" s="178"/>
      <c r="F55" s="363">
        <f t="shared" si="1"/>
        <v>0</v>
      </c>
      <c r="G55" s="144"/>
    </row>
    <row r="56" spans="1:7" x14ac:dyDescent="0.25">
      <c r="A56" s="144" t="s">
        <v>523</v>
      </c>
      <c r="B56" s="144" t="s">
        <v>524</v>
      </c>
      <c r="C56" s="363">
        <v>0</v>
      </c>
      <c r="D56" s="363">
        <v>0</v>
      </c>
      <c r="E56" s="178"/>
      <c r="F56" s="363">
        <f t="shared" si="1"/>
        <v>0</v>
      </c>
      <c r="G56" s="144"/>
    </row>
    <row r="57" spans="1:7" x14ac:dyDescent="0.25">
      <c r="A57" s="144" t="s">
        <v>525</v>
      </c>
      <c r="B57" s="144" t="s">
        <v>526</v>
      </c>
      <c r="C57" s="363">
        <v>0</v>
      </c>
      <c r="D57" s="363">
        <v>0</v>
      </c>
      <c r="E57" s="178"/>
      <c r="F57" s="363">
        <f t="shared" si="1"/>
        <v>0</v>
      </c>
      <c r="G57" s="144"/>
    </row>
    <row r="58" spans="1:7" x14ac:dyDescent="0.25">
      <c r="A58" s="144" t="s">
        <v>527</v>
      </c>
      <c r="B58" s="144" t="s">
        <v>528</v>
      </c>
      <c r="C58" s="363">
        <v>0</v>
      </c>
      <c r="D58" s="363">
        <v>0</v>
      </c>
      <c r="E58" s="178"/>
      <c r="F58" s="363">
        <f t="shared" si="1"/>
        <v>0</v>
      </c>
      <c r="G58" s="144"/>
    </row>
    <row r="59" spans="1:7" x14ac:dyDescent="0.25">
      <c r="A59" s="144" t="s">
        <v>529</v>
      </c>
      <c r="B59" s="144" t="s">
        <v>530</v>
      </c>
      <c r="C59" s="363">
        <v>0</v>
      </c>
      <c r="D59" s="363">
        <v>0</v>
      </c>
      <c r="E59" s="178"/>
      <c r="F59" s="363">
        <f t="shared" si="1"/>
        <v>0</v>
      </c>
      <c r="G59" s="144"/>
    </row>
    <row r="60" spans="1:7" x14ac:dyDescent="0.25">
      <c r="A60" s="144" t="s">
        <v>531</v>
      </c>
      <c r="B60" s="144" t="s">
        <v>3</v>
      </c>
      <c r="C60" s="363">
        <v>0</v>
      </c>
      <c r="D60" s="363">
        <v>0</v>
      </c>
      <c r="E60" s="178"/>
      <c r="F60" s="363">
        <f t="shared" si="1"/>
        <v>0</v>
      </c>
      <c r="G60" s="144"/>
    </row>
    <row r="61" spans="1:7" x14ac:dyDescent="0.25">
      <c r="A61" s="144" t="s">
        <v>532</v>
      </c>
      <c r="B61" s="144" t="s">
        <v>533</v>
      </c>
      <c r="C61" s="363">
        <v>0</v>
      </c>
      <c r="D61" s="363">
        <v>0</v>
      </c>
      <c r="E61" s="178"/>
      <c r="F61" s="363">
        <f t="shared" si="1"/>
        <v>0</v>
      </c>
      <c r="G61" s="144"/>
    </row>
    <row r="62" spans="1:7" x14ac:dyDescent="0.25">
      <c r="A62" s="144" t="s">
        <v>534</v>
      </c>
      <c r="B62" s="144" t="s">
        <v>535</v>
      </c>
      <c r="C62" s="363">
        <v>0</v>
      </c>
      <c r="D62" s="363">
        <v>0</v>
      </c>
      <c r="E62" s="178"/>
      <c r="F62" s="363">
        <f t="shared" si="1"/>
        <v>0</v>
      </c>
      <c r="G62" s="144"/>
    </row>
    <row r="63" spans="1:7" x14ac:dyDescent="0.25">
      <c r="A63" s="144" t="s">
        <v>536</v>
      </c>
      <c r="B63" s="144" t="s">
        <v>537</v>
      </c>
      <c r="C63" s="363">
        <v>0</v>
      </c>
      <c r="D63" s="363">
        <v>0</v>
      </c>
      <c r="E63" s="178"/>
      <c r="F63" s="363">
        <f t="shared" si="1"/>
        <v>0</v>
      </c>
      <c r="G63" s="144"/>
    </row>
    <row r="64" spans="1:7" x14ac:dyDescent="0.25">
      <c r="A64" s="144" t="s">
        <v>538</v>
      </c>
      <c r="B64" s="144" t="s">
        <v>539</v>
      </c>
      <c r="C64" s="363">
        <v>0</v>
      </c>
      <c r="D64" s="363">
        <v>0</v>
      </c>
      <c r="E64" s="178"/>
      <c r="F64" s="363">
        <f t="shared" si="1"/>
        <v>0</v>
      </c>
      <c r="G64" s="144"/>
    </row>
    <row r="65" spans="1:7" x14ac:dyDescent="0.25">
      <c r="A65" s="144" t="s">
        <v>540</v>
      </c>
      <c r="B65" s="144" t="s">
        <v>541</v>
      </c>
      <c r="C65" s="363">
        <v>0</v>
      </c>
      <c r="D65" s="363">
        <v>0</v>
      </c>
      <c r="E65" s="178"/>
      <c r="F65" s="363">
        <f t="shared" si="1"/>
        <v>0</v>
      </c>
      <c r="G65" s="144"/>
    </row>
    <row r="66" spans="1:7" x14ac:dyDescent="0.25">
      <c r="A66" s="144" t="s">
        <v>542</v>
      </c>
      <c r="B66" s="144" t="s">
        <v>543</v>
      </c>
      <c r="C66" s="363">
        <v>0</v>
      </c>
      <c r="D66" s="363">
        <v>0</v>
      </c>
      <c r="E66" s="178"/>
      <c r="F66" s="363">
        <f t="shared" si="1"/>
        <v>0</v>
      </c>
      <c r="G66" s="144"/>
    </row>
    <row r="67" spans="1:7" x14ac:dyDescent="0.25">
      <c r="A67" s="144" t="s">
        <v>544</v>
      </c>
      <c r="B67" s="144" t="s">
        <v>545</v>
      </c>
      <c r="C67" s="363">
        <v>0</v>
      </c>
      <c r="D67" s="363">
        <v>0</v>
      </c>
      <c r="E67" s="178"/>
      <c r="F67" s="363">
        <f t="shared" si="1"/>
        <v>0</v>
      </c>
      <c r="G67" s="144"/>
    </row>
    <row r="68" spans="1:7" x14ac:dyDescent="0.25">
      <c r="A68" s="144" t="s">
        <v>546</v>
      </c>
      <c r="B68" s="144" t="s">
        <v>547</v>
      </c>
      <c r="C68" s="363">
        <v>0</v>
      </c>
      <c r="D68" s="363">
        <v>0</v>
      </c>
      <c r="E68" s="178"/>
      <c r="F68" s="363">
        <f t="shared" si="1"/>
        <v>0</v>
      </c>
      <c r="G68" s="144"/>
    </row>
    <row r="69" spans="1:7" x14ac:dyDescent="0.25">
      <c r="A69" s="263" t="s">
        <v>548</v>
      </c>
      <c r="B69" s="144" t="s">
        <v>549</v>
      </c>
      <c r="C69" s="363">
        <v>0</v>
      </c>
      <c r="D69" s="363">
        <v>0</v>
      </c>
      <c r="E69" s="178"/>
      <c r="F69" s="363">
        <f t="shared" si="1"/>
        <v>0</v>
      </c>
      <c r="G69" s="144"/>
    </row>
    <row r="70" spans="1:7" x14ac:dyDescent="0.25">
      <c r="A70" s="263" t="s">
        <v>550</v>
      </c>
      <c r="B70" s="144" t="s">
        <v>551</v>
      </c>
      <c r="C70" s="363">
        <v>0</v>
      </c>
      <c r="D70" s="363">
        <v>0</v>
      </c>
      <c r="E70" s="178"/>
      <c r="F70" s="363">
        <f t="shared" si="1"/>
        <v>0</v>
      </c>
      <c r="G70" s="144"/>
    </row>
    <row r="71" spans="1:7" x14ac:dyDescent="0.25">
      <c r="A71" s="263" t="s">
        <v>552</v>
      </c>
      <c r="B71" s="144" t="s">
        <v>6</v>
      </c>
      <c r="C71" s="363">
        <v>0</v>
      </c>
      <c r="D71" s="363">
        <v>0</v>
      </c>
      <c r="E71" s="178"/>
      <c r="F71" s="363">
        <f t="shared" si="1"/>
        <v>0</v>
      </c>
      <c r="G71" s="144"/>
    </row>
    <row r="72" spans="1:7" x14ac:dyDescent="0.25">
      <c r="A72" s="263" t="s">
        <v>553</v>
      </c>
      <c r="B72" s="164" t="s">
        <v>316</v>
      </c>
      <c r="C72" s="177">
        <f>SUM(C73:C75)</f>
        <v>0</v>
      </c>
      <c r="D72" s="177">
        <f>SUM(D73:D75)</f>
        <v>0</v>
      </c>
      <c r="E72" s="178"/>
      <c r="F72" s="177">
        <f>SUM(F73:F75)</f>
        <v>0</v>
      </c>
      <c r="G72" s="144"/>
    </row>
    <row r="73" spans="1:7" x14ac:dyDescent="0.25">
      <c r="A73" s="263" t="s">
        <v>555</v>
      </c>
      <c r="B73" s="144" t="s">
        <v>557</v>
      </c>
      <c r="C73" s="178">
        <v>0</v>
      </c>
      <c r="D73" s="363">
        <v>0</v>
      </c>
      <c r="E73" s="178"/>
      <c r="F73" s="363">
        <f t="shared" si="1"/>
        <v>0</v>
      </c>
      <c r="G73" s="144"/>
    </row>
    <row r="74" spans="1:7" x14ac:dyDescent="0.25">
      <c r="A74" s="263" t="s">
        <v>556</v>
      </c>
      <c r="B74" s="144" t="s">
        <v>559</v>
      </c>
      <c r="C74" s="178">
        <v>0</v>
      </c>
      <c r="D74" s="363">
        <v>0</v>
      </c>
      <c r="E74" s="178"/>
      <c r="F74" s="363">
        <f t="shared" si="1"/>
        <v>0</v>
      </c>
      <c r="G74" s="144"/>
    </row>
    <row r="75" spans="1:7" x14ac:dyDescent="0.25">
      <c r="A75" s="263" t="s">
        <v>558</v>
      </c>
      <c r="B75" s="144" t="s">
        <v>2</v>
      </c>
      <c r="C75" s="178">
        <v>0</v>
      </c>
      <c r="D75" s="363">
        <v>0</v>
      </c>
      <c r="E75" s="178"/>
      <c r="F75" s="363">
        <f t="shared" si="1"/>
        <v>0</v>
      </c>
      <c r="G75" s="144"/>
    </row>
    <row r="76" spans="1:7" x14ac:dyDescent="0.25">
      <c r="A76" s="263" t="s">
        <v>1539</v>
      </c>
      <c r="B76" s="164" t="s">
        <v>146</v>
      </c>
      <c r="C76" s="177">
        <f>SUM(C77:C87)</f>
        <v>0</v>
      </c>
      <c r="D76" s="177">
        <f>SUM(D77:D87)</f>
        <v>0</v>
      </c>
      <c r="E76" s="178"/>
      <c r="F76" s="177">
        <f>SUM(F77:F87)</f>
        <v>0</v>
      </c>
      <c r="G76" s="144"/>
    </row>
    <row r="77" spans="1:7" x14ac:dyDescent="0.25">
      <c r="A77" s="263" t="s">
        <v>560</v>
      </c>
      <c r="B77" s="165" t="s">
        <v>318</v>
      </c>
      <c r="C77" s="178">
        <v>0</v>
      </c>
      <c r="D77" s="363">
        <v>0</v>
      </c>
      <c r="E77" s="178"/>
      <c r="F77" s="363">
        <f t="shared" si="1"/>
        <v>0</v>
      </c>
      <c r="G77" s="144"/>
    </row>
    <row r="78" spans="1:7" s="262" customFormat="1" x14ac:dyDescent="0.25">
      <c r="A78" s="263" t="s">
        <v>561</v>
      </c>
      <c r="B78" s="263" t="s">
        <v>554</v>
      </c>
      <c r="C78" s="363">
        <v>0</v>
      </c>
      <c r="D78" s="363">
        <v>0</v>
      </c>
      <c r="E78" s="264"/>
      <c r="F78" s="363">
        <f t="shared" si="1"/>
        <v>0</v>
      </c>
      <c r="G78" s="263"/>
    </row>
    <row r="79" spans="1:7" x14ac:dyDescent="0.25">
      <c r="A79" s="263" t="s">
        <v>562</v>
      </c>
      <c r="B79" s="165" t="s">
        <v>320</v>
      </c>
      <c r="C79" s="363">
        <v>0</v>
      </c>
      <c r="D79" s="363">
        <v>0</v>
      </c>
      <c r="E79" s="178"/>
      <c r="F79" s="363">
        <f t="shared" si="1"/>
        <v>0</v>
      </c>
      <c r="G79" s="144"/>
    </row>
    <row r="80" spans="1:7" x14ac:dyDescent="0.25">
      <c r="A80" s="144" t="s">
        <v>563</v>
      </c>
      <c r="B80" s="165" t="s">
        <v>322</v>
      </c>
      <c r="C80" s="363">
        <v>0</v>
      </c>
      <c r="D80" s="363">
        <v>0</v>
      </c>
      <c r="E80" s="178"/>
      <c r="F80" s="363">
        <f t="shared" si="1"/>
        <v>0</v>
      </c>
      <c r="G80" s="144"/>
    </row>
    <row r="81" spans="1:7" x14ac:dyDescent="0.25">
      <c r="A81" s="144" t="s">
        <v>564</v>
      </c>
      <c r="B81" s="165" t="s">
        <v>12</v>
      </c>
      <c r="C81" s="363">
        <v>0</v>
      </c>
      <c r="D81" s="363">
        <v>0</v>
      </c>
      <c r="E81" s="178"/>
      <c r="F81" s="363">
        <f t="shared" si="1"/>
        <v>0</v>
      </c>
      <c r="G81" s="144"/>
    </row>
    <row r="82" spans="1:7" x14ac:dyDescent="0.25">
      <c r="A82" s="144" t="s">
        <v>565</v>
      </c>
      <c r="B82" s="165" t="s">
        <v>325</v>
      </c>
      <c r="C82" s="363">
        <v>0</v>
      </c>
      <c r="D82" s="363">
        <v>0</v>
      </c>
      <c r="E82" s="178"/>
      <c r="F82" s="363">
        <f t="shared" si="1"/>
        <v>0</v>
      </c>
      <c r="G82" s="144"/>
    </row>
    <row r="83" spans="1:7" x14ac:dyDescent="0.25">
      <c r="A83" s="144" t="s">
        <v>566</v>
      </c>
      <c r="B83" s="165" t="s">
        <v>327</v>
      </c>
      <c r="C83" s="363">
        <v>0</v>
      </c>
      <c r="D83" s="363">
        <v>0</v>
      </c>
      <c r="E83" s="178"/>
      <c r="F83" s="363">
        <f t="shared" si="1"/>
        <v>0</v>
      </c>
      <c r="G83" s="144"/>
    </row>
    <row r="84" spans="1:7" x14ac:dyDescent="0.25">
      <c r="A84" s="144" t="s">
        <v>567</v>
      </c>
      <c r="B84" s="165" t="s">
        <v>329</v>
      </c>
      <c r="C84" s="363">
        <v>0</v>
      </c>
      <c r="D84" s="363">
        <v>0</v>
      </c>
      <c r="E84" s="178"/>
      <c r="F84" s="363">
        <f t="shared" si="1"/>
        <v>0</v>
      </c>
      <c r="G84" s="144"/>
    </row>
    <row r="85" spans="1:7" x14ac:dyDescent="0.25">
      <c r="A85" s="144" t="s">
        <v>568</v>
      </c>
      <c r="B85" s="165" t="s">
        <v>331</v>
      </c>
      <c r="C85" s="363">
        <v>0</v>
      </c>
      <c r="D85" s="363">
        <v>0</v>
      </c>
      <c r="E85" s="178"/>
      <c r="F85" s="363">
        <f t="shared" si="1"/>
        <v>0</v>
      </c>
      <c r="G85" s="144"/>
    </row>
    <row r="86" spans="1:7" x14ac:dyDescent="0.25">
      <c r="A86" s="144" t="s">
        <v>569</v>
      </c>
      <c r="B86" s="165" t="s">
        <v>333</v>
      </c>
      <c r="C86" s="363">
        <v>0</v>
      </c>
      <c r="D86" s="363">
        <v>0</v>
      </c>
      <c r="E86" s="178"/>
      <c r="F86" s="363">
        <f t="shared" si="1"/>
        <v>0</v>
      </c>
      <c r="G86" s="144"/>
    </row>
    <row r="87" spans="1:7" x14ac:dyDescent="0.25">
      <c r="A87" s="144" t="s">
        <v>570</v>
      </c>
      <c r="B87" s="165" t="s">
        <v>146</v>
      </c>
      <c r="C87" s="363">
        <v>0</v>
      </c>
      <c r="D87" s="363">
        <v>0</v>
      </c>
      <c r="E87" s="178"/>
      <c r="F87" s="363">
        <f t="shared" si="1"/>
        <v>0</v>
      </c>
      <c r="G87" s="144"/>
    </row>
    <row r="88" spans="1:7" hidden="1" outlineLevel="1" x14ac:dyDescent="0.25">
      <c r="A88" s="144" t="s">
        <v>571</v>
      </c>
      <c r="B88" s="161" t="s">
        <v>150</v>
      </c>
      <c r="C88" s="178"/>
      <c r="D88" s="178"/>
      <c r="E88" s="178"/>
      <c r="F88" s="178"/>
      <c r="G88" s="144"/>
    </row>
    <row r="89" spans="1:7" hidden="1" outlineLevel="1" x14ac:dyDescent="0.25">
      <c r="A89" s="144" t="s">
        <v>572</v>
      </c>
      <c r="B89" s="161" t="s">
        <v>150</v>
      </c>
      <c r="C89" s="178"/>
      <c r="D89" s="178"/>
      <c r="E89" s="178"/>
      <c r="F89" s="178"/>
      <c r="G89" s="144"/>
    </row>
    <row r="90" spans="1:7" hidden="1" outlineLevel="1" x14ac:dyDescent="0.25">
      <c r="A90" s="144" t="s">
        <v>573</v>
      </c>
      <c r="B90" s="161" t="s">
        <v>150</v>
      </c>
      <c r="C90" s="178"/>
      <c r="D90" s="178"/>
      <c r="E90" s="178"/>
      <c r="F90" s="178"/>
      <c r="G90" s="144"/>
    </row>
    <row r="91" spans="1:7" hidden="1" outlineLevel="1" x14ac:dyDescent="0.25">
      <c r="A91" s="144" t="s">
        <v>574</v>
      </c>
      <c r="B91" s="161" t="s">
        <v>150</v>
      </c>
      <c r="C91" s="178"/>
      <c r="D91" s="178"/>
      <c r="E91" s="178"/>
      <c r="F91" s="178"/>
      <c r="G91" s="144"/>
    </row>
    <row r="92" spans="1:7" hidden="1" outlineLevel="1" x14ac:dyDescent="0.25">
      <c r="A92" s="144" t="s">
        <v>575</v>
      </c>
      <c r="B92" s="161" t="s">
        <v>150</v>
      </c>
      <c r="C92" s="178"/>
      <c r="D92" s="178"/>
      <c r="E92" s="178"/>
      <c r="F92" s="178"/>
      <c r="G92" s="144"/>
    </row>
    <row r="93" spans="1:7" hidden="1" outlineLevel="1" x14ac:dyDescent="0.25">
      <c r="A93" s="144" t="s">
        <v>576</v>
      </c>
      <c r="B93" s="161" t="s">
        <v>150</v>
      </c>
      <c r="C93" s="178"/>
      <c r="D93" s="178"/>
      <c r="E93" s="178"/>
      <c r="F93" s="178"/>
      <c r="G93" s="144"/>
    </row>
    <row r="94" spans="1:7" hidden="1" outlineLevel="1" x14ac:dyDescent="0.25">
      <c r="A94" s="144" t="s">
        <v>577</v>
      </c>
      <c r="B94" s="161" t="s">
        <v>150</v>
      </c>
      <c r="C94" s="178"/>
      <c r="D94" s="178"/>
      <c r="E94" s="178"/>
      <c r="F94" s="178"/>
      <c r="G94" s="144"/>
    </row>
    <row r="95" spans="1:7" hidden="1" outlineLevel="1" x14ac:dyDescent="0.25">
      <c r="A95" s="144" t="s">
        <v>578</v>
      </c>
      <c r="B95" s="161" t="s">
        <v>150</v>
      </c>
      <c r="C95" s="178"/>
      <c r="D95" s="178"/>
      <c r="E95" s="178"/>
      <c r="F95" s="178"/>
      <c r="G95" s="144"/>
    </row>
    <row r="96" spans="1:7" hidden="1" outlineLevel="1" x14ac:dyDescent="0.25">
      <c r="A96" s="144" t="s">
        <v>579</v>
      </c>
      <c r="B96" s="161" t="s">
        <v>150</v>
      </c>
      <c r="C96" s="178"/>
      <c r="D96" s="178"/>
      <c r="E96" s="178"/>
      <c r="F96" s="178"/>
      <c r="G96" s="144"/>
    </row>
    <row r="97" spans="1:7" hidden="1" outlineLevel="1" x14ac:dyDescent="0.25">
      <c r="A97" s="144" t="s">
        <v>580</v>
      </c>
      <c r="B97" s="161" t="s">
        <v>150</v>
      </c>
      <c r="C97" s="178"/>
      <c r="D97" s="178"/>
      <c r="E97" s="178"/>
      <c r="F97" s="178"/>
      <c r="G97" s="144"/>
    </row>
    <row r="98" spans="1:7" ht="15" customHeight="1" collapsed="1" x14ac:dyDescent="0.25">
      <c r="A98" s="155"/>
      <c r="B98" s="191" t="s">
        <v>1550</v>
      </c>
      <c r="C98" s="155" t="s">
        <v>489</v>
      </c>
      <c r="D98" s="155" t="s">
        <v>490</v>
      </c>
      <c r="E98" s="162"/>
      <c r="F98" s="157" t="s">
        <v>457</v>
      </c>
      <c r="G98" s="157"/>
    </row>
    <row r="99" spans="1:7" x14ac:dyDescent="0.25">
      <c r="A99" s="144" t="s">
        <v>581</v>
      </c>
      <c r="B99" s="329" t="s">
        <v>3049</v>
      </c>
      <c r="C99" s="363">
        <f>VLOOKUP($B99,'D. Insert Nat Trans Templ'!$A304:$I318,9,FALSE)</f>
        <v>9.3193872254604515E-2</v>
      </c>
      <c r="D99" s="178">
        <v>0</v>
      </c>
      <c r="E99" s="178"/>
      <c r="F99" s="178">
        <f>SUM(C99:D99)</f>
        <v>9.3193872254604515E-2</v>
      </c>
      <c r="G99" s="144"/>
    </row>
    <row r="100" spans="1:7" x14ac:dyDescent="0.25">
      <c r="A100" s="144" t="s">
        <v>583</v>
      </c>
      <c r="B100" s="329" t="s">
        <v>3050</v>
      </c>
      <c r="C100" s="363">
        <f>VLOOKUP($B100,'D. Insert Nat Trans Templ'!$A305:$I319,9,FALSE)</f>
        <v>0.22092564138614074</v>
      </c>
      <c r="D100" s="363">
        <v>0</v>
      </c>
      <c r="E100" s="178"/>
      <c r="F100" s="363">
        <f t="shared" ref="F100:F111" si="2">SUM(C100:D100)</f>
        <v>0.22092564138614074</v>
      </c>
      <c r="G100" s="144"/>
    </row>
    <row r="101" spans="1:7" x14ac:dyDescent="0.25">
      <c r="A101" s="144" t="s">
        <v>584</v>
      </c>
      <c r="B101" s="329" t="s">
        <v>3051</v>
      </c>
      <c r="C101" s="363">
        <f>VLOOKUP($B101,'D. Insert Nat Trans Templ'!$A306:$I320,9,FALSE)</f>
        <v>1.1538824893091123E-2</v>
      </c>
      <c r="D101" s="363">
        <v>0</v>
      </c>
      <c r="E101" s="178"/>
      <c r="F101" s="363">
        <f t="shared" si="2"/>
        <v>1.1538824893091123E-2</v>
      </c>
      <c r="G101" s="144"/>
    </row>
    <row r="102" spans="1:7" x14ac:dyDescent="0.25">
      <c r="A102" s="144" t="s">
        <v>585</v>
      </c>
      <c r="B102" s="329" t="s">
        <v>3052</v>
      </c>
      <c r="C102" s="363">
        <f>VLOOKUP($B102,'D. Insert Nat Trans Templ'!$A307:$I321,9,FALSE)</f>
        <v>8.1081343213452815E-3</v>
      </c>
      <c r="D102" s="363">
        <v>0</v>
      </c>
      <c r="E102" s="178"/>
      <c r="F102" s="363">
        <f t="shared" si="2"/>
        <v>8.1081343213452815E-3</v>
      </c>
      <c r="G102" s="144"/>
    </row>
    <row r="103" spans="1:7" x14ac:dyDescent="0.25">
      <c r="A103" s="144" t="s">
        <v>586</v>
      </c>
      <c r="B103" s="329" t="s">
        <v>3053</v>
      </c>
      <c r="C103" s="363">
        <f>VLOOKUP($B103,'D. Insert Nat Trans Templ'!$A308:$I322,9,FALSE)</f>
        <v>1.310381010118653E-2</v>
      </c>
      <c r="D103" s="363">
        <v>0</v>
      </c>
      <c r="E103" s="178"/>
      <c r="F103" s="363">
        <f t="shared" si="2"/>
        <v>1.310381010118653E-2</v>
      </c>
      <c r="G103" s="144"/>
    </row>
    <row r="104" spans="1:7" x14ac:dyDescent="0.25">
      <c r="A104" s="144" t="s">
        <v>587</v>
      </c>
      <c r="B104" s="329" t="s">
        <v>3054</v>
      </c>
      <c r="C104" s="363">
        <f>VLOOKUP($B104,'D. Insert Nat Trans Templ'!$A309:$I323,9,FALSE)</f>
        <v>2.3774511594543078E-4</v>
      </c>
      <c r="D104" s="363">
        <v>0</v>
      </c>
      <c r="E104" s="178"/>
      <c r="F104" s="363">
        <f t="shared" si="2"/>
        <v>2.3774511594543078E-4</v>
      </c>
      <c r="G104" s="144"/>
    </row>
    <row r="105" spans="1:7" x14ac:dyDescent="0.25">
      <c r="A105" s="144" t="s">
        <v>588</v>
      </c>
      <c r="B105" s="329" t="s">
        <v>3055</v>
      </c>
      <c r="C105" s="363">
        <f>VLOOKUP($B105,'D. Insert Nat Trans Templ'!$A310:$I324,9,FALSE)</f>
        <v>1.7126411896038741E-2</v>
      </c>
      <c r="D105" s="363">
        <v>0</v>
      </c>
      <c r="E105" s="178"/>
      <c r="F105" s="363">
        <f t="shared" si="2"/>
        <v>1.7126411896038741E-2</v>
      </c>
      <c r="G105" s="144"/>
    </row>
    <row r="106" spans="1:7" x14ac:dyDescent="0.25">
      <c r="A106" s="144" t="s">
        <v>589</v>
      </c>
      <c r="B106" s="329" t="s">
        <v>3056</v>
      </c>
      <c r="C106" s="363">
        <f>VLOOKUP($B106,'D. Insert Nat Trans Templ'!$A311:$I325,9,FALSE)</f>
        <v>0</v>
      </c>
      <c r="D106" s="363">
        <v>0</v>
      </c>
      <c r="E106" s="178"/>
      <c r="F106" s="363">
        <f t="shared" si="2"/>
        <v>0</v>
      </c>
      <c r="G106" s="144"/>
    </row>
    <row r="107" spans="1:7" x14ac:dyDescent="0.25">
      <c r="A107" s="144" t="s">
        <v>590</v>
      </c>
      <c r="B107" s="329" t="s">
        <v>3057</v>
      </c>
      <c r="C107" s="363">
        <f>VLOOKUP($B107,'D. Insert Nat Trans Templ'!$A312:$I326,9,FALSE)</f>
        <v>0.59269842967032382</v>
      </c>
      <c r="D107" s="363">
        <v>0</v>
      </c>
      <c r="E107" s="178"/>
      <c r="F107" s="363">
        <f t="shared" si="2"/>
        <v>0.59269842967032382</v>
      </c>
      <c r="G107" s="144"/>
    </row>
    <row r="108" spans="1:7" x14ac:dyDescent="0.25">
      <c r="A108" s="144" t="s">
        <v>591</v>
      </c>
      <c r="B108" s="329" t="s">
        <v>3058</v>
      </c>
      <c r="C108" s="363">
        <f>VLOOKUP($B108,'D. Insert Nat Trans Templ'!$A313:$I327,9,FALSE)</f>
        <v>2.3415564748187935E-3</v>
      </c>
      <c r="D108" s="363">
        <v>0</v>
      </c>
      <c r="E108" s="178"/>
      <c r="F108" s="363">
        <f t="shared" si="2"/>
        <v>2.3415564748187935E-3</v>
      </c>
      <c r="G108" s="144"/>
    </row>
    <row r="109" spans="1:7" x14ac:dyDescent="0.25">
      <c r="A109" s="144" t="s">
        <v>592</v>
      </c>
      <c r="B109" s="329" t="s">
        <v>3059</v>
      </c>
      <c r="C109" s="363">
        <f>VLOOKUP($B109,'D. Insert Nat Trans Templ'!$A314:$I328,9,FALSE)</f>
        <v>1.9007378517760014E-2</v>
      </c>
      <c r="D109" s="363">
        <v>0</v>
      </c>
      <c r="E109" s="178"/>
      <c r="F109" s="363">
        <f t="shared" si="2"/>
        <v>1.9007378517760014E-2</v>
      </c>
      <c r="G109" s="144"/>
    </row>
    <row r="110" spans="1:7" x14ac:dyDescent="0.25">
      <c r="A110" s="144" t="s">
        <v>593</v>
      </c>
      <c r="B110" s="329" t="s">
        <v>3060</v>
      </c>
      <c r="C110" s="363">
        <f>VLOOKUP($B110,'D. Insert Nat Trans Templ'!$A315:$I329,9,FALSE)</f>
        <v>2.037049492044285E-2</v>
      </c>
      <c r="D110" s="363">
        <v>0</v>
      </c>
      <c r="E110" s="178"/>
      <c r="F110" s="363">
        <f>SUM(C110:D110)</f>
        <v>2.037049492044285E-2</v>
      </c>
      <c r="G110" s="144"/>
    </row>
    <row r="111" spans="1:7" x14ac:dyDescent="0.25">
      <c r="A111" s="144" t="s">
        <v>594</v>
      </c>
      <c r="B111" s="329" t="s">
        <v>3061</v>
      </c>
      <c r="C111" s="363">
        <f>VLOOKUP($B111,'D. Insert Nat Trans Templ'!$A316:$I330,9,FALSE)</f>
        <v>1.3477004483021357E-3</v>
      </c>
      <c r="D111" s="363">
        <v>0</v>
      </c>
      <c r="E111" s="178"/>
      <c r="F111" s="363">
        <f t="shared" si="2"/>
        <v>1.3477004483021357E-3</v>
      </c>
      <c r="G111" s="144"/>
    </row>
    <row r="112" spans="1:7" x14ac:dyDescent="0.25">
      <c r="A112" s="144" t="s">
        <v>595</v>
      </c>
      <c r="B112" s="329"/>
      <c r="C112" s="363"/>
      <c r="D112" s="178"/>
      <c r="E112" s="178"/>
      <c r="F112" s="178"/>
      <c r="G112" s="144"/>
    </row>
    <row r="113" spans="1:7" x14ac:dyDescent="0.25">
      <c r="A113" s="144" t="s">
        <v>596</v>
      </c>
      <c r="B113" s="165"/>
      <c r="C113" s="178"/>
      <c r="D113" s="178"/>
      <c r="E113" s="178"/>
      <c r="F113" s="178"/>
      <c r="G113" s="144"/>
    </row>
    <row r="114" spans="1:7" x14ac:dyDescent="0.25">
      <c r="A114" s="144" t="s">
        <v>597</v>
      </c>
      <c r="B114" s="165"/>
      <c r="C114" s="178"/>
      <c r="D114" s="178"/>
      <c r="E114" s="178"/>
      <c r="F114" s="178"/>
      <c r="G114" s="144"/>
    </row>
    <row r="115" spans="1:7" x14ac:dyDescent="0.25">
      <c r="A115" s="144" t="s">
        <v>598</v>
      </c>
      <c r="B115" s="165"/>
      <c r="C115" s="178"/>
      <c r="D115" s="178"/>
      <c r="E115" s="178"/>
      <c r="F115" s="178"/>
      <c r="G115" s="144"/>
    </row>
    <row r="116" spans="1:7" x14ac:dyDescent="0.25">
      <c r="A116" s="144" t="s">
        <v>599</v>
      </c>
      <c r="B116" s="165"/>
      <c r="C116" s="178"/>
      <c r="D116" s="178"/>
      <c r="E116" s="178"/>
      <c r="F116" s="178"/>
      <c r="G116" s="144"/>
    </row>
    <row r="117" spans="1:7" x14ac:dyDescent="0.25">
      <c r="A117" s="144" t="s">
        <v>600</v>
      </c>
      <c r="B117" s="165"/>
      <c r="C117" s="178"/>
      <c r="D117" s="178"/>
      <c r="E117" s="178"/>
      <c r="F117" s="178"/>
      <c r="G117" s="144"/>
    </row>
    <row r="118" spans="1:7" x14ac:dyDescent="0.25">
      <c r="A118" s="144" t="s">
        <v>601</v>
      </c>
      <c r="B118" s="165"/>
      <c r="C118" s="178"/>
      <c r="D118" s="178"/>
      <c r="E118" s="178"/>
      <c r="F118" s="178"/>
      <c r="G118" s="144"/>
    </row>
    <row r="119" spans="1:7" x14ac:dyDescent="0.25">
      <c r="A119" s="144" t="s">
        <v>602</v>
      </c>
      <c r="B119" s="165"/>
      <c r="C119" s="178"/>
      <c r="D119" s="178"/>
      <c r="E119" s="178"/>
      <c r="F119" s="178"/>
      <c r="G119" s="144"/>
    </row>
    <row r="120" spans="1:7" x14ac:dyDescent="0.25">
      <c r="A120" s="144" t="s">
        <v>603</v>
      </c>
      <c r="B120" s="165"/>
      <c r="C120" s="178"/>
      <c r="D120" s="178"/>
      <c r="E120" s="178"/>
      <c r="F120" s="178"/>
      <c r="G120" s="144"/>
    </row>
    <row r="121" spans="1:7" x14ac:dyDescent="0.25">
      <c r="A121" s="144" t="s">
        <v>604</v>
      </c>
      <c r="B121" s="165"/>
      <c r="C121" s="178"/>
      <c r="D121" s="178"/>
      <c r="E121" s="178"/>
      <c r="F121" s="178"/>
      <c r="G121" s="144"/>
    </row>
    <row r="122" spans="1:7" x14ac:dyDescent="0.25">
      <c r="A122" s="144" t="s">
        <v>605</v>
      </c>
      <c r="B122" s="165"/>
      <c r="C122" s="178"/>
      <c r="D122" s="178"/>
      <c r="E122" s="178"/>
      <c r="F122" s="178"/>
      <c r="G122" s="144"/>
    </row>
    <row r="123" spans="1:7" x14ac:dyDescent="0.25">
      <c r="A123" s="144" t="s">
        <v>606</v>
      </c>
      <c r="B123" s="165"/>
      <c r="C123" s="178"/>
      <c r="D123" s="178"/>
      <c r="E123" s="178"/>
      <c r="F123" s="178"/>
      <c r="G123" s="144"/>
    </row>
    <row r="124" spans="1:7" x14ac:dyDescent="0.25">
      <c r="A124" s="144" t="s">
        <v>607</v>
      </c>
      <c r="B124" s="165"/>
      <c r="C124" s="178"/>
      <c r="D124" s="178"/>
      <c r="E124" s="178"/>
      <c r="F124" s="178"/>
      <c r="G124" s="144"/>
    </row>
    <row r="125" spans="1:7" x14ac:dyDescent="0.25">
      <c r="A125" s="144" t="s">
        <v>608</v>
      </c>
      <c r="B125" s="165"/>
      <c r="C125" s="178"/>
      <c r="D125" s="178"/>
      <c r="E125" s="178"/>
      <c r="F125" s="178"/>
      <c r="G125" s="144"/>
    </row>
    <row r="126" spans="1:7" x14ac:dyDescent="0.25">
      <c r="A126" s="144" t="s">
        <v>609</v>
      </c>
      <c r="B126" s="165"/>
      <c r="C126" s="178"/>
      <c r="D126" s="178"/>
      <c r="E126" s="178"/>
      <c r="F126" s="178"/>
      <c r="G126" s="144"/>
    </row>
    <row r="127" spans="1:7" x14ac:dyDescent="0.25">
      <c r="A127" s="144" t="s">
        <v>610</v>
      </c>
      <c r="B127" s="165"/>
      <c r="C127" s="178"/>
      <c r="D127" s="178"/>
      <c r="E127" s="178"/>
      <c r="F127" s="178"/>
      <c r="G127" s="144"/>
    </row>
    <row r="128" spans="1:7" x14ac:dyDescent="0.25">
      <c r="A128" s="144" t="s">
        <v>611</v>
      </c>
      <c r="B128" s="165"/>
      <c r="C128" s="178"/>
      <c r="D128" s="178"/>
      <c r="E128" s="178"/>
      <c r="F128" s="178"/>
      <c r="G128" s="144"/>
    </row>
    <row r="129" spans="1:7" x14ac:dyDescent="0.25">
      <c r="A129" s="144" t="s">
        <v>612</v>
      </c>
      <c r="B129" s="165"/>
      <c r="C129" s="178"/>
      <c r="D129" s="178"/>
      <c r="E129" s="178"/>
      <c r="F129" s="178"/>
      <c r="G129" s="144"/>
    </row>
    <row r="130" spans="1:7" x14ac:dyDescent="0.25">
      <c r="A130" s="144" t="s">
        <v>1513</v>
      </c>
      <c r="B130" s="165"/>
      <c r="C130" s="178"/>
      <c r="D130" s="178"/>
      <c r="E130" s="178"/>
      <c r="F130" s="178"/>
      <c r="G130" s="144"/>
    </row>
    <row r="131" spans="1:7" x14ac:dyDescent="0.25">
      <c r="A131" s="144" t="s">
        <v>1514</v>
      </c>
      <c r="B131" s="165"/>
      <c r="C131" s="178"/>
      <c r="D131" s="178"/>
      <c r="E131" s="178"/>
      <c r="F131" s="178"/>
      <c r="G131" s="144"/>
    </row>
    <row r="132" spans="1:7" x14ac:dyDescent="0.25">
      <c r="A132" s="144" t="s">
        <v>1515</v>
      </c>
      <c r="B132" s="165"/>
      <c r="C132" s="178"/>
      <c r="D132" s="178"/>
      <c r="E132" s="178"/>
      <c r="F132" s="178"/>
      <c r="G132" s="144"/>
    </row>
    <row r="133" spans="1:7" x14ac:dyDescent="0.25">
      <c r="A133" s="144" t="s">
        <v>1516</v>
      </c>
      <c r="B133" s="165"/>
      <c r="C133" s="178"/>
      <c r="D133" s="178"/>
      <c r="E133" s="178"/>
      <c r="F133" s="178"/>
      <c r="G133" s="144"/>
    </row>
    <row r="134" spans="1:7" x14ac:dyDescent="0.25">
      <c r="A134" s="144" t="s">
        <v>1517</v>
      </c>
      <c r="B134" s="165"/>
      <c r="C134" s="178"/>
      <c r="D134" s="178"/>
      <c r="E134" s="178"/>
      <c r="F134" s="178"/>
      <c r="G134" s="144"/>
    </row>
    <row r="135" spans="1:7" x14ac:dyDescent="0.25">
      <c r="A135" s="144" t="s">
        <v>1518</v>
      </c>
      <c r="B135" s="165"/>
      <c r="C135" s="178"/>
      <c r="D135" s="178"/>
      <c r="E135" s="178"/>
      <c r="F135" s="178"/>
      <c r="G135" s="144"/>
    </row>
    <row r="136" spans="1:7" x14ac:dyDescent="0.25">
      <c r="A136" s="144" t="s">
        <v>1519</v>
      </c>
      <c r="B136" s="165"/>
      <c r="C136" s="178"/>
      <c r="D136" s="178"/>
      <c r="E136" s="178"/>
      <c r="F136" s="178"/>
      <c r="G136" s="144"/>
    </row>
    <row r="137" spans="1:7" x14ac:dyDescent="0.25">
      <c r="A137" s="144" t="s">
        <v>1520</v>
      </c>
      <c r="B137" s="165"/>
      <c r="C137" s="178"/>
      <c r="D137" s="178"/>
      <c r="E137" s="178"/>
      <c r="F137" s="178"/>
      <c r="G137" s="144"/>
    </row>
    <row r="138" spans="1:7" x14ac:dyDescent="0.25">
      <c r="A138" s="144" t="s">
        <v>1521</v>
      </c>
      <c r="B138" s="165"/>
      <c r="C138" s="178"/>
      <c r="D138" s="178"/>
      <c r="E138" s="178"/>
      <c r="F138" s="178"/>
      <c r="G138" s="144"/>
    </row>
    <row r="139" spans="1:7" x14ac:dyDescent="0.25">
      <c r="A139" s="144" t="s">
        <v>1522</v>
      </c>
      <c r="B139" s="165"/>
      <c r="C139" s="178"/>
      <c r="D139" s="178"/>
      <c r="E139" s="178"/>
      <c r="F139" s="178"/>
      <c r="G139" s="144"/>
    </row>
    <row r="140" spans="1:7" x14ac:dyDescent="0.25">
      <c r="A140" s="144" t="s">
        <v>1523</v>
      </c>
      <c r="B140" s="165"/>
      <c r="C140" s="178"/>
      <c r="D140" s="178"/>
      <c r="E140" s="178"/>
      <c r="F140" s="178"/>
      <c r="G140" s="144"/>
    </row>
    <row r="141" spans="1:7" x14ac:dyDescent="0.25">
      <c r="A141" s="144" t="s">
        <v>1524</v>
      </c>
      <c r="B141" s="165"/>
      <c r="C141" s="178"/>
      <c r="D141" s="178"/>
      <c r="E141" s="178"/>
      <c r="F141" s="178"/>
      <c r="G141" s="144"/>
    </row>
    <row r="142" spans="1:7" x14ac:dyDescent="0.25">
      <c r="A142" s="144" t="s">
        <v>1525</v>
      </c>
      <c r="B142" s="165"/>
      <c r="C142" s="178"/>
      <c r="D142" s="178"/>
      <c r="E142" s="178"/>
      <c r="F142" s="178"/>
      <c r="G142" s="144"/>
    </row>
    <row r="143" spans="1:7" x14ac:dyDescent="0.25">
      <c r="A143" s="144" t="s">
        <v>1526</v>
      </c>
      <c r="B143" s="165"/>
      <c r="C143" s="178"/>
      <c r="D143" s="178"/>
      <c r="E143" s="178"/>
      <c r="F143" s="178"/>
      <c r="G143" s="144"/>
    </row>
    <row r="144" spans="1:7" x14ac:dyDescent="0.25">
      <c r="A144" s="144" t="s">
        <v>1527</v>
      </c>
      <c r="B144" s="165"/>
      <c r="C144" s="178"/>
      <c r="D144" s="178"/>
      <c r="E144" s="178"/>
      <c r="F144" s="178"/>
      <c r="G144" s="144"/>
    </row>
    <row r="145" spans="1:7" x14ac:dyDescent="0.25">
      <c r="A145" s="144" t="s">
        <v>1528</v>
      </c>
      <c r="B145" s="165"/>
      <c r="C145" s="178"/>
      <c r="D145" s="178"/>
      <c r="E145" s="178"/>
      <c r="F145" s="178"/>
      <c r="G145" s="144"/>
    </row>
    <row r="146" spans="1:7" x14ac:dyDescent="0.25">
      <c r="A146" s="144" t="s">
        <v>1529</v>
      </c>
      <c r="B146" s="165"/>
      <c r="C146" s="178"/>
      <c r="D146" s="178"/>
      <c r="E146" s="178"/>
      <c r="F146" s="178"/>
      <c r="G146" s="144"/>
    </row>
    <row r="147" spans="1:7" x14ac:dyDescent="0.25">
      <c r="A147" s="144" t="s">
        <v>1530</v>
      </c>
      <c r="B147" s="165"/>
      <c r="C147" s="178"/>
      <c r="D147" s="178"/>
      <c r="E147" s="178"/>
      <c r="F147" s="178"/>
      <c r="G147" s="144"/>
    </row>
    <row r="148" spans="1:7" x14ac:dyDescent="0.25">
      <c r="A148" s="144" t="s">
        <v>1531</v>
      </c>
      <c r="B148" s="165"/>
      <c r="C148" s="178"/>
      <c r="D148" s="178"/>
      <c r="E148" s="178"/>
      <c r="F148" s="178"/>
      <c r="G148" s="144"/>
    </row>
    <row r="149" spans="1:7" ht="15" customHeight="1" x14ac:dyDescent="0.25">
      <c r="A149" s="155"/>
      <c r="B149" s="156" t="s">
        <v>613</v>
      </c>
      <c r="C149" s="155" t="s">
        <v>489</v>
      </c>
      <c r="D149" s="155" t="s">
        <v>490</v>
      </c>
      <c r="E149" s="162"/>
      <c r="F149" s="157" t="s">
        <v>457</v>
      </c>
      <c r="G149" s="157"/>
    </row>
    <row r="150" spans="1:7" x14ac:dyDescent="0.25">
      <c r="A150" s="144" t="s">
        <v>614</v>
      </c>
      <c r="B150" s="144" t="s">
        <v>615</v>
      </c>
      <c r="C150" s="178">
        <f>'D. Insert Nat Trans Templ'!I343</f>
        <v>0.82603129413457643</v>
      </c>
      <c r="D150" s="178">
        <v>0</v>
      </c>
      <c r="E150" s="179"/>
      <c r="F150" s="178">
        <f>SUM(C150:D150)</f>
        <v>0.82603129413457643</v>
      </c>
    </row>
    <row r="151" spans="1:7" x14ac:dyDescent="0.25">
      <c r="A151" s="144" t="s">
        <v>616</v>
      </c>
      <c r="B151" s="144" t="s">
        <v>617</v>
      </c>
      <c r="C151" s="363">
        <f>'D. Insert Nat Trans Templ'!I344</f>
        <v>0.17396870586542362</v>
      </c>
      <c r="D151" s="178">
        <v>0</v>
      </c>
      <c r="E151" s="179"/>
      <c r="F151" s="363">
        <f>SUM(C151:D151)</f>
        <v>0.17396870586542362</v>
      </c>
    </row>
    <row r="152" spans="1:7" x14ac:dyDescent="0.25">
      <c r="A152" s="144" t="s">
        <v>618</v>
      </c>
      <c r="B152" s="144" t="s">
        <v>146</v>
      </c>
      <c r="C152" s="363">
        <v>0</v>
      </c>
      <c r="D152" s="178">
        <v>0</v>
      </c>
      <c r="E152" s="179"/>
      <c r="F152" s="363">
        <f>SUM(C152:D152)</f>
        <v>0</v>
      </c>
    </row>
    <row r="153" spans="1:7" hidden="1" outlineLevel="1" x14ac:dyDescent="0.25">
      <c r="A153" s="144" t="s">
        <v>619</v>
      </c>
      <c r="C153" s="178"/>
      <c r="D153" s="178"/>
      <c r="E153" s="179"/>
      <c r="F153" s="178"/>
    </row>
    <row r="154" spans="1:7" hidden="1" outlineLevel="1" x14ac:dyDescent="0.25">
      <c r="A154" s="144" t="s">
        <v>620</v>
      </c>
      <c r="C154" s="178"/>
      <c r="D154" s="178"/>
      <c r="E154" s="179"/>
      <c r="F154" s="178"/>
    </row>
    <row r="155" spans="1:7" hidden="1" outlineLevel="1" x14ac:dyDescent="0.25">
      <c r="A155" s="144" t="s">
        <v>621</v>
      </c>
      <c r="C155" s="178"/>
      <c r="D155" s="178"/>
      <c r="E155" s="179"/>
      <c r="F155" s="178"/>
    </row>
    <row r="156" spans="1:7" hidden="1" outlineLevel="1" x14ac:dyDescent="0.25">
      <c r="A156" s="144" t="s">
        <v>622</v>
      </c>
      <c r="C156" s="178"/>
      <c r="D156" s="178"/>
      <c r="E156" s="179"/>
      <c r="F156" s="178"/>
    </row>
    <row r="157" spans="1:7" hidden="1" outlineLevel="1" x14ac:dyDescent="0.25">
      <c r="A157" s="144" t="s">
        <v>623</v>
      </c>
      <c r="C157" s="178"/>
      <c r="D157" s="178"/>
      <c r="E157" s="179"/>
      <c r="F157" s="178"/>
    </row>
    <row r="158" spans="1:7" hidden="1" outlineLevel="1" x14ac:dyDescent="0.25">
      <c r="A158" s="144" t="s">
        <v>624</v>
      </c>
      <c r="C158" s="178"/>
      <c r="D158" s="178"/>
      <c r="E158" s="179"/>
      <c r="F158" s="178"/>
    </row>
    <row r="159" spans="1:7" ht="15" customHeight="1" collapsed="1" x14ac:dyDescent="0.25">
      <c r="A159" s="155"/>
      <c r="B159" s="156" t="s">
        <v>625</v>
      </c>
      <c r="C159" s="155" t="s">
        <v>489</v>
      </c>
      <c r="D159" s="155" t="s">
        <v>490</v>
      </c>
      <c r="E159" s="162"/>
      <c r="F159" s="157" t="s">
        <v>457</v>
      </c>
      <c r="G159" s="157"/>
    </row>
    <row r="160" spans="1:7" x14ac:dyDescent="0.25">
      <c r="A160" s="144" t="s">
        <v>626</v>
      </c>
      <c r="B160" s="144" t="s">
        <v>627</v>
      </c>
      <c r="C160" s="178">
        <v>0</v>
      </c>
      <c r="D160" s="178">
        <v>0</v>
      </c>
      <c r="E160" s="179"/>
      <c r="F160" s="363">
        <f>SUM(C160:D160)</f>
        <v>0</v>
      </c>
    </row>
    <row r="161" spans="1:7" x14ac:dyDescent="0.25">
      <c r="A161" s="144" t="s">
        <v>628</v>
      </c>
      <c r="B161" s="144" t="s">
        <v>629</v>
      </c>
      <c r="C161" s="178">
        <v>1</v>
      </c>
      <c r="D161" s="363">
        <v>0</v>
      </c>
      <c r="E161" s="179"/>
      <c r="F161" s="363">
        <f t="shared" ref="F161:F162" si="3">SUM(C161:D161)</f>
        <v>1</v>
      </c>
    </row>
    <row r="162" spans="1:7" x14ac:dyDescent="0.25">
      <c r="A162" s="144" t="s">
        <v>630</v>
      </c>
      <c r="B162" s="144" t="s">
        <v>146</v>
      </c>
      <c r="C162" s="178">
        <v>0</v>
      </c>
      <c r="D162" s="363">
        <v>0</v>
      </c>
      <c r="E162" s="179"/>
      <c r="F162" s="363">
        <f t="shared" si="3"/>
        <v>0</v>
      </c>
    </row>
    <row r="163" spans="1:7" hidden="1" outlineLevel="1" x14ac:dyDescent="0.25">
      <c r="A163" s="144" t="s">
        <v>631</v>
      </c>
      <c r="E163" s="140"/>
    </row>
    <row r="164" spans="1:7" hidden="1" outlineLevel="1" x14ac:dyDescent="0.25">
      <c r="A164" s="144" t="s">
        <v>632</v>
      </c>
      <c r="E164" s="140"/>
    </row>
    <row r="165" spans="1:7" hidden="1" outlineLevel="1" x14ac:dyDescent="0.25">
      <c r="A165" s="144" t="s">
        <v>633</v>
      </c>
      <c r="E165" s="140"/>
    </row>
    <row r="166" spans="1:7" hidden="1" outlineLevel="1" x14ac:dyDescent="0.25">
      <c r="A166" s="144" t="s">
        <v>634</v>
      </c>
      <c r="E166" s="140"/>
    </row>
    <row r="167" spans="1:7" hidden="1" outlineLevel="1" x14ac:dyDescent="0.25">
      <c r="A167" s="144" t="s">
        <v>635</v>
      </c>
      <c r="E167" s="140"/>
    </row>
    <row r="168" spans="1:7" hidden="1" outlineLevel="1" x14ac:dyDescent="0.25">
      <c r="A168" s="144" t="s">
        <v>636</v>
      </c>
      <c r="E168" s="140"/>
    </row>
    <row r="169" spans="1:7" ht="15" customHeight="1" collapsed="1" x14ac:dyDescent="0.25">
      <c r="A169" s="155"/>
      <c r="B169" s="156" t="s">
        <v>637</v>
      </c>
      <c r="C169" s="155" t="s">
        <v>489</v>
      </c>
      <c r="D169" s="155" t="s">
        <v>490</v>
      </c>
      <c r="E169" s="162"/>
      <c r="F169" s="157" t="s">
        <v>457</v>
      </c>
      <c r="G169" s="157"/>
    </row>
    <row r="170" spans="1:7" x14ac:dyDescent="0.25">
      <c r="A170" s="144" t="s">
        <v>638</v>
      </c>
      <c r="B170" s="166" t="s">
        <v>639</v>
      </c>
      <c r="C170" s="178">
        <f>[1]HTT!D16</f>
        <v>0.165538573407328</v>
      </c>
      <c r="D170" s="178">
        <v>0</v>
      </c>
      <c r="E170" s="179"/>
      <c r="F170" s="178">
        <f>SUM(C170:D170)</f>
        <v>0.165538573407328</v>
      </c>
    </row>
    <row r="171" spans="1:7" x14ac:dyDescent="0.25">
      <c r="A171" s="144" t="s">
        <v>640</v>
      </c>
      <c r="B171" s="166" t="s">
        <v>641</v>
      </c>
      <c r="C171" s="363">
        <f>[1]HTT!D17</f>
        <v>0.29970678514142207</v>
      </c>
      <c r="D171" s="363">
        <v>0</v>
      </c>
      <c r="E171" s="179"/>
      <c r="F171" s="363">
        <f t="shared" ref="F171:F174" si="4">SUM(C171:D171)</f>
        <v>0.29970678514142207</v>
      </c>
    </row>
    <row r="172" spans="1:7" x14ac:dyDescent="0.25">
      <c r="A172" s="144" t="s">
        <v>642</v>
      </c>
      <c r="B172" s="166" t="s">
        <v>643</v>
      </c>
      <c r="C172" s="363">
        <f>[1]HTT!D18</f>
        <v>0.27601616776129739</v>
      </c>
      <c r="D172" s="363">
        <v>0</v>
      </c>
      <c r="E172" s="178"/>
      <c r="F172" s="363">
        <f t="shared" si="4"/>
        <v>0.27601616776129739</v>
      </c>
    </row>
    <row r="173" spans="1:7" x14ac:dyDescent="0.25">
      <c r="A173" s="144" t="s">
        <v>644</v>
      </c>
      <c r="B173" s="166" t="s">
        <v>645</v>
      </c>
      <c r="C173" s="363">
        <f>[1]HTT!D19</f>
        <v>0.25824248545204553</v>
      </c>
      <c r="D173" s="363">
        <v>0</v>
      </c>
      <c r="E173" s="178"/>
      <c r="F173" s="363">
        <f t="shared" si="4"/>
        <v>0.25824248545204553</v>
      </c>
    </row>
    <row r="174" spans="1:7" x14ac:dyDescent="0.25">
      <c r="A174" s="144" t="s">
        <v>646</v>
      </c>
      <c r="B174" s="166" t="s">
        <v>647</v>
      </c>
      <c r="C174" s="363">
        <f>[1]HTT!D20</f>
        <v>4.9598823790702052E-4</v>
      </c>
      <c r="D174" s="363">
        <v>0</v>
      </c>
      <c r="E174" s="178"/>
      <c r="F174" s="363">
        <f t="shared" si="4"/>
        <v>4.9598823790702052E-4</v>
      </c>
    </row>
    <row r="175" spans="1:7" hidden="1" outlineLevel="1" x14ac:dyDescent="0.25">
      <c r="A175" s="144" t="s">
        <v>648</v>
      </c>
      <c r="B175" s="163"/>
      <c r="C175" s="178"/>
      <c r="D175" s="178"/>
      <c r="E175" s="178"/>
      <c r="F175" s="178"/>
    </row>
    <row r="176" spans="1:7" hidden="1" outlineLevel="1" x14ac:dyDescent="0.25">
      <c r="A176" s="144" t="s">
        <v>649</v>
      </c>
      <c r="B176" s="163"/>
      <c r="C176" s="178"/>
      <c r="D176" s="178"/>
      <c r="E176" s="178"/>
      <c r="F176" s="178"/>
    </row>
    <row r="177" spans="1:7" hidden="1" outlineLevel="1" x14ac:dyDescent="0.25">
      <c r="A177" s="144" t="s">
        <v>650</v>
      </c>
      <c r="B177" s="166"/>
      <c r="C177" s="178"/>
      <c r="D177" s="178"/>
      <c r="E177" s="178"/>
      <c r="F177" s="178"/>
    </row>
    <row r="178" spans="1:7" hidden="1" outlineLevel="1" x14ac:dyDescent="0.25">
      <c r="A178" s="144" t="s">
        <v>651</v>
      </c>
      <c r="B178" s="166"/>
      <c r="C178" s="178"/>
      <c r="D178" s="178"/>
      <c r="E178" s="178"/>
      <c r="F178" s="178"/>
    </row>
    <row r="179" spans="1:7" ht="15" customHeight="1" collapsed="1" x14ac:dyDescent="0.25">
      <c r="A179" s="155"/>
      <c r="B179" s="191" t="s">
        <v>652</v>
      </c>
      <c r="C179" s="155" t="s">
        <v>489</v>
      </c>
      <c r="D179" s="155" t="s">
        <v>490</v>
      </c>
      <c r="E179" s="155"/>
      <c r="F179" s="155" t="s">
        <v>457</v>
      </c>
      <c r="G179" s="157"/>
    </row>
    <row r="180" spans="1:7" x14ac:dyDescent="0.25">
      <c r="A180" s="144" t="s">
        <v>653</v>
      </c>
      <c r="B180" s="263" t="s">
        <v>654</v>
      </c>
      <c r="C180" s="339">
        <f>('D. Insert Nat Trans Templ'!G298+'D. Insert Nat Trans Templ'!G299)/'D. Insert Nat Trans Templ'!G300</f>
        <v>0</v>
      </c>
      <c r="D180" s="339">
        <v>0</v>
      </c>
      <c r="E180" s="242"/>
      <c r="F180" s="339">
        <f>SUM(C180:D180)</f>
        <v>0</v>
      </c>
    </row>
    <row r="181" spans="1:7" hidden="1" outlineLevel="1" x14ac:dyDescent="0.25">
      <c r="A181" s="144" t="s">
        <v>2673</v>
      </c>
      <c r="B181" s="230" t="s">
        <v>2672</v>
      </c>
      <c r="C181" s="339">
        <v>0</v>
      </c>
      <c r="D181" s="339" t="s">
        <v>1215</v>
      </c>
      <c r="E181" s="242"/>
      <c r="F181" s="339">
        <v>0</v>
      </c>
    </row>
    <row r="182" spans="1:7" hidden="1" outlineLevel="1" x14ac:dyDescent="0.25">
      <c r="A182" s="144" t="s">
        <v>655</v>
      </c>
      <c r="B182" s="167"/>
      <c r="C182" s="178"/>
      <c r="D182" s="178"/>
      <c r="E182" s="179"/>
      <c r="F182" s="178"/>
    </row>
    <row r="183" spans="1:7" hidden="1" outlineLevel="1" x14ac:dyDescent="0.25">
      <c r="A183" s="144" t="s">
        <v>656</v>
      </c>
      <c r="B183" s="167"/>
      <c r="C183" s="178"/>
      <c r="D183" s="178"/>
      <c r="E183" s="179"/>
      <c r="F183" s="178"/>
    </row>
    <row r="184" spans="1:7" hidden="1" outlineLevel="1" x14ac:dyDescent="0.25">
      <c r="A184" s="144" t="s">
        <v>657</v>
      </c>
      <c r="B184" s="167"/>
      <c r="C184" s="178"/>
      <c r="D184" s="178"/>
      <c r="E184" s="179"/>
      <c r="F184" s="178"/>
    </row>
    <row r="185" spans="1:7" ht="18.75" collapsed="1" x14ac:dyDescent="0.25">
      <c r="A185" s="168"/>
      <c r="B185" s="169" t="s">
        <v>454</v>
      </c>
      <c r="C185" s="168"/>
      <c r="D185" s="168"/>
      <c r="E185" s="168"/>
      <c r="F185" s="170"/>
      <c r="G185" s="170"/>
    </row>
    <row r="186" spans="1:7" ht="15" customHeight="1" x14ac:dyDescent="0.25">
      <c r="A186" s="155"/>
      <c r="B186" s="156" t="s">
        <v>658</v>
      </c>
      <c r="C186" s="155" t="s">
        <v>659</v>
      </c>
      <c r="D186" s="155" t="s">
        <v>660</v>
      </c>
      <c r="E186" s="162"/>
      <c r="F186" s="155" t="s">
        <v>489</v>
      </c>
      <c r="G186" s="155" t="s">
        <v>661</v>
      </c>
    </row>
    <row r="187" spans="1:7" x14ac:dyDescent="0.25">
      <c r="A187" s="144" t="s">
        <v>662</v>
      </c>
      <c r="B187" s="165" t="s">
        <v>663</v>
      </c>
      <c r="C187" s="207">
        <f>'D. Insert Nat Trans Templ'!C276</f>
        <v>245317.01414931126</v>
      </c>
      <c r="E187" s="171"/>
      <c r="F187" s="172"/>
      <c r="G187" s="172"/>
    </row>
    <row r="188" spans="1:7" x14ac:dyDescent="0.25">
      <c r="A188" s="171"/>
      <c r="B188" s="173"/>
      <c r="C188" s="171"/>
      <c r="D188" s="171"/>
      <c r="E188" s="171"/>
      <c r="F188" s="172"/>
      <c r="G188" s="172"/>
    </row>
    <row r="189" spans="1:7" x14ac:dyDescent="0.25">
      <c r="B189" s="165" t="s">
        <v>664</v>
      </c>
      <c r="C189" s="171"/>
      <c r="D189" s="171"/>
      <c r="E189" s="171"/>
      <c r="F189" s="172"/>
      <c r="G189" s="172"/>
    </row>
    <row r="190" spans="1:7" x14ac:dyDescent="0.25">
      <c r="A190" s="144" t="s">
        <v>665</v>
      </c>
      <c r="B190" s="329" t="s">
        <v>3168</v>
      </c>
      <c r="C190" s="207">
        <f>('D. Insert Nat Trans Templ'!G419)/1000000</f>
        <v>3430.8988041600037</v>
      </c>
      <c r="D190" s="210">
        <f>'D. Insert Nat Trans Templ'!C419</f>
        <v>62146</v>
      </c>
      <c r="E190" s="171"/>
      <c r="F190" s="206">
        <f>IF($C$214=0,"",IF(C190="[for completion]","",IF(C190="","",C190/$C$214)))</f>
        <v>5.7876522017214341E-2</v>
      </c>
      <c r="G190" s="206">
        <f>IF($D$214=0,"",IF(D190="[for completion]","",IF(D190="","",D190/$D$214)))</f>
        <v>0.25717891948933352</v>
      </c>
    </row>
    <row r="191" spans="1:7" x14ac:dyDescent="0.25">
      <c r="A191" s="144" t="s">
        <v>666</v>
      </c>
      <c r="B191" s="329" t="s">
        <v>3169</v>
      </c>
      <c r="C191" s="244">
        <f>('D. Insert Nat Trans Templ'!G420+'D. Insert Nat Trans Templ'!G421)/1000000</f>
        <v>9351.1629137599975</v>
      </c>
      <c r="D191" s="210">
        <f>'D. Insert Nat Trans Templ'!C420+'D. Insert Nat Trans Templ'!C421</f>
        <v>62982</v>
      </c>
      <c r="E191" s="171"/>
      <c r="F191" s="206">
        <f t="shared" ref="F191:F213" si="5">IF($C$214=0,"",IF(C191="[for completion]","",IF(C191="","",C191/$C$214)))</f>
        <v>0.15774664808200173</v>
      </c>
      <c r="G191" s="206">
        <f t="shared" ref="G191:G213" si="6">IF($D$214=0,"",IF(D191="[for completion]","",IF(D191="","",D191/$D$214)))</f>
        <v>0.26063854000703512</v>
      </c>
    </row>
    <row r="192" spans="1:7" x14ac:dyDescent="0.25">
      <c r="A192" s="144" t="s">
        <v>667</v>
      </c>
      <c r="B192" s="329" t="s">
        <v>3170</v>
      </c>
      <c r="C192" s="244">
        <f>('D. Insert Nat Trans Templ'!G422+'D. Insert Nat Trans Templ'!G423)/1000000</f>
        <v>11552.637379529926</v>
      </c>
      <c r="D192" s="210">
        <f>'D. Insert Nat Trans Templ'!C422+'D. Insert Nat Trans Templ'!C423</f>
        <v>46775</v>
      </c>
      <c r="E192" s="171"/>
      <c r="F192" s="206">
        <f t="shared" si="5"/>
        <v>0.19488376364891322</v>
      </c>
      <c r="G192" s="206">
        <f t="shared" si="6"/>
        <v>0.19356907860704753</v>
      </c>
    </row>
    <row r="193" spans="1:7" x14ac:dyDescent="0.25">
      <c r="A193" s="144" t="s">
        <v>668</v>
      </c>
      <c r="B193" s="329" t="s">
        <v>3171</v>
      </c>
      <c r="C193" s="244">
        <f>('D. Insert Nat Trans Templ'!G424+'D. Insert Nat Trans Templ'!G425)/1000000</f>
        <v>9813.4702145099727</v>
      </c>
      <c r="D193" s="210">
        <f>'D. Insert Nat Trans Templ'!C424+'D. Insert Nat Trans Templ'!C425</f>
        <v>28404</v>
      </c>
      <c r="E193" s="171"/>
      <c r="F193" s="206">
        <f t="shared" si="5"/>
        <v>0.16554540292668909</v>
      </c>
      <c r="G193" s="206">
        <f t="shared" si="6"/>
        <v>0.11754433156076062</v>
      </c>
    </row>
    <row r="194" spans="1:7" x14ac:dyDescent="0.25">
      <c r="A194" s="144" t="s">
        <v>669</v>
      </c>
      <c r="B194" s="329" t="s">
        <v>3172</v>
      </c>
      <c r="C194" s="244">
        <f>('D. Insert Nat Trans Templ'!G426+'D. Insert Nat Trans Templ'!G427)/1000000</f>
        <v>7388.8253621699896</v>
      </c>
      <c r="D194" s="210">
        <f>'D. Insert Nat Trans Templ'!C426+'D. Insert Nat Trans Templ'!C427</f>
        <v>16566</v>
      </c>
      <c r="E194" s="171"/>
      <c r="F194" s="206">
        <f t="shared" si="5"/>
        <v>0.12464358122031037</v>
      </c>
      <c r="G194" s="206">
        <f t="shared" si="6"/>
        <v>6.8555111837613023E-2</v>
      </c>
    </row>
    <row r="195" spans="1:7" x14ac:dyDescent="0.25">
      <c r="A195" s="144" t="s">
        <v>670</v>
      </c>
      <c r="B195" s="329" t="s">
        <v>3173</v>
      </c>
      <c r="C195" s="244">
        <f>('D. Insert Nat Trans Templ'!G428+'D. Insert Nat Trans Templ'!G429)/1000000</f>
        <v>5450.2961816899988</v>
      </c>
      <c r="D195" s="210">
        <f>'D. Insert Nat Trans Templ'!C428+'D. Insert Nat Trans Templ'!C429</f>
        <v>9992</v>
      </c>
      <c r="E195" s="171"/>
      <c r="F195" s="206">
        <f t="shared" si="5"/>
        <v>9.194214255968168E-2</v>
      </c>
      <c r="G195" s="206">
        <f t="shared" si="6"/>
        <v>4.1349914130232368E-2</v>
      </c>
    </row>
    <row r="196" spans="1:7" x14ac:dyDescent="0.25">
      <c r="A196" s="144" t="s">
        <v>671</v>
      </c>
      <c r="B196" s="329" t="s">
        <v>3174</v>
      </c>
      <c r="C196" s="244">
        <f>('D. Insert Nat Trans Templ'!G430+'D. Insert Nat Trans Templ'!G431)/1000000</f>
        <v>3594.0810041700074</v>
      </c>
      <c r="D196" s="210">
        <f>'D. Insert Nat Trans Templ'!C430+'D. Insert Nat Trans Templ'!C431</f>
        <v>5569</v>
      </c>
      <c r="E196" s="171"/>
      <c r="F196" s="206">
        <f t="shared" si="5"/>
        <v>6.0629275371596285E-2</v>
      </c>
      <c r="G196" s="206">
        <f t="shared" si="6"/>
        <v>2.3046204142440355E-2</v>
      </c>
    </row>
    <row r="197" spans="1:7" x14ac:dyDescent="0.25">
      <c r="A197" s="144" t="s">
        <v>672</v>
      </c>
      <c r="B197" s="329" t="s">
        <v>3175</v>
      </c>
      <c r="C197" s="244">
        <f>('D. Insert Nat Trans Templ'!G432+'D. Insert Nat Trans Templ'!G433)/1000000</f>
        <v>2455.988064300002</v>
      </c>
      <c r="D197" s="210">
        <f>'D. Insert Nat Trans Templ'!C432+'D. Insert Nat Trans Templ'!C433</f>
        <v>3294</v>
      </c>
      <c r="E197" s="171"/>
      <c r="F197" s="206">
        <f t="shared" si="5"/>
        <v>4.1430556653295467E-2</v>
      </c>
      <c r="G197" s="206">
        <f t="shared" si="6"/>
        <v>1.3631566968073E-2</v>
      </c>
    </row>
    <row r="198" spans="1:7" x14ac:dyDescent="0.25">
      <c r="A198" s="144" t="s">
        <v>673</v>
      </c>
      <c r="B198" s="329" t="s">
        <v>3176</v>
      </c>
      <c r="C198" s="244">
        <f>('D. Insert Nat Trans Templ'!G434+'D. Insert Nat Trans Templ'!G435)/1000000</f>
        <v>1763.1394217899999</v>
      </c>
      <c r="D198" s="210">
        <f>'D. Insert Nat Trans Templ'!C434+'D. Insert Nat Trans Templ'!C435</f>
        <v>2085</v>
      </c>
      <c r="E198" s="171"/>
      <c r="F198" s="206">
        <f t="shared" si="5"/>
        <v>2.9742753543449761E-2</v>
      </c>
      <c r="G198" s="206">
        <f t="shared" si="6"/>
        <v>8.6283597839806325E-3</v>
      </c>
    </row>
    <row r="199" spans="1:7" x14ac:dyDescent="0.25">
      <c r="A199" s="144" t="s">
        <v>674</v>
      </c>
      <c r="B199" s="329" t="s">
        <v>3177</v>
      </c>
      <c r="C199" s="244">
        <f>('D. Insert Nat Trans Templ'!G436+'D. Insert Nat Trans Templ'!G437)/1000000</f>
        <v>1214.1514150900007</v>
      </c>
      <c r="D199" s="210">
        <f>'D. Insert Nat Trans Templ'!C436+'D. Insert Nat Trans Templ'!C437</f>
        <v>1286</v>
      </c>
      <c r="E199" s="165"/>
      <c r="F199" s="206">
        <f t="shared" si="5"/>
        <v>2.0481764435163217E-2</v>
      </c>
      <c r="G199" s="206">
        <f t="shared" si="6"/>
        <v>5.3218564423017237E-3</v>
      </c>
    </row>
    <row r="200" spans="1:7" x14ac:dyDescent="0.25">
      <c r="A200" s="144" t="s">
        <v>675</v>
      </c>
      <c r="B200" s="329" t="s">
        <v>3178</v>
      </c>
      <c r="C200" s="244">
        <f>('D. Insert Nat Trans Templ'!G438)/1000000</f>
        <v>3264.9791229399948</v>
      </c>
      <c r="D200" s="210">
        <f>'D. Insert Nat Trans Templ'!C438</f>
        <v>2546</v>
      </c>
      <c r="E200" s="165"/>
      <c r="F200" s="206">
        <f t="shared" si="5"/>
        <v>5.5077589541684763E-2</v>
      </c>
      <c r="G200" s="206">
        <f t="shared" si="6"/>
        <v>1.0536117031182107E-2</v>
      </c>
    </row>
    <row r="201" spans="1:7" x14ac:dyDescent="0.25">
      <c r="A201" s="144" t="s">
        <v>676</v>
      </c>
      <c r="B201" s="165"/>
      <c r="C201" s="207"/>
      <c r="D201" s="210"/>
      <c r="E201" s="165"/>
      <c r="F201" s="206" t="str">
        <f t="shared" si="5"/>
        <v/>
      </c>
      <c r="G201" s="206" t="str">
        <f t="shared" si="6"/>
        <v/>
      </c>
    </row>
    <row r="202" spans="1:7" x14ac:dyDescent="0.25">
      <c r="A202" s="144" t="s">
        <v>677</v>
      </c>
      <c r="B202" s="165"/>
      <c r="C202" s="207"/>
      <c r="D202" s="210"/>
      <c r="E202" s="165"/>
      <c r="F202" s="206" t="str">
        <f t="shared" si="5"/>
        <v/>
      </c>
      <c r="G202" s="206" t="str">
        <f t="shared" si="6"/>
        <v/>
      </c>
    </row>
    <row r="203" spans="1:7" x14ac:dyDescent="0.25">
      <c r="A203" s="144" t="s">
        <v>678</v>
      </c>
      <c r="B203" s="165"/>
      <c r="C203" s="207"/>
      <c r="D203" s="210"/>
      <c r="E203" s="165"/>
      <c r="F203" s="206" t="str">
        <f t="shared" si="5"/>
        <v/>
      </c>
      <c r="G203" s="206" t="str">
        <f t="shared" si="6"/>
        <v/>
      </c>
    </row>
    <row r="204" spans="1:7" x14ac:dyDescent="0.25">
      <c r="A204" s="144" t="s">
        <v>679</v>
      </c>
      <c r="B204" s="165"/>
      <c r="C204" s="207"/>
      <c r="D204" s="210"/>
      <c r="E204" s="165"/>
      <c r="F204" s="206" t="str">
        <f t="shared" si="5"/>
        <v/>
      </c>
      <c r="G204" s="206" t="str">
        <f t="shared" si="6"/>
        <v/>
      </c>
    </row>
    <row r="205" spans="1:7" x14ac:dyDescent="0.25">
      <c r="A205" s="144" t="s">
        <v>680</v>
      </c>
      <c r="B205" s="165"/>
      <c r="C205" s="207"/>
      <c r="D205" s="210"/>
      <c r="F205" s="206" t="str">
        <f t="shared" si="5"/>
        <v/>
      </c>
      <c r="G205" s="206" t="str">
        <f t="shared" si="6"/>
        <v/>
      </c>
    </row>
    <row r="206" spans="1:7" x14ac:dyDescent="0.25">
      <c r="A206" s="144" t="s">
        <v>681</v>
      </c>
      <c r="B206" s="165"/>
      <c r="C206" s="207"/>
      <c r="D206" s="210"/>
      <c r="E206" s="160"/>
      <c r="F206" s="206" t="str">
        <f t="shared" si="5"/>
        <v/>
      </c>
      <c r="G206" s="206" t="str">
        <f t="shared" si="6"/>
        <v/>
      </c>
    </row>
    <row r="207" spans="1:7" x14ac:dyDescent="0.25">
      <c r="A207" s="144" t="s">
        <v>682</v>
      </c>
      <c r="B207" s="165"/>
      <c r="C207" s="207"/>
      <c r="D207" s="210"/>
      <c r="E207" s="160"/>
      <c r="F207" s="206" t="str">
        <f t="shared" si="5"/>
        <v/>
      </c>
      <c r="G207" s="206" t="str">
        <f t="shared" si="6"/>
        <v/>
      </c>
    </row>
    <row r="208" spans="1:7" x14ac:dyDescent="0.25">
      <c r="A208" s="144" t="s">
        <v>683</v>
      </c>
      <c r="B208" s="165"/>
      <c r="C208" s="207"/>
      <c r="D208" s="210"/>
      <c r="E208" s="160"/>
      <c r="F208" s="206" t="str">
        <f t="shared" si="5"/>
        <v/>
      </c>
      <c r="G208" s="206" t="str">
        <f t="shared" si="6"/>
        <v/>
      </c>
    </row>
    <row r="209" spans="1:7" x14ac:dyDescent="0.25">
      <c r="A209" s="144" t="s">
        <v>684</v>
      </c>
      <c r="B209" s="165"/>
      <c r="C209" s="207"/>
      <c r="D209" s="210"/>
      <c r="E209" s="160"/>
      <c r="F209" s="206" t="str">
        <f t="shared" si="5"/>
        <v/>
      </c>
      <c r="G209" s="206" t="str">
        <f t="shared" si="6"/>
        <v/>
      </c>
    </row>
    <row r="210" spans="1:7" x14ac:dyDescent="0.25">
      <c r="A210" s="144" t="s">
        <v>685</v>
      </c>
      <c r="B210" s="165"/>
      <c r="C210" s="207"/>
      <c r="D210" s="210"/>
      <c r="E210" s="160"/>
      <c r="F210" s="206" t="str">
        <f t="shared" si="5"/>
        <v/>
      </c>
      <c r="G210" s="206" t="str">
        <f t="shared" si="6"/>
        <v/>
      </c>
    </row>
    <row r="211" spans="1:7" x14ac:dyDescent="0.25">
      <c r="A211" s="144" t="s">
        <v>686</v>
      </c>
      <c r="B211" s="165"/>
      <c r="C211" s="207"/>
      <c r="D211" s="210"/>
      <c r="E211" s="160"/>
      <c r="F211" s="206" t="str">
        <f t="shared" si="5"/>
        <v/>
      </c>
      <c r="G211" s="206" t="str">
        <f t="shared" si="6"/>
        <v/>
      </c>
    </row>
    <row r="212" spans="1:7" x14ac:dyDescent="0.25">
      <c r="A212" s="144" t="s">
        <v>687</v>
      </c>
      <c r="B212" s="165"/>
      <c r="C212" s="207"/>
      <c r="D212" s="210"/>
      <c r="E212" s="160"/>
      <c r="F212" s="206" t="str">
        <f t="shared" si="5"/>
        <v/>
      </c>
      <c r="G212" s="206" t="str">
        <f t="shared" si="6"/>
        <v/>
      </c>
    </row>
    <row r="213" spans="1:7" x14ac:dyDescent="0.25">
      <c r="A213" s="144" t="s">
        <v>688</v>
      </c>
      <c r="B213" s="165"/>
      <c r="C213" s="207"/>
      <c r="D213" s="210"/>
      <c r="E213" s="160"/>
      <c r="F213" s="206" t="str">
        <f t="shared" si="5"/>
        <v/>
      </c>
      <c r="G213" s="206" t="str">
        <f t="shared" si="6"/>
        <v/>
      </c>
    </row>
    <row r="214" spans="1:7" x14ac:dyDescent="0.25">
      <c r="A214" s="144" t="s">
        <v>689</v>
      </c>
      <c r="B214" s="174" t="s">
        <v>148</v>
      </c>
      <c r="C214" s="213">
        <f>SUM(C190:C213)</f>
        <v>59279.629884109898</v>
      </c>
      <c r="D214" s="211">
        <f>SUM(D190:D213)</f>
        <v>241645</v>
      </c>
      <c r="E214" s="160"/>
      <c r="F214" s="212">
        <f>SUM(F190:F213)</f>
        <v>0.99999999999999989</v>
      </c>
      <c r="G214" s="212">
        <f>SUM(G190:G213)</f>
        <v>1</v>
      </c>
    </row>
    <row r="215" spans="1:7" ht="15" customHeight="1" x14ac:dyDescent="0.25">
      <c r="A215" s="155"/>
      <c r="B215" s="155" t="s">
        <v>690</v>
      </c>
      <c r="C215" s="155" t="s">
        <v>659</v>
      </c>
      <c r="D215" s="155" t="s">
        <v>660</v>
      </c>
      <c r="E215" s="162"/>
      <c r="F215" s="155" t="s">
        <v>489</v>
      </c>
      <c r="G215" s="155" t="s">
        <v>661</v>
      </c>
    </row>
    <row r="216" spans="1:7" x14ac:dyDescent="0.25">
      <c r="A216" s="144" t="s">
        <v>691</v>
      </c>
      <c r="B216" s="144" t="s">
        <v>692</v>
      </c>
      <c r="C216" s="178" t="s">
        <v>1212</v>
      </c>
      <c r="F216" s="209"/>
      <c r="G216" s="209"/>
    </row>
    <row r="217" spans="1:7" x14ac:dyDescent="0.25">
      <c r="F217" s="209"/>
      <c r="G217" s="209"/>
    </row>
    <row r="218" spans="1:7" x14ac:dyDescent="0.25">
      <c r="B218" s="165" t="s">
        <v>693</v>
      </c>
      <c r="F218" s="209"/>
      <c r="G218" s="209"/>
    </row>
    <row r="219" spans="1:7" x14ac:dyDescent="0.25">
      <c r="A219" s="144" t="s">
        <v>694</v>
      </c>
      <c r="B219" s="144" t="s">
        <v>695</v>
      </c>
      <c r="C219" s="363" t="s">
        <v>1212</v>
      </c>
      <c r="D219" s="363" t="s">
        <v>1212</v>
      </c>
      <c r="F219" s="206" t="str">
        <f t="shared" ref="F219:F233" si="7">IF($C$227=0,"",IF(C219="[for completion]","",C219/$C$227))</f>
        <v/>
      </c>
      <c r="G219" s="206" t="str">
        <f t="shared" ref="G219:G233" si="8">IF($D$227=0,"",IF(D219="[for completion]","",D219/$D$227))</f>
        <v/>
      </c>
    </row>
    <row r="220" spans="1:7" x14ac:dyDescent="0.25">
      <c r="A220" s="144" t="s">
        <v>696</v>
      </c>
      <c r="B220" s="144" t="s">
        <v>697</v>
      </c>
      <c r="C220" s="363" t="s">
        <v>1212</v>
      </c>
      <c r="D220" s="363" t="s">
        <v>1212</v>
      </c>
      <c r="F220" s="206" t="str">
        <f t="shared" si="7"/>
        <v/>
      </c>
      <c r="G220" s="206" t="str">
        <f t="shared" si="8"/>
        <v/>
      </c>
    </row>
    <row r="221" spans="1:7" x14ac:dyDescent="0.25">
      <c r="A221" s="144" t="s">
        <v>698</v>
      </c>
      <c r="B221" s="144" t="s">
        <v>699</v>
      </c>
      <c r="C221" s="363" t="s">
        <v>1212</v>
      </c>
      <c r="D221" s="363" t="s">
        <v>1212</v>
      </c>
      <c r="F221" s="206" t="str">
        <f t="shared" si="7"/>
        <v/>
      </c>
      <c r="G221" s="206" t="str">
        <f t="shared" si="8"/>
        <v/>
      </c>
    </row>
    <row r="222" spans="1:7" x14ac:dyDescent="0.25">
      <c r="A222" s="144" t="s">
        <v>700</v>
      </c>
      <c r="B222" s="144" t="s">
        <v>701</v>
      </c>
      <c r="C222" s="363" t="s">
        <v>1212</v>
      </c>
      <c r="D222" s="363" t="s">
        <v>1212</v>
      </c>
      <c r="F222" s="206" t="str">
        <f t="shared" si="7"/>
        <v/>
      </c>
      <c r="G222" s="206" t="str">
        <f t="shared" si="8"/>
        <v/>
      </c>
    </row>
    <row r="223" spans="1:7" x14ac:dyDescent="0.25">
      <c r="A223" s="144" t="s">
        <v>702</v>
      </c>
      <c r="B223" s="144" t="s">
        <v>703</v>
      </c>
      <c r="C223" s="363" t="s">
        <v>1212</v>
      </c>
      <c r="D223" s="363" t="s">
        <v>1212</v>
      </c>
      <c r="F223" s="206" t="str">
        <f t="shared" si="7"/>
        <v/>
      </c>
      <c r="G223" s="206" t="str">
        <f t="shared" si="8"/>
        <v/>
      </c>
    </row>
    <row r="224" spans="1:7" x14ac:dyDescent="0.25">
      <c r="A224" s="144" t="s">
        <v>704</v>
      </c>
      <c r="B224" s="144" t="s">
        <v>705</v>
      </c>
      <c r="C224" s="363" t="s">
        <v>1212</v>
      </c>
      <c r="D224" s="363" t="s">
        <v>1212</v>
      </c>
      <c r="F224" s="206" t="str">
        <f t="shared" si="7"/>
        <v/>
      </c>
      <c r="G224" s="206" t="str">
        <f t="shared" si="8"/>
        <v/>
      </c>
    </row>
    <row r="225" spans="1:7" x14ac:dyDescent="0.25">
      <c r="A225" s="144" t="s">
        <v>706</v>
      </c>
      <c r="B225" s="144" t="s">
        <v>707</v>
      </c>
      <c r="C225" s="363" t="s">
        <v>1212</v>
      </c>
      <c r="D225" s="363" t="s">
        <v>1212</v>
      </c>
      <c r="F225" s="206" t="str">
        <f t="shared" si="7"/>
        <v/>
      </c>
      <c r="G225" s="206" t="str">
        <f t="shared" si="8"/>
        <v/>
      </c>
    </row>
    <row r="226" spans="1:7" x14ac:dyDescent="0.25">
      <c r="A226" s="144" t="s">
        <v>708</v>
      </c>
      <c r="B226" s="144" t="s">
        <v>709</v>
      </c>
      <c r="C226" s="363" t="s">
        <v>1212</v>
      </c>
      <c r="D226" s="363" t="s">
        <v>1212</v>
      </c>
      <c r="F226" s="206" t="str">
        <f t="shared" si="7"/>
        <v/>
      </c>
      <c r="G226" s="206" t="str">
        <f t="shared" si="8"/>
        <v/>
      </c>
    </row>
    <row r="227" spans="1:7" x14ac:dyDescent="0.25">
      <c r="A227" s="144" t="s">
        <v>710</v>
      </c>
      <c r="B227" s="174" t="s">
        <v>148</v>
      </c>
      <c r="C227" s="207">
        <f>SUM(C219:C226)</f>
        <v>0</v>
      </c>
      <c r="D227" s="210">
        <f>SUM(D219:D226)</f>
        <v>0</v>
      </c>
      <c r="F227" s="178">
        <f>SUM(F219:F226)</f>
        <v>0</v>
      </c>
      <c r="G227" s="178">
        <f>SUM(G219:G226)</f>
        <v>0</v>
      </c>
    </row>
    <row r="228" spans="1:7" hidden="1" outlineLevel="1" x14ac:dyDescent="0.25">
      <c r="A228" s="144" t="s">
        <v>711</v>
      </c>
      <c r="B228" s="161" t="s">
        <v>712</v>
      </c>
      <c r="C228" s="207"/>
      <c r="D228" s="210"/>
      <c r="F228" s="206" t="str">
        <f t="shared" si="7"/>
        <v/>
      </c>
      <c r="G228" s="206" t="str">
        <f t="shared" si="8"/>
        <v/>
      </c>
    </row>
    <row r="229" spans="1:7" hidden="1" outlineLevel="1" x14ac:dyDescent="0.25">
      <c r="A229" s="144" t="s">
        <v>713</v>
      </c>
      <c r="B229" s="161" t="s">
        <v>714</v>
      </c>
      <c r="C229" s="207"/>
      <c r="D229" s="210"/>
      <c r="F229" s="206" t="str">
        <f t="shared" si="7"/>
        <v/>
      </c>
      <c r="G229" s="206" t="str">
        <f t="shared" si="8"/>
        <v/>
      </c>
    </row>
    <row r="230" spans="1:7" hidden="1" outlineLevel="1" x14ac:dyDescent="0.25">
      <c r="A230" s="144" t="s">
        <v>715</v>
      </c>
      <c r="B230" s="161" t="s">
        <v>716</v>
      </c>
      <c r="C230" s="207"/>
      <c r="D230" s="210"/>
      <c r="F230" s="206" t="str">
        <f t="shared" si="7"/>
        <v/>
      </c>
      <c r="G230" s="206" t="str">
        <f t="shared" si="8"/>
        <v/>
      </c>
    </row>
    <row r="231" spans="1:7" hidden="1" outlineLevel="1" x14ac:dyDescent="0.25">
      <c r="A231" s="144" t="s">
        <v>717</v>
      </c>
      <c r="B231" s="161" t="s">
        <v>718</v>
      </c>
      <c r="C231" s="207"/>
      <c r="D231" s="210"/>
      <c r="F231" s="206" t="str">
        <f t="shared" si="7"/>
        <v/>
      </c>
      <c r="G231" s="206" t="str">
        <f t="shared" si="8"/>
        <v/>
      </c>
    </row>
    <row r="232" spans="1:7" hidden="1" outlineLevel="1" x14ac:dyDescent="0.25">
      <c r="A232" s="144" t="s">
        <v>719</v>
      </c>
      <c r="B232" s="161" t="s">
        <v>720</v>
      </c>
      <c r="C232" s="207"/>
      <c r="D232" s="210"/>
      <c r="F232" s="206" t="str">
        <f t="shared" si="7"/>
        <v/>
      </c>
      <c r="G232" s="206" t="str">
        <f t="shared" si="8"/>
        <v/>
      </c>
    </row>
    <row r="233" spans="1:7" hidden="1" outlineLevel="1" x14ac:dyDescent="0.25">
      <c r="A233" s="144" t="s">
        <v>721</v>
      </c>
      <c r="B233" s="161" t="s">
        <v>722</v>
      </c>
      <c r="C233" s="207"/>
      <c r="D233" s="210"/>
      <c r="F233" s="206" t="str">
        <f t="shared" si="7"/>
        <v/>
      </c>
      <c r="G233" s="206" t="str">
        <f t="shared" si="8"/>
        <v/>
      </c>
    </row>
    <row r="234" spans="1:7" hidden="1" outlineLevel="1" x14ac:dyDescent="0.25">
      <c r="A234" s="144" t="s">
        <v>723</v>
      </c>
      <c r="B234" s="161"/>
      <c r="F234" s="206"/>
      <c r="G234" s="206"/>
    </row>
    <row r="235" spans="1:7" hidden="1" outlineLevel="1" x14ac:dyDescent="0.25">
      <c r="A235" s="144" t="s">
        <v>724</v>
      </c>
      <c r="B235" s="161"/>
      <c r="F235" s="206"/>
      <c r="G235" s="206"/>
    </row>
    <row r="236" spans="1:7" hidden="1" outlineLevel="1" x14ac:dyDescent="0.25">
      <c r="A236" s="144" t="s">
        <v>725</v>
      </c>
      <c r="B236" s="161"/>
      <c r="F236" s="206"/>
      <c r="G236" s="206"/>
    </row>
    <row r="237" spans="1:7" ht="15" customHeight="1" collapsed="1" x14ac:dyDescent="0.25">
      <c r="A237" s="155"/>
      <c r="B237" s="155" t="s">
        <v>726</v>
      </c>
      <c r="C237" s="155" t="s">
        <v>659</v>
      </c>
      <c r="D237" s="155" t="s">
        <v>660</v>
      </c>
      <c r="E237" s="162"/>
      <c r="F237" s="155" t="s">
        <v>489</v>
      </c>
      <c r="G237" s="155" t="s">
        <v>661</v>
      </c>
    </row>
    <row r="238" spans="1:7" x14ac:dyDescent="0.25">
      <c r="A238" s="144" t="s">
        <v>727</v>
      </c>
      <c r="B238" s="144" t="s">
        <v>692</v>
      </c>
      <c r="C238" s="178">
        <f>'D. Insert Nat Trans Templ'!C280</f>
        <v>0.37436999999999998</v>
      </c>
      <c r="F238" s="209"/>
      <c r="G238" s="209"/>
    </row>
    <row r="239" spans="1:7" x14ac:dyDescent="0.25">
      <c r="F239" s="209"/>
      <c r="G239" s="209"/>
    </row>
    <row r="240" spans="1:7" x14ac:dyDescent="0.25">
      <c r="B240" s="165" t="s">
        <v>693</v>
      </c>
      <c r="F240" s="209"/>
      <c r="G240" s="209"/>
    </row>
    <row r="241" spans="1:7" x14ac:dyDescent="0.25">
      <c r="A241" s="144" t="s">
        <v>728</v>
      </c>
      <c r="B241" s="144" t="s">
        <v>695</v>
      </c>
      <c r="C241" s="207">
        <f>(SUM('D. Insert Nat Trans Templ'!G377:G381)/1000000)</f>
        <v>35471.775053420031</v>
      </c>
      <c r="D241" s="210">
        <f>SUM('D. Insert Nat Trans Templ'!C377:C381)</f>
        <v>164081</v>
      </c>
      <c r="F241" s="206">
        <f>IF($C$249=0,"",IF(C241="[Mark as ND1 if not relevant]","",C241/$C$249))</f>
        <v>0.59838050815712518</v>
      </c>
      <c r="G241" s="206">
        <f>IF($D$249=0,"",IF(D241="[Mark as ND1 if not relevant]","",D241/$D$249))</f>
        <v>0.67901673943181118</v>
      </c>
    </row>
    <row r="242" spans="1:7" x14ac:dyDescent="0.25">
      <c r="A242" s="144" t="s">
        <v>729</v>
      </c>
      <c r="B242" s="144" t="s">
        <v>697</v>
      </c>
      <c r="C242" s="244">
        <f>(SUM('D. Insert Nat Trans Templ'!G382:G383))/1000000</f>
        <v>13196.046176529946</v>
      </c>
      <c r="D242" s="210">
        <f>SUM('D. Insert Nat Trans Templ'!C382:C383)</f>
        <v>40314</v>
      </c>
      <c r="F242" s="206">
        <f t="shared" ref="F242:F248" si="9">IF($C$249=0,"",IF(C242="[Mark as ND1 if not relevant]","",C242/$C$249))</f>
        <v>0.22260675720020262</v>
      </c>
      <c r="G242" s="206">
        <f t="shared" ref="G242:G248" si="10">IF($D$249=0,"",IF(D242="[Mark as ND1 if not relevant]","",D242/$D$249))</f>
        <v>0.16683150903184424</v>
      </c>
    </row>
    <row r="243" spans="1:7" x14ac:dyDescent="0.25">
      <c r="A243" s="144" t="s">
        <v>730</v>
      </c>
      <c r="B243" s="144" t="s">
        <v>699</v>
      </c>
      <c r="C243" s="244">
        <f>(SUM('D. Insert Nat Trans Templ'!G384:G385))/1000000</f>
        <v>6352.5520901600075</v>
      </c>
      <c r="D243" s="210">
        <f>SUM('D. Insert Nat Trans Templ'!C384:C385)</f>
        <v>21623</v>
      </c>
      <c r="F243" s="206">
        <f t="shared" si="9"/>
        <v>0.10716247895911411</v>
      </c>
      <c r="G243" s="206">
        <f t="shared" si="10"/>
        <v>8.9482505328063899E-2</v>
      </c>
    </row>
    <row r="244" spans="1:7" x14ac:dyDescent="0.25">
      <c r="A244" s="144" t="s">
        <v>731</v>
      </c>
      <c r="B244" s="144" t="s">
        <v>701</v>
      </c>
      <c r="C244" s="244">
        <f>(SUM('D. Insert Nat Trans Templ'!G386:G387))/1000000</f>
        <v>3389.7160617599975</v>
      </c>
      <c r="D244" s="210">
        <f>SUM('D. Insert Nat Trans Templ'!C386:C387)</f>
        <v>12017</v>
      </c>
      <c r="F244" s="206">
        <f t="shared" si="9"/>
        <v>5.718180205218551E-2</v>
      </c>
      <c r="G244" s="206">
        <f t="shared" si="10"/>
        <v>4.9729975790932981E-2</v>
      </c>
    </row>
    <row r="245" spans="1:7" x14ac:dyDescent="0.25">
      <c r="A245" s="144" t="s">
        <v>732</v>
      </c>
      <c r="B245" s="144" t="s">
        <v>703</v>
      </c>
      <c r="C245" s="244">
        <f>(SUM('D. Insert Nat Trans Templ'!G388:G389))/1000000</f>
        <v>761.30938363999974</v>
      </c>
      <c r="D245" s="210">
        <f>SUM('D. Insert Nat Trans Templ'!C388:C389)</f>
        <v>3133</v>
      </c>
      <c r="F245" s="206">
        <f t="shared" si="9"/>
        <v>1.2842681122138218E-2</v>
      </c>
      <c r="G245" s="206">
        <f t="shared" si="10"/>
        <v>1.2965300337271618E-2</v>
      </c>
    </row>
    <row r="246" spans="1:7" x14ac:dyDescent="0.25">
      <c r="A246" s="144" t="s">
        <v>733</v>
      </c>
      <c r="B246" s="144" t="s">
        <v>705</v>
      </c>
      <c r="C246" s="244">
        <f>('D. Insert Nat Trans Templ'!G390)/1000000</f>
        <v>100.62077858999992</v>
      </c>
      <c r="D246" s="210">
        <f>'D. Insert Nat Trans Templ'!C390</f>
        <v>459</v>
      </c>
      <c r="F246" s="206">
        <f t="shared" si="9"/>
        <v>1.6973921528644954E-3</v>
      </c>
      <c r="G246" s="206">
        <f t="shared" si="10"/>
        <v>1.8994806430921393E-3</v>
      </c>
    </row>
    <row r="247" spans="1:7" x14ac:dyDescent="0.25">
      <c r="A247" s="144" t="s">
        <v>734</v>
      </c>
      <c r="B247" s="144" t="s">
        <v>707</v>
      </c>
      <c r="C247" s="244">
        <f>('D. Insert Nat Trans Templ'!G391)/1000000</f>
        <v>7.6103400100000007</v>
      </c>
      <c r="D247" s="210">
        <f>'D. Insert Nat Trans Templ'!C391</f>
        <v>18</v>
      </c>
      <c r="F247" s="206">
        <f t="shared" si="9"/>
        <v>1.2838035636993691E-4</v>
      </c>
      <c r="G247" s="206">
        <f t="shared" si="10"/>
        <v>7.4489436984005456E-5</v>
      </c>
    </row>
    <row r="248" spans="1:7" x14ac:dyDescent="0.25">
      <c r="A248" s="144" t="s">
        <v>735</v>
      </c>
      <c r="B248" s="144" t="s">
        <v>709</v>
      </c>
      <c r="C248" s="244">
        <f>('D. Insert Nat Trans Templ'!G392)/1000000</f>
        <v>0</v>
      </c>
      <c r="D248" s="246">
        <f>'D. Insert Nat Trans Templ'!C392</f>
        <v>0</v>
      </c>
      <c r="F248" s="206">
        <f t="shared" si="9"/>
        <v>0</v>
      </c>
      <c r="G248" s="206">
        <f t="shared" si="10"/>
        <v>0</v>
      </c>
    </row>
    <row r="249" spans="1:7" x14ac:dyDescent="0.25">
      <c r="A249" s="144" t="s">
        <v>736</v>
      </c>
      <c r="B249" s="174" t="s">
        <v>148</v>
      </c>
      <c r="C249" s="207">
        <f>SUM(C241:C248)</f>
        <v>59279.629884109978</v>
      </c>
      <c r="D249" s="210">
        <f>SUM(D241:D248)</f>
        <v>241645</v>
      </c>
      <c r="F249" s="178">
        <f>SUM(F241:F248)</f>
        <v>1</v>
      </c>
      <c r="G249" s="178">
        <f>SUM(G241:G248)</f>
        <v>0.99999999999999989</v>
      </c>
    </row>
    <row r="250" spans="1:7" hidden="1" outlineLevel="1" x14ac:dyDescent="0.25">
      <c r="A250" s="144" t="s">
        <v>737</v>
      </c>
      <c r="B250" s="161" t="s">
        <v>712</v>
      </c>
      <c r="C250" s="207"/>
      <c r="D250" s="210"/>
      <c r="F250" s="206"/>
      <c r="G250" s="206"/>
    </row>
    <row r="251" spans="1:7" hidden="1" outlineLevel="1" x14ac:dyDescent="0.25">
      <c r="A251" s="144" t="s">
        <v>738</v>
      </c>
      <c r="B251" s="161" t="s">
        <v>714</v>
      </c>
      <c r="C251" s="207"/>
      <c r="D251" s="210"/>
      <c r="F251" s="206"/>
      <c r="G251" s="206"/>
    </row>
    <row r="252" spans="1:7" hidden="1" outlineLevel="1" x14ac:dyDescent="0.25">
      <c r="A252" s="144" t="s">
        <v>739</v>
      </c>
      <c r="B252" s="161" t="s">
        <v>716</v>
      </c>
      <c r="C252" s="207"/>
      <c r="D252" s="210"/>
      <c r="F252" s="206"/>
      <c r="G252" s="206"/>
    </row>
    <row r="253" spans="1:7" hidden="1" outlineLevel="1" x14ac:dyDescent="0.25">
      <c r="A253" s="144" t="s">
        <v>740</v>
      </c>
      <c r="B253" s="161" t="s">
        <v>718</v>
      </c>
      <c r="C253" s="207"/>
      <c r="D253" s="210"/>
      <c r="F253" s="206"/>
      <c r="G253" s="206"/>
    </row>
    <row r="254" spans="1:7" hidden="1" outlineLevel="1" x14ac:dyDescent="0.25">
      <c r="A254" s="144" t="s">
        <v>741</v>
      </c>
      <c r="B254" s="161" t="s">
        <v>720</v>
      </c>
      <c r="C254" s="207"/>
      <c r="D254" s="210"/>
      <c r="F254" s="206"/>
      <c r="G254" s="206"/>
    </row>
    <row r="255" spans="1:7" hidden="1" outlineLevel="1" x14ac:dyDescent="0.25">
      <c r="A255" s="144" t="s">
        <v>742</v>
      </c>
      <c r="B255" s="161" t="s">
        <v>722</v>
      </c>
      <c r="C255" s="207"/>
      <c r="D255" s="210"/>
      <c r="F255" s="206"/>
      <c r="G255" s="206"/>
    </row>
    <row r="256" spans="1:7" hidden="1" outlineLevel="1" x14ac:dyDescent="0.25">
      <c r="A256" s="144" t="s">
        <v>743</v>
      </c>
      <c r="B256" s="161"/>
      <c r="F256" s="158"/>
      <c r="G256" s="158"/>
    </row>
    <row r="257" spans="1:14" hidden="1" outlineLevel="1" x14ac:dyDescent="0.25">
      <c r="A257" s="144" t="s">
        <v>744</v>
      </c>
      <c r="B257" s="161"/>
      <c r="F257" s="158"/>
      <c r="G257" s="158"/>
    </row>
    <row r="258" spans="1:14" hidden="1" outlineLevel="1" x14ac:dyDescent="0.25">
      <c r="A258" s="144" t="s">
        <v>745</v>
      </c>
      <c r="B258" s="161"/>
      <c r="F258" s="158"/>
      <c r="G258" s="158"/>
    </row>
    <row r="259" spans="1:14" ht="15" customHeight="1" collapsed="1" x14ac:dyDescent="0.25">
      <c r="A259" s="155"/>
      <c r="B259" s="320" t="s">
        <v>746</v>
      </c>
      <c r="C259" s="155" t="s">
        <v>489</v>
      </c>
      <c r="D259" s="155"/>
      <c r="E259" s="162"/>
      <c r="F259" s="155"/>
      <c r="G259" s="155"/>
    </row>
    <row r="260" spans="1:14" x14ac:dyDescent="0.25">
      <c r="A260" s="144" t="s">
        <v>747</v>
      </c>
      <c r="B260" s="144" t="s">
        <v>748</v>
      </c>
      <c r="C260" s="178">
        <f>'D. Insert Nat Trans Templ'!I358</f>
        <v>0.92401348825328344</v>
      </c>
      <c r="E260" s="160"/>
      <c r="F260" s="160"/>
      <c r="G260" s="160"/>
    </row>
    <row r="261" spans="1:14" x14ac:dyDescent="0.25">
      <c r="A261" s="144" t="s">
        <v>749</v>
      </c>
      <c r="B261" s="144" t="s">
        <v>750</v>
      </c>
      <c r="C261" s="178" t="s">
        <v>1212</v>
      </c>
      <c r="E261" s="160"/>
      <c r="F261" s="160"/>
    </row>
    <row r="262" spans="1:14" x14ac:dyDescent="0.25">
      <c r="A262" s="144" t="s">
        <v>751</v>
      </c>
      <c r="B262" s="144" t="s">
        <v>752</v>
      </c>
      <c r="C262" s="178">
        <f>'D. Insert Nat Trans Templ'!I357</f>
        <v>7.5986511746716529E-2</v>
      </c>
      <c r="E262" s="160"/>
      <c r="F262" s="160"/>
    </row>
    <row r="263" spans="1:14" s="262" customFormat="1" x14ac:dyDescent="0.25">
      <c r="A263" s="263" t="s">
        <v>753</v>
      </c>
      <c r="B263" s="263" t="s">
        <v>2210</v>
      </c>
      <c r="C263" s="264" t="s">
        <v>1212</v>
      </c>
      <c r="D263" s="263"/>
      <c r="E263" s="230"/>
      <c r="F263" s="230"/>
      <c r="G263" s="261"/>
    </row>
    <row r="264" spans="1:14" x14ac:dyDescent="0.25">
      <c r="A264" s="263" t="s">
        <v>1395</v>
      </c>
      <c r="B264" s="165" t="s">
        <v>1387</v>
      </c>
      <c r="C264" s="363" t="s">
        <v>1212</v>
      </c>
      <c r="D264" s="171"/>
      <c r="E264" s="171"/>
      <c r="F264" s="172"/>
      <c r="G264" s="172"/>
      <c r="H264" s="140"/>
      <c r="I264" s="144"/>
      <c r="J264" s="144"/>
      <c r="K264" s="144"/>
      <c r="L264" s="140"/>
      <c r="M264" s="140"/>
      <c r="N264" s="140"/>
    </row>
    <row r="265" spans="1:14" x14ac:dyDescent="0.25">
      <c r="A265" s="263" t="s">
        <v>2211</v>
      </c>
      <c r="B265" s="144" t="s">
        <v>146</v>
      </c>
      <c r="C265" s="363" t="s">
        <v>1212</v>
      </c>
      <c r="E265" s="160"/>
      <c r="F265" s="160"/>
    </row>
    <row r="266" spans="1:14" hidden="1" outlineLevel="1" x14ac:dyDescent="0.25">
      <c r="A266" s="144" t="s">
        <v>754</v>
      </c>
      <c r="B266" s="161" t="s">
        <v>756</v>
      </c>
      <c r="C266" s="214"/>
      <c r="E266" s="160"/>
      <c r="F266" s="160"/>
    </row>
    <row r="267" spans="1:14" hidden="1" outlineLevel="1" x14ac:dyDescent="0.25">
      <c r="A267" s="263" t="s">
        <v>755</v>
      </c>
      <c r="B267" s="161" t="s">
        <v>758</v>
      </c>
      <c r="C267" s="178"/>
      <c r="E267" s="160"/>
      <c r="F267" s="160"/>
    </row>
    <row r="268" spans="1:14" hidden="1" outlineLevel="1" x14ac:dyDescent="0.25">
      <c r="A268" s="263" t="s">
        <v>757</v>
      </c>
      <c r="B268" s="161" t="s">
        <v>760</v>
      </c>
      <c r="C268" s="178"/>
      <c r="E268" s="160"/>
      <c r="F268" s="160"/>
    </row>
    <row r="269" spans="1:14" hidden="1" outlineLevel="1" x14ac:dyDescent="0.25">
      <c r="A269" s="263" t="s">
        <v>759</v>
      </c>
      <c r="B269" s="161" t="s">
        <v>762</v>
      </c>
      <c r="C269" s="178"/>
      <c r="E269" s="160"/>
      <c r="F269" s="160"/>
    </row>
    <row r="270" spans="1:14" hidden="1" outlineLevel="1" x14ac:dyDescent="0.25">
      <c r="A270" s="263" t="s">
        <v>761</v>
      </c>
      <c r="B270" s="161" t="s">
        <v>150</v>
      </c>
      <c r="C270" s="178"/>
      <c r="E270" s="160"/>
      <c r="F270" s="160"/>
    </row>
    <row r="271" spans="1:14" hidden="1" outlineLevel="1" x14ac:dyDescent="0.25">
      <c r="A271" s="263" t="s">
        <v>763</v>
      </c>
      <c r="B271" s="161" t="s">
        <v>150</v>
      </c>
      <c r="C271" s="178"/>
      <c r="E271" s="160"/>
      <c r="F271" s="160"/>
    </row>
    <row r="272" spans="1:14" hidden="1" outlineLevel="1" x14ac:dyDescent="0.25">
      <c r="A272" s="263" t="s">
        <v>764</v>
      </c>
      <c r="B272" s="161" t="s">
        <v>150</v>
      </c>
      <c r="C272" s="178"/>
      <c r="E272" s="160"/>
      <c r="F272" s="160"/>
    </row>
    <row r="273" spans="1:7" hidden="1" outlineLevel="1" x14ac:dyDescent="0.25">
      <c r="A273" s="263" t="s">
        <v>765</v>
      </c>
      <c r="B273" s="161" t="s">
        <v>150</v>
      </c>
      <c r="C273" s="178"/>
      <c r="E273" s="160"/>
      <c r="F273" s="160"/>
    </row>
    <row r="274" spans="1:7" hidden="1" outlineLevel="1" x14ac:dyDescent="0.25">
      <c r="A274" s="263" t="s">
        <v>766</v>
      </c>
      <c r="B274" s="161" t="s">
        <v>150</v>
      </c>
      <c r="C274" s="178"/>
      <c r="E274" s="160"/>
      <c r="F274" s="160"/>
    </row>
    <row r="275" spans="1:7" hidden="1" outlineLevel="1" x14ac:dyDescent="0.25">
      <c r="A275" s="263" t="s">
        <v>767</v>
      </c>
      <c r="B275" s="161" t="s">
        <v>150</v>
      </c>
      <c r="C275" s="178"/>
      <c r="E275" s="160"/>
      <c r="F275" s="160"/>
    </row>
    <row r="276" spans="1:7" ht="15" customHeight="1" collapsed="1" x14ac:dyDescent="0.25">
      <c r="A276" s="155"/>
      <c r="B276" s="320" t="s">
        <v>768</v>
      </c>
      <c r="C276" s="155" t="s">
        <v>489</v>
      </c>
      <c r="D276" s="155"/>
      <c r="E276" s="162"/>
      <c r="F276" s="155"/>
      <c r="G276" s="157"/>
    </row>
    <row r="277" spans="1:7" x14ac:dyDescent="0.25">
      <c r="A277" s="144" t="s">
        <v>7</v>
      </c>
      <c r="B277" s="144" t="s">
        <v>1388</v>
      </c>
      <c r="C277" s="178">
        <f>[1]HTT!$C$14</f>
        <v>1</v>
      </c>
      <c r="E277" s="140"/>
      <c r="F277" s="140"/>
    </row>
    <row r="278" spans="1:7" x14ac:dyDescent="0.25">
      <c r="A278" s="144" t="s">
        <v>769</v>
      </c>
      <c r="B278" s="144" t="s">
        <v>770</v>
      </c>
      <c r="C278" s="363">
        <v>0</v>
      </c>
      <c r="E278" s="140"/>
      <c r="F278" s="140"/>
    </row>
    <row r="279" spans="1:7" x14ac:dyDescent="0.25">
      <c r="A279" s="144" t="s">
        <v>771</v>
      </c>
      <c r="B279" s="144" t="s">
        <v>146</v>
      </c>
      <c r="C279" s="363">
        <v>0</v>
      </c>
      <c r="E279" s="140"/>
      <c r="F279" s="140"/>
    </row>
    <row r="280" spans="1:7" hidden="1" outlineLevel="1" x14ac:dyDescent="0.25">
      <c r="A280" s="144" t="s">
        <v>772</v>
      </c>
      <c r="C280" s="178"/>
      <c r="E280" s="140"/>
      <c r="F280" s="140"/>
    </row>
    <row r="281" spans="1:7" hidden="1" outlineLevel="1" x14ac:dyDescent="0.25">
      <c r="A281" s="144" t="s">
        <v>773</v>
      </c>
      <c r="C281" s="178"/>
      <c r="E281" s="140"/>
      <c r="F281" s="140"/>
    </row>
    <row r="282" spans="1:7" hidden="1" outlineLevel="1" x14ac:dyDescent="0.25">
      <c r="A282" s="144" t="s">
        <v>774</v>
      </c>
      <c r="C282" s="178"/>
      <c r="E282" s="140"/>
      <c r="F282" s="140"/>
    </row>
    <row r="283" spans="1:7" hidden="1" outlineLevel="1" x14ac:dyDescent="0.25">
      <c r="A283" s="144" t="s">
        <v>775</v>
      </c>
      <c r="C283" s="178"/>
      <c r="E283" s="140"/>
      <c r="F283" s="140"/>
    </row>
    <row r="284" spans="1:7" hidden="1" outlineLevel="1" x14ac:dyDescent="0.25">
      <c r="A284" s="144" t="s">
        <v>776</v>
      </c>
      <c r="C284" s="178"/>
      <c r="E284" s="140"/>
      <c r="F284" s="140"/>
    </row>
    <row r="285" spans="1:7" hidden="1" outlineLevel="1" x14ac:dyDescent="0.25">
      <c r="A285" s="144" t="s">
        <v>777</v>
      </c>
      <c r="C285" s="178"/>
      <c r="E285" s="140"/>
      <c r="F285" s="140"/>
    </row>
    <row r="286" spans="1:7" s="215" customFormat="1" collapsed="1" x14ac:dyDescent="0.25">
      <c r="A286" s="156"/>
      <c r="B286" s="156" t="s">
        <v>2301</v>
      </c>
      <c r="C286" s="156" t="s">
        <v>115</v>
      </c>
      <c r="D286" s="156" t="s">
        <v>1642</v>
      </c>
      <c r="E286" s="156"/>
      <c r="F286" s="156" t="s">
        <v>489</v>
      </c>
      <c r="G286" s="156" t="s">
        <v>1901</v>
      </c>
    </row>
    <row r="287" spans="1:7" s="215" customFormat="1" x14ac:dyDescent="0.25">
      <c r="A287" s="328" t="s">
        <v>1981</v>
      </c>
      <c r="B287" s="251"/>
      <c r="C287" s="244"/>
      <c r="D287" s="250"/>
      <c r="E287" s="252"/>
      <c r="F287" s="243" t="str">
        <f>IF($C$305=0,"",IF(C287="[For completion]","",C287/$C$305))</f>
        <v/>
      </c>
      <c r="G287" s="243" t="str">
        <f>IF($D$305=0,"",IF(D287="[For completion]","",D287/$D$305))</f>
        <v/>
      </c>
    </row>
    <row r="288" spans="1:7" s="215" customFormat="1" x14ac:dyDescent="0.25">
      <c r="A288" s="328" t="s">
        <v>1982</v>
      </c>
      <c r="B288" s="251"/>
      <c r="C288" s="244"/>
      <c r="D288" s="250"/>
      <c r="E288" s="252"/>
      <c r="F288" s="243" t="str">
        <f t="shared" ref="F288:F304" si="11">IF($C$305=0,"",IF(C288="[For completion]","",C288/$C$305))</f>
        <v/>
      </c>
      <c r="G288" s="243" t="str">
        <f t="shared" ref="G288:G304" si="12">IF($D$305=0,"",IF(D288="[For completion]","",D288/$D$305))</f>
        <v/>
      </c>
    </row>
    <row r="289" spans="1:7" s="215" customFormat="1" x14ac:dyDescent="0.25">
      <c r="A289" s="328" t="s">
        <v>1983</v>
      </c>
      <c r="B289" s="251"/>
      <c r="C289" s="244"/>
      <c r="D289" s="250"/>
      <c r="E289" s="252"/>
      <c r="F289" s="243" t="str">
        <f t="shared" si="11"/>
        <v/>
      </c>
      <c r="G289" s="243" t="str">
        <f t="shared" si="12"/>
        <v/>
      </c>
    </row>
    <row r="290" spans="1:7" s="215" customFormat="1" x14ac:dyDescent="0.25">
      <c r="A290" s="328" t="s">
        <v>1984</v>
      </c>
      <c r="B290" s="251"/>
      <c r="C290" s="244"/>
      <c r="D290" s="250"/>
      <c r="E290" s="252"/>
      <c r="F290" s="243" t="str">
        <f t="shared" si="11"/>
        <v/>
      </c>
      <c r="G290" s="243" t="str">
        <f t="shared" si="12"/>
        <v/>
      </c>
    </row>
    <row r="291" spans="1:7" s="215" customFormat="1" x14ac:dyDescent="0.25">
      <c r="A291" s="328" t="s">
        <v>1985</v>
      </c>
      <c r="B291" s="251"/>
      <c r="C291" s="244"/>
      <c r="D291" s="250"/>
      <c r="E291" s="252"/>
      <c r="F291" s="243" t="str">
        <f t="shared" si="11"/>
        <v/>
      </c>
      <c r="G291" s="243" t="str">
        <f t="shared" si="12"/>
        <v/>
      </c>
    </row>
    <row r="292" spans="1:7" s="215" customFormat="1" x14ac:dyDescent="0.25">
      <c r="A292" s="328" t="s">
        <v>1986</v>
      </c>
      <c r="B292" s="251"/>
      <c r="C292" s="244"/>
      <c r="D292" s="250"/>
      <c r="E292" s="252"/>
      <c r="F292" s="243" t="str">
        <f t="shared" si="11"/>
        <v/>
      </c>
      <c r="G292" s="243" t="str">
        <f t="shared" si="12"/>
        <v/>
      </c>
    </row>
    <row r="293" spans="1:7" s="215" customFormat="1" x14ac:dyDescent="0.25">
      <c r="A293" s="328" t="s">
        <v>1987</v>
      </c>
      <c r="B293" s="251"/>
      <c r="C293" s="244"/>
      <c r="D293" s="250"/>
      <c r="E293" s="252"/>
      <c r="F293" s="243" t="str">
        <f t="shared" si="11"/>
        <v/>
      </c>
      <c r="G293" s="243" t="str">
        <f t="shared" si="12"/>
        <v/>
      </c>
    </row>
    <row r="294" spans="1:7" s="215" customFormat="1" x14ac:dyDescent="0.25">
      <c r="A294" s="328" t="s">
        <v>1988</v>
      </c>
      <c r="B294" s="251"/>
      <c r="C294" s="244"/>
      <c r="D294" s="250"/>
      <c r="E294" s="252"/>
      <c r="F294" s="243" t="str">
        <f t="shared" si="11"/>
        <v/>
      </c>
      <c r="G294" s="243" t="str">
        <f t="shared" si="12"/>
        <v/>
      </c>
    </row>
    <row r="295" spans="1:7" s="215" customFormat="1" x14ac:dyDescent="0.25">
      <c r="A295" s="328" t="s">
        <v>1989</v>
      </c>
      <c r="B295" s="269"/>
      <c r="C295" s="244"/>
      <c r="D295" s="250"/>
      <c r="E295" s="252"/>
      <c r="F295" s="243" t="str">
        <f t="shared" si="11"/>
        <v/>
      </c>
      <c r="G295" s="243" t="str">
        <f t="shared" si="12"/>
        <v/>
      </c>
    </row>
    <row r="296" spans="1:7" s="215" customFormat="1" x14ac:dyDescent="0.25">
      <c r="A296" s="328" t="s">
        <v>1990</v>
      </c>
      <c r="B296" s="251"/>
      <c r="C296" s="244"/>
      <c r="D296" s="250"/>
      <c r="E296" s="252"/>
      <c r="F296" s="243" t="str">
        <f t="shared" si="11"/>
        <v/>
      </c>
      <c r="G296" s="243" t="str">
        <f t="shared" si="12"/>
        <v/>
      </c>
    </row>
    <row r="297" spans="1:7" s="215" customFormat="1" x14ac:dyDescent="0.25">
      <c r="A297" s="328" t="s">
        <v>1991</v>
      </c>
      <c r="B297" s="251"/>
      <c r="C297" s="244"/>
      <c r="D297" s="250"/>
      <c r="E297" s="252"/>
      <c r="F297" s="243" t="str">
        <f t="shared" si="11"/>
        <v/>
      </c>
      <c r="G297" s="243" t="str">
        <f t="shared" si="12"/>
        <v/>
      </c>
    </row>
    <row r="298" spans="1:7" s="215" customFormat="1" x14ac:dyDescent="0.25">
      <c r="A298" s="328" t="s">
        <v>1992</v>
      </c>
      <c r="B298" s="251"/>
      <c r="C298" s="244"/>
      <c r="D298" s="250"/>
      <c r="E298" s="252"/>
      <c r="F298" s="243" t="str">
        <f t="shared" si="11"/>
        <v/>
      </c>
      <c r="G298" s="243" t="str">
        <f t="shared" si="12"/>
        <v/>
      </c>
    </row>
    <row r="299" spans="1:7" s="215" customFormat="1" x14ac:dyDescent="0.25">
      <c r="A299" s="328" t="s">
        <v>1993</v>
      </c>
      <c r="B299" s="251"/>
      <c r="C299" s="244"/>
      <c r="D299" s="250"/>
      <c r="E299" s="252"/>
      <c r="F299" s="243" t="str">
        <f t="shared" si="11"/>
        <v/>
      </c>
      <c r="G299" s="243" t="str">
        <f t="shared" si="12"/>
        <v/>
      </c>
    </row>
    <row r="300" spans="1:7" s="215" customFormat="1" x14ac:dyDescent="0.25">
      <c r="A300" s="328" t="s">
        <v>1994</v>
      </c>
      <c r="B300" s="251"/>
      <c r="C300" s="244"/>
      <c r="D300" s="250"/>
      <c r="E300" s="252"/>
      <c r="F300" s="243" t="str">
        <f t="shared" si="11"/>
        <v/>
      </c>
      <c r="G300" s="243" t="str">
        <f t="shared" si="12"/>
        <v/>
      </c>
    </row>
    <row r="301" spans="1:7" s="215" customFormat="1" x14ac:dyDescent="0.25">
      <c r="A301" s="328" t="s">
        <v>1995</v>
      </c>
      <c r="B301" s="251"/>
      <c r="C301" s="244"/>
      <c r="D301" s="250"/>
      <c r="E301" s="252"/>
      <c r="F301" s="243" t="str">
        <f t="shared" si="11"/>
        <v/>
      </c>
      <c r="G301" s="243" t="str">
        <f t="shared" si="12"/>
        <v/>
      </c>
    </row>
    <row r="302" spans="1:7" s="215" customFormat="1" x14ac:dyDescent="0.25">
      <c r="A302" s="328" t="s">
        <v>1996</v>
      </c>
      <c r="B302" s="251"/>
      <c r="C302" s="244"/>
      <c r="D302" s="250"/>
      <c r="E302" s="252"/>
      <c r="F302" s="243" t="str">
        <f t="shared" si="11"/>
        <v/>
      </c>
      <c r="G302" s="243" t="str">
        <f t="shared" si="12"/>
        <v/>
      </c>
    </row>
    <row r="303" spans="1:7" s="215" customFormat="1" x14ac:dyDescent="0.25">
      <c r="A303" s="328" t="s">
        <v>1997</v>
      </c>
      <c r="B303" s="251"/>
      <c r="C303" s="244"/>
      <c r="D303" s="250"/>
      <c r="E303" s="252"/>
      <c r="F303" s="243" t="str">
        <f t="shared" si="11"/>
        <v/>
      </c>
      <c r="G303" s="243" t="str">
        <f t="shared" si="12"/>
        <v/>
      </c>
    </row>
    <row r="304" spans="1:7" s="215" customFormat="1" x14ac:dyDescent="0.25">
      <c r="A304" s="328" t="s">
        <v>1998</v>
      </c>
      <c r="B304" s="251"/>
      <c r="C304" s="244"/>
      <c r="D304" s="250"/>
      <c r="E304" s="252"/>
      <c r="F304" s="243" t="str">
        <f t="shared" si="11"/>
        <v/>
      </c>
      <c r="G304" s="243" t="str">
        <f t="shared" si="12"/>
        <v/>
      </c>
    </row>
    <row r="305" spans="1:7" s="215" customFormat="1" x14ac:dyDescent="0.25">
      <c r="A305" s="328" t="s">
        <v>1999</v>
      </c>
      <c r="B305" s="251" t="s">
        <v>148</v>
      </c>
      <c r="C305" s="244">
        <f>SUM(C287:C304)</f>
        <v>0</v>
      </c>
      <c r="D305" s="250">
        <f>SUM(D287:D304)</f>
        <v>0</v>
      </c>
      <c r="E305" s="252"/>
      <c r="F305" s="295">
        <f>SUM(F287:F304)</f>
        <v>0</v>
      </c>
      <c r="G305" s="295">
        <f>SUM(G287:G304)</f>
        <v>0</v>
      </c>
    </row>
    <row r="306" spans="1:7" s="215" customFormat="1" x14ac:dyDescent="0.25">
      <c r="A306" s="328" t="s">
        <v>2000</v>
      </c>
      <c r="B306" s="251"/>
      <c r="C306" s="250"/>
      <c r="D306" s="250"/>
      <c r="E306" s="252"/>
      <c r="F306" s="252"/>
      <c r="G306" s="252"/>
    </row>
    <row r="307" spans="1:7" s="215" customFormat="1" x14ac:dyDescent="0.25">
      <c r="A307" s="328" t="s">
        <v>2001</v>
      </c>
      <c r="B307" s="251"/>
      <c r="C307" s="250"/>
      <c r="D307" s="250"/>
      <c r="E307" s="252"/>
      <c r="F307" s="252"/>
      <c r="G307" s="252"/>
    </row>
    <row r="308" spans="1:7" s="215" customFormat="1" x14ac:dyDescent="0.25">
      <c r="A308" s="328" t="s">
        <v>2002</v>
      </c>
      <c r="B308" s="251"/>
      <c r="C308" s="250"/>
      <c r="D308" s="250"/>
      <c r="E308" s="252"/>
      <c r="F308" s="252"/>
      <c r="G308" s="252"/>
    </row>
    <row r="309" spans="1:7" s="257" customFormat="1" x14ac:dyDescent="0.25">
      <c r="A309" s="156"/>
      <c r="B309" s="156" t="s">
        <v>2340</v>
      </c>
      <c r="C309" s="156" t="s">
        <v>115</v>
      </c>
      <c r="D309" s="156" t="s">
        <v>1642</v>
      </c>
      <c r="E309" s="156"/>
      <c r="F309" s="156" t="s">
        <v>489</v>
      </c>
      <c r="G309" s="156" t="s">
        <v>1901</v>
      </c>
    </row>
    <row r="310" spans="1:7" s="257" customFormat="1" x14ac:dyDescent="0.25">
      <c r="A310" s="328" t="s">
        <v>2003</v>
      </c>
      <c r="B310" s="269"/>
      <c r="C310" s="244"/>
      <c r="D310" s="267"/>
      <c r="E310" s="270"/>
      <c r="F310" s="243" t="str">
        <f>IF($C$328=0,"",IF(C310="[For completion]","",C310/$C$328))</f>
        <v/>
      </c>
      <c r="G310" s="243" t="str">
        <f>IF($D$328=0,"",IF(D310="[For completion]","",D310/$D$328))</f>
        <v/>
      </c>
    </row>
    <row r="311" spans="1:7" s="257" customFormat="1" x14ac:dyDescent="0.25">
      <c r="A311" s="328" t="s">
        <v>2004</v>
      </c>
      <c r="B311" s="269"/>
      <c r="C311" s="244"/>
      <c r="D311" s="267"/>
      <c r="E311" s="270"/>
      <c r="F311" s="364" t="str">
        <f t="shared" ref="F311:F327" si="13">IF($C$328=0,"",IF(C311="[For completion]","",C311/$C$328))</f>
        <v/>
      </c>
      <c r="G311" s="364" t="str">
        <f t="shared" ref="G311:G327" si="14">IF($D$328=0,"",IF(D311="[For completion]","",D311/$D$328))</f>
        <v/>
      </c>
    </row>
    <row r="312" spans="1:7" s="257" customFormat="1" x14ac:dyDescent="0.25">
      <c r="A312" s="328" t="s">
        <v>2005</v>
      </c>
      <c r="B312" s="269"/>
      <c r="C312" s="244"/>
      <c r="D312" s="267"/>
      <c r="E312" s="270"/>
      <c r="F312" s="364" t="str">
        <f t="shared" si="13"/>
        <v/>
      </c>
      <c r="G312" s="364" t="str">
        <f t="shared" si="14"/>
        <v/>
      </c>
    </row>
    <row r="313" spans="1:7" s="257" customFormat="1" x14ac:dyDescent="0.25">
      <c r="A313" s="328" t="s">
        <v>2006</v>
      </c>
      <c r="B313" s="269"/>
      <c r="C313" s="244"/>
      <c r="D313" s="267"/>
      <c r="E313" s="270"/>
      <c r="F313" s="364" t="str">
        <f t="shared" si="13"/>
        <v/>
      </c>
      <c r="G313" s="364" t="str">
        <f t="shared" si="14"/>
        <v/>
      </c>
    </row>
    <row r="314" spans="1:7" s="257" customFormat="1" x14ac:dyDescent="0.25">
      <c r="A314" s="328" t="s">
        <v>2007</v>
      </c>
      <c r="B314" s="269"/>
      <c r="C314" s="244"/>
      <c r="D314" s="267"/>
      <c r="E314" s="270"/>
      <c r="F314" s="364" t="str">
        <f t="shared" si="13"/>
        <v/>
      </c>
      <c r="G314" s="364" t="str">
        <f t="shared" si="14"/>
        <v/>
      </c>
    </row>
    <row r="315" spans="1:7" s="257" customFormat="1" x14ac:dyDescent="0.25">
      <c r="A315" s="328" t="s">
        <v>2008</v>
      </c>
      <c r="B315" s="269"/>
      <c r="C315" s="244"/>
      <c r="D315" s="267"/>
      <c r="E315" s="270"/>
      <c r="F315" s="364" t="str">
        <f t="shared" si="13"/>
        <v/>
      </c>
      <c r="G315" s="364" t="str">
        <f t="shared" si="14"/>
        <v/>
      </c>
    </row>
    <row r="316" spans="1:7" s="257" customFormat="1" x14ac:dyDescent="0.25">
      <c r="A316" s="328" t="s">
        <v>2009</v>
      </c>
      <c r="B316" s="269"/>
      <c r="C316" s="244"/>
      <c r="D316" s="267"/>
      <c r="E316" s="270"/>
      <c r="F316" s="364" t="str">
        <f t="shared" si="13"/>
        <v/>
      </c>
      <c r="G316" s="364" t="str">
        <f t="shared" si="14"/>
        <v/>
      </c>
    </row>
    <row r="317" spans="1:7" s="257" customFormat="1" x14ac:dyDescent="0.25">
      <c r="A317" s="328" t="s">
        <v>2010</v>
      </c>
      <c r="B317" s="269"/>
      <c r="C317" s="244"/>
      <c r="D317" s="267"/>
      <c r="E317" s="270"/>
      <c r="F317" s="364" t="str">
        <f t="shared" si="13"/>
        <v/>
      </c>
      <c r="G317" s="364" t="str">
        <f t="shared" si="14"/>
        <v/>
      </c>
    </row>
    <row r="318" spans="1:7" s="257" customFormat="1" x14ac:dyDescent="0.25">
      <c r="A318" s="328" t="s">
        <v>2011</v>
      </c>
      <c r="B318" s="269"/>
      <c r="C318" s="244"/>
      <c r="D318" s="267"/>
      <c r="E318" s="270"/>
      <c r="F318" s="364" t="str">
        <f t="shared" si="13"/>
        <v/>
      </c>
      <c r="G318" s="364" t="str">
        <f t="shared" si="14"/>
        <v/>
      </c>
    </row>
    <row r="319" spans="1:7" s="257" customFormat="1" x14ac:dyDescent="0.25">
      <c r="A319" s="328" t="s">
        <v>2012</v>
      </c>
      <c r="B319" s="269"/>
      <c r="C319" s="244"/>
      <c r="D319" s="267"/>
      <c r="E319" s="270"/>
      <c r="F319" s="364" t="str">
        <f t="shared" si="13"/>
        <v/>
      </c>
      <c r="G319" s="364" t="str">
        <f t="shared" si="14"/>
        <v/>
      </c>
    </row>
    <row r="320" spans="1:7" s="257" customFormat="1" x14ac:dyDescent="0.25">
      <c r="A320" s="328" t="s">
        <v>2114</v>
      </c>
      <c r="B320" s="269"/>
      <c r="C320" s="244"/>
      <c r="D320" s="267"/>
      <c r="E320" s="270"/>
      <c r="F320" s="364" t="str">
        <f t="shared" si="13"/>
        <v/>
      </c>
      <c r="G320" s="364" t="str">
        <f t="shared" si="14"/>
        <v/>
      </c>
    </row>
    <row r="321" spans="1:7" s="257" customFormat="1" x14ac:dyDescent="0.25">
      <c r="A321" s="328" t="s">
        <v>2156</v>
      </c>
      <c r="B321" s="269"/>
      <c r="C321" s="244"/>
      <c r="D321" s="267"/>
      <c r="E321" s="270"/>
      <c r="F321" s="364" t="str">
        <f>IF($C$328=0,"",IF(C321="[For completion]","",C321/$C$328))</f>
        <v/>
      </c>
      <c r="G321" s="364" t="str">
        <f t="shared" si="14"/>
        <v/>
      </c>
    </row>
    <row r="322" spans="1:7" s="257" customFormat="1" x14ac:dyDescent="0.25">
      <c r="A322" s="328" t="s">
        <v>2157</v>
      </c>
      <c r="B322" s="269"/>
      <c r="C322" s="244"/>
      <c r="D322" s="267"/>
      <c r="E322" s="270"/>
      <c r="F322" s="364" t="str">
        <f t="shared" si="13"/>
        <v/>
      </c>
      <c r="G322" s="364" t="str">
        <f t="shared" si="14"/>
        <v/>
      </c>
    </row>
    <row r="323" spans="1:7" s="257" customFormat="1" x14ac:dyDescent="0.25">
      <c r="A323" s="328" t="s">
        <v>2158</v>
      </c>
      <c r="B323" s="269"/>
      <c r="C323" s="244"/>
      <c r="D323" s="267"/>
      <c r="E323" s="270"/>
      <c r="F323" s="364" t="str">
        <f t="shared" si="13"/>
        <v/>
      </c>
      <c r="G323" s="364" t="str">
        <f t="shared" si="14"/>
        <v/>
      </c>
    </row>
    <row r="324" spans="1:7" s="257" customFormat="1" x14ac:dyDescent="0.25">
      <c r="A324" s="328" t="s">
        <v>2159</v>
      </c>
      <c r="B324" s="269"/>
      <c r="C324" s="244"/>
      <c r="D324" s="267"/>
      <c r="E324" s="270"/>
      <c r="F324" s="364" t="str">
        <f t="shared" si="13"/>
        <v/>
      </c>
      <c r="G324" s="364" t="str">
        <f t="shared" si="14"/>
        <v/>
      </c>
    </row>
    <row r="325" spans="1:7" s="257" customFormat="1" x14ac:dyDescent="0.25">
      <c r="A325" s="328" t="s">
        <v>2160</v>
      </c>
      <c r="B325" s="269"/>
      <c r="C325" s="244"/>
      <c r="D325" s="267"/>
      <c r="E325" s="270"/>
      <c r="F325" s="364" t="str">
        <f t="shared" si="13"/>
        <v/>
      </c>
      <c r="G325" s="364" t="str">
        <f t="shared" si="14"/>
        <v/>
      </c>
    </row>
    <row r="326" spans="1:7" s="257" customFormat="1" x14ac:dyDescent="0.25">
      <c r="A326" s="328" t="s">
        <v>2161</v>
      </c>
      <c r="B326" s="269"/>
      <c r="C326" s="244"/>
      <c r="D326" s="267"/>
      <c r="E326" s="270"/>
      <c r="F326" s="364" t="str">
        <f t="shared" si="13"/>
        <v/>
      </c>
      <c r="G326" s="364" t="str">
        <f t="shared" si="14"/>
        <v/>
      </c>
    </row>
    <row r="327" spans="1:7" s="257" customFormat="1" x14ac:dyDescent="0.25">
      <c r="A327" s="328" t="s">
        <v>2162</v>
      </c>
      <c r="B327" s="269"/>
      <c r="C327" s="244"/>
      <c r="D327" s="267"/>
      <c r="E327" s="270"/>
      <c r="F327" s="364" t="str">
        <f t="shared" si="13"/>
        <v/>
      </c>
      <c r="G327" s="364" t="str">
        <f t="shared" si="14"/>
        <v/>
      </c>
    </row>
    <row r="328" spans="1:7" s="257" customFormat="1" x14ac:dyDescent="0.25">
      <c r="A328" s="328" t="s">
        <v>2163</v>
      </c>
      <c r="B328" s="269" t="s">
        <v>148</v>
      </c>
      <c r="C328" s="244">
        <f>SUM(C310:C327)</f>
        <v>0</v>
      </c>
      <c r="D328" s="267">
        <f>SUM(D310:D327)</f>
        <v>0</v>
      </c>
      <c r="E328" s="270"/>
      <c r="F328" s="295">
        <f>SUM(F310:F327)</f>
        <v>0</v>
      </c>
      <c r="G328" s="295">
        <f>SUM(G310:G327)</f>
        <v>0</v>
      </c>
    </row>
    <row r="329" spans="1:7" s="257" customFormat="1" x14ac:dyDescent="0.25">
      <c r="A329" s="328" t="s">
        <v>2013</v>
      </c>
      <c r="B329" s="269"/>
      <c r="C329" s="267"/>
      <c r="D329" s="267"/>
      <c r="E329" s="270"/>
      <c r="F329" s="270"/>
      <c r="G329" s="270"/>
    </row>
    <row r="330" spans="1:7" s="257" customFormat="1" x14ac:dyDescent="0.25">
      <c r="A330" s="328" t="s">
        <v>2164</v>
      </c>
      <c r="B330" s="269"/>
      <c r="C330" s="267"/>
      <c r="D330" s="267"/>
      <c r="E330" s="270"/>
      <c r="F330" s="270"/>
      <c r="G330" s="270"/>
    </row>
    <row r="331" spans="1:7" s="257" customFormat="1" x14ac:dyDescent="0.25">
      <c r="A331" s="328" t="s">
        <v>2165</v>
      </c>
      <c r="B331" s="269"/>
      <c r="C331" s="267"/>
      <c r="D331" s="267"/>
      <c r="E331" s="270"/>
      <c r="F331" s="270"/>
      <c r="G331" s="270"/>
    </row>
    <row r="332" spans="1:7" s="215" customFormat="1" x14ac:dyDescent="0.25">
      <c r="A332" s="156"/>
      <c r="B332" s="156" t="s">
        <v>2302</v>
      </c>
      <c r="C332" s="156" t="s">
        <v>115</v>
      </c>
      <c r="D332" s="156" t="s">
        <v>1642</v>
      </c>
      <c r="E332" s="156"/>
      <c r="F332" s="156" t="s">
        <v>489</v>
      </c>
      <c r="G332" s="156" t="s">
        <v>1901</v>
      </c>
    </row>
    <row r="333" spans="1:7" s="215" customFormat="1" x14ac:dyDescent="0.25">
      <c r="A333" s="328" t="s">
        <v>2166</v>
      </c>
      <c r="B333" s="251" t="s">
        <v>1635</v>
      </c>
      <c r="C333" s="244"/>
      <c r="D333" s="250"/>
      <c r="E333" s="252"/>
      <c r="F333" s="243" t="str">
        <f>IF($C$346=0,"",IF(C333="[For completion]","",C333/$C$346))</f>
        <v/>
      </c>
      <c r="G333" s="243" t="str">
        <f>IF($D$346=0,"",IF(D333="[For completion]","",D333/$D$346))</f>
        <v/>
      </c>
    </row>
    <row r="334" spans="1:7" s="215" customFormat="1" x14ac:dyDescent="0.25">
      <c r="A334" s="328" t="s">
        <v>2167</v>
      </c>
      <c r="B334" s="251" t="s">
        <v>1636</v>
      </c>
      <c r="C334" s="244"/>
      <c r="D334" s="250"/>
      <c r="E334" s="252"/>
      <c r="F334" s="364" t="str">
        <f t="shared" ref="F334:F345" si="15">IF($C$346=0,"",IF(C334="[For completion]","",C334/$C$346))</f>
        <v/>
      </c>
      <c r="G334" s="364" t="str">
        <f t="shared" ref="G334:G345" si="16">IF($D$346=0,"",IF(D334="[For completion]","",D334/$D$346))</f>
        <v/>
      </c>
    </row>
    <row r="335" spans="1:7" s="215" customFormat="1" x14ac:dyDescent="0.25">
      <c r="A335" s="328" t="s">
        <v>2168</v>
      </c>
      <c r="B335" s="343" t="s">
        <v>2321</v>
      </c>
      <c r="C335" s="244"/>
      <c r="D335" s="250"/>
      <c r="E335" s="252"/>
      <c r="F335" s="364" t="str">
        <f t="shared" si="15"/>
        <v/>
      </c>
      <c r="G335" s="364" t="str">
        <f t="shared" si="16"/>
        <v/>
      </c>
    </row>
    <row r="336" spans="1:7" s="215" customFormat="1" x14ac:dyDescent="0.25">
      <c r="A336" s="328" t="s">
        <v>2169</v>
      </c>
      <c r="B336" s="251" t="s">
        <v>1637</v>
      </c>
      <c r="C336" s="244"/>
      <c r="D336" s="250"/>
      <c r="E336" s="252"/>
      <c r="F336" s="364" t="str">
        <f t="shared" si="15"/>
        <v/>
      </c>
      <c r="G336" s="364" t="str">
        <f t="shared" si="16"/>
        <v/>
      </c>
    </row>
    <row r="337" spans="1:7" s="215" customFormat="1" x14ac:dyDescent="0.25">
      <c r="A337" s="328" t="s">
        <v>2170</v>
      </c>
      <c r="B337" s="251" t="s">
        <v>1638</v>
      </c>
      <c r="C337" s="244"/>
      <c r="D337" s="250"/>
      <c r="E337" s="252"/>
      <c r="F337" s="364" t="str">
        <f t="shared" si="15"/>
        <v/>
      </c>
      <c r="G337" s="364" t="str">
        <f t="shared" si="16"/>
        <v/>
      </c>
    </row>
    <row r="338" spans="1:7" s="215" customFormat="1" x14ac:dyDescent="0.25">
      <c r="A338" s="328" t="s">
        <v>2171</v>
      </c>
      <c r="B338" s="251" t="s">
        <v>1639</v>
      </c>
      <c r="C338" s="244"/>
      <c r="D338" s="250"/>
      <c r="E338" s="252"/>
      <c r="F338" s="364" t="str">
        <f t="shared" si="15"/>
        <v/>
      </c>
      <c r="G338" s="364" t="str">
        <f t="shared" si="16"/>
        <v/>
      </c>
    </row>
    <row r="339" spans="1:7" s="215" customFormat="1" x14ac:dyDescent="0.25">
      <c r="A339" s="328" t="s">
        <v>2172</v>
      </c>
      <c r="B339" s="251" t="s">
        <v>1640</v>
      </c>
      <c r="C339" s="244"/>
      <c r="D339" s="250"/>
      <c r="E339" s="252"/>
      <c r="F339" s="364" t="str">
        <f t="shared" si="15"/>
        <v/>
      </c>
      <c r="G339" s="364" t="str">
        <f t="shared" si="16"/>
        <v/>
      </c>
    </row>
    <row r="340" spans="1:7" s="215" customFormat="1" x14ac:dyDescent="0.25">
      <c r="A340" s="328" t="s">
        <v>2173</v>
      </c>
      <c r="B340" s="251" t="s">
        <v>1641</v>
      </c>
      <c r="C340" s="244"/>
      <c r="D340" s="250"/>
      <c r="E340" s="252"/>
      <c r="F340" s="364" t="str">
        <f t="shared" si="15"/>
        <v/>
      </c>
      <c r="G340" s="364" t="str">
        <f t="shared" si="16"/>
        <v/>
      </c>
    </row>
    <row r="341" spans="1:7" s="215" customFormat="1" x14ac:dyDescent="0.25">
      <c r="A341" s="366" t="s">
        <v>2174</v>
      </c>
      <c r="B341" s="367" t="s">
        <v>2697</v>
      </c>
      <c r="C341" s="244"/>
      <c r="D341" s="366"/>
      <c r="E341" s="376"/>
      <c r="F341" s="364" t="str">
        <f t="shared" si="15"/>
        <v/>
      </c>
      <c r="G341" s="364" t="str">
        <f t="shared" si="16"/>
        <v/>
      </c>
    </row>
    <row r="342" spans="1:7" s="215" customFormat="1" x14ac:dyDescent="0.25">
      <c r="A342" s="366" t="s">
        <v>2175</v>
      </c>
      <c r="B342" s="366" t="s">
        <v>2700</v>
      </c>
      <c r="C342" s="244"/>
      <c r="D342" s="366"/>
      <c r="E342" s="108"/>
      <c r="F342" s="364" t="str">
        <f t="shared" si="15"/>
        <v/>
      </c>
      <c r="G342" s="364" t="str">
        <f t="shared" si="16"/>
        <v/>
      </c>
    </row>
    <row r="343" spans="1:7" s="215" customFormat="1" x14ac:dyDescent="0.25">
      <c r="A343" s="366" t="s">
        <v>2176</v>
      </c>
      <c r="B343" s="366" t="s">
        <v>2698</v>
      </c>
      <c r="C343" s="244"/>
      <c r="D343" s="366"/>
      <c r="E343" s="108"/>
      <c r="F343" s="364" t="str">
        <f t="shared" si="15"/>
        <v/>
      </c>
      <c r="G343" s="364" t="str">
        <f t="shared" si="16"/>
        <v/>
      </c>
    </row>
    <row r="344" spans="1:7" s="360" customFormat="1" x14ac:dyDescent="0.25">
      <c r="A344" s="366" t="s">
        <v>2694</v>
      </c>
      <c r="B344" s="367" t="s">
        <v>2699</v>
      </c>
      <c r="C344" s="244"/>
      <c r="D344" s="366"/>
      <c r="E344" s="376"/>
      <c r="F344" s="364" t="str">
        <f t="shared" si="15"/>
        <v/>
      </c>
      <c r="G344" s="364" t="str">
        <f t="shared" si="16"/>
        <v/>
      </c>
    </row>
    <row r="345" spans="1:7" s="360" customFormat="1" x14ac:dyDescent="0.25">
      <c r="A345" s="366" t="s">
        <v>2695</v>
      </c>
      <c r="B345" s="366" t="s">
        <v>2036</v>
      </c>
      <c r="C345" s="244"/>
      <c r="D345" s="366"/>
      <c r="E345" s="108"/>
      <c r="F345" s="364" t="str">
        <f t="shared" si="15"/>
        <v/>
      </c>
      <c r="G345" s="364" t="str">
        <f t="shared" si="16"/>
        <v/>
      </c>
    </row>
    <row r="346" spans="1:7" s="360" customFormat="1" x14ac:dyDescent="0.25">
      <c r="A346" s="366" t="s">
        <v>2696</v>
      </c>
      <c r="B346" s="367" t="s">
        <v>148</v>
      </c>
      <c r="C346" s="244">
        <f>SUM(C333:C345)</f>
        <v>0</v>
      </c>
      <c r="D346" s="366">
        <f>SUM(D333:D345)</f>
        <v>0</v>
      </c>
      <c r="E346" s="376"/>
      <c r="F346" s="377">
        <f>SUM(F333:F345)</f>
        <v>0</v>
      </c>
      <c r="G346" s="377">
        <f>SUM(G333:G345)</f>
        <v>0</v>
      </c>
    </row>
    <row r="347" spans="1:7" s="360" customFormat="1" x14ac:dyDescent="0.25">
      <c r="A347" s="366" t="s">
        <v>2177</v>
      </c>
      <c r="B347" s="367"/>
      <c r="C347" s="244"/>
      <c r="D347" s="366"/>
      <c r="E347" s="376"/>
      <c r="F347" s="377"/>
      <c r="G347" s="377"/>
    </row>
    <row r="348" spans="1:7" s="360" customFormat="1" x14ac:dyDescent="0.25">
      <c r="A348" s="366" t="s">
        <v>2701</v>
      </c>
      <c r="B348" s="367"/>
      <c r="C348" s="244"/>
      <c r="D348" s="366"/>
      <c r="E348" s="376"/>
      <c r="F348" s="377"/>
      <c r="G348" s="377"/>
    </row>
    <row r="349" spans="1:7" s="360" customFormat="1" x14ac:dyDescent="0.25">
      <c r="A349" s="366" t="s">
        <v>2702</v>
      </c>
      <c r="B349" s="108"/>
      <c r="C349" s="108"/>
      <c r="D349" s="108"/>
      <c r="E349" s="108"/>
      <c r="F349" s="108"/>
      <c r="G349" s="108"/>
    </row>
    <row r="350" spans="1:7" s="360" customFormat="1" x14ac:dyDescent="0.25">
      <c r="A350" s="366" t="s">
        <v>2703</v>
      </c>
      <c r="B350" s="108"/>
      <c r="C350" s="108"/>
      <c r="D350" s="108"/>
      <c r="E350" s="108"/>
      <c r="F350" s="108"/>
      <c r="G350" s="108"/>
    </row>
    <row r="351" spans="1:7" s="360" customFormat="1" x14ac:dyDescent="0.25">
      <c r="A351" s="366" t="s">
        <v>2704</v>
      </c>
      <c r="B351" s="367"/>
      <c r="C351" s="244"/>
      <c r="D351" s="366"/>
      <c r="E351" s="376"/>
      <c r="F351" s="377"/>
      <c r="G351" s="377"/>
    </row>
    <row r="352" spans="1:7" s="360" customFormat="1" x14ac:dyDescent="0.25">
      <c r="A352" s="366" t="s">
        <v>2705</v>
      </c>
      <c r="B352" s="367"/>
      <c r="C352" s="244"/>
      <c r="D352" s="366"/>
      <c r="E352" s="376"/>
      <c r="F352" s="377"/>
      <c r="G352" s="377"/>
    </row>
    <row r="353" spans="1:7" s="360" customFormat="1" x14ac:dyDescent="0.25">
      <c r="A353" s="366" t="s">
        <v>2706</v>
      </c>
      <c r="B353" s="367"/>
      <c r="C353" s="244"/>
      <c r="D353" s="366"/>
      <c r="E353" s="376"/>
      <c r="F353" s="377"/>
      <c r="G353" s="377"/>
    </row>
    <row r="354" spans="1:7" s="360" customFormat="1" x14ac:dyDescent="0.25">
      <c r="A354" s="366" t="s">
        <v>2707</v>
      </c>
      <c r="B354" s="367"/>
      <c r="C354" s="244"/>
      <c r="D354" s="366"/>
      <c r="E354" s="376"/>
      <c r="F354" s="377"/>
      <c r="G354" s="377"/>
    </row>
    <row r="355" spans="1:7" s="215" customFormat="1" x14ac:dyDescent="0.25">
      <c r="A355" s="366" t="s">
        <v>2708</v>
      </c>
      <c r="B355" s="367"/>
      <c r="C355" s="366"/>
      <c r="D355" s="366"/>
      <c r="E355" s="376"/>
      <c r="F355" s="376"/>
      <c r="G355" s="376"/>
    </row>
    <row r="356" spans="1:7" s="360" customFormat="1" x14ac:dyDescent="0.25">
      <c r="A356" s="366" t="s">
        <v>2724</v>
      </c>
      <c r="B356" s="367"/>
      <c r="C356" s="366"/>
      <c r="D356" s="366"/>
      <c r="E356" s="376"/>
      <c r="F356" s="376"/>
      <c r="G356" s="376"/>
    </row>
    <row r="357" spans="1:7" s="215" customFormat="1" x14ac:dyDescent="0.25">
      <c r="A357" s="156"/>
      <c r="B357" s="156" t="s">
        <v>2303</v>
      </c>
      <c r="C357" s="156" t="s">
        <v>115</v>
      </c>
      <c r="D357" s="156" t="s">
        <v>1642</v>
      </c>
      <c r="E357" s="156"/>
      <c r="F357" s="156" t="s">
        <v>489</v>
      </c>
      <c r="G357" s="156" t="s">
        <v>1901</v>
      </c>
    </row>
    <row r="358" spans="1:7" s="215" customFormat="1" x14ac:dyDescent="0.25">
      <c r="A358" s="328" t="s">
        <v>2497</v>
      </c>
      <c r="B358" s="269" t="s">
        <v>2024</v>
      </c>
      <c r="C358" s="244"/>
      <c r="D358" s="267"/>
      <c r="E358" s="270"/>
      <c r="F358" s="243" t="str">
        <f>IF($C$365=0,"",IF(C358="[For completion]","",C358/$C$365))</f>
        <v/>
      </c>
      <c r="G358" s="243" t="str">
        <f>IF($D$365=0,"",IF(D358="[For completion]","",D358/$D$365))</f>
        <v/>
      </c>
    </row>
    <row r="359" spans="1:7" s="215" customFormat="1" x14ac:dyDescent="0.25">
      <c r="A359" s="328" t="s">
        <v>2498</v>
      </c>
      <c r="B359" s="265" t="s">
        <v>2025</v>
      </c>
      <c r="C359" s="244"/>
      <c r="D359" s="267"/>
      <c r="E359" s="270"/>
      <c r="F359" s="243" t="str">
        <f t="shared" ref="F359:F364" si="17">IF($C$365=0,"",IF(C359="[For completion]","",C359/$C$365))</f>
        <v/>
      </c>
      <c r="G359" s="243" t="str">
        <f t="shared" ref="G359:G364" si="18">IF($D$365=0,"",IF(D359="[For completion]","",D359/$D$365))</f>
        <v/>
      </c>
    </row>
    <row r="360" spans="1:7" s="215" customFormat="1" x14ac:dyDescent="0.25">
      <c r="A360" s="328" t="s">
        <v>2499</v>
      </c>
      <c r="B360" s="269" t="s">
        <v>2026</v>
      </c>
      <c r="C360" s="244"/>
      <c r="D360" s="267"/>
      <c r="E360" s="270"/>
      <c r="F360" s="243" t="str">
        <f t="shared" si="17"/>
        <v/>
      </c>
      <c r="G360" s="243" t="str">
        <f t="shared" si="18"/>
        <v/>
      </c>
    </row>
    <row r="361" spans="1:7" s="215" customFormat="1" x14ac:dyDescent="0.25">
      <c r="A361" s="328" t="s">
        <v>2500</v>
      </c>
      <c r="B361" s="269" t="s">
        <v>2027</v>
      </c>
      <c r="C361" s="244"/>
      <c r="D361" s="267"/>
      <c r="E361" s="270"/>
      <c r="F361" s="243" t="str">
        <f t="shared" si="17"/>
        <v/>
      </c>
      <c r="G361" s="243" t="str">
        <f t="shared" si="18"/>
        <v/>
      </c>
    </row>
    <row r="362" spans="1:7" s="215" customFormat="1" x14ac:dyDescent="0.25">
      <c r="A362" s="328" t="s">
        <v>2501</v>
      </c>
      <c r="B362" s="269" t="s">
        <v>2028</v>
      </c>
      <c r="C362" s="244"/>
      <c r="D362" s="267"/>
      <c r="E362" s="270"/>
      <c r="F362" s="243" t="str">
        <f t="shared" si="17"/>
        <v/>
      </c>
      <c r="G362" s="243" t="str">
        <f t="shared" si="18"/>
        <v/>
      </c>
    </row>
    <row r="363" spans="1:7" s="215" customFormat="1" x14ac:dyDescent="0.25">
      <c r="A363" s="328" t="s">
        <v>2502</v>
      </c>
      <c r="B363" s="269" t="s">
        <v>2029</v>
      </c>
      <c r="C363" s="244"/>
      <c r="D363" s="267"/>
      <c r="E363" s="270"/>
      <c r="F363" s="243" t="str">
        <f t="shared" si="17"/>
        <v/>
      </c>
      <c r="G363" s="243" t="str">
        <f t="shared" si="18"/>
        <v/>
      </c>
    </row>
    <row r="364" spans="1:7" s="215" customFormat="1" x14ac:dyDescent="0.25">
      <c r="A364" s="328" t="s">
        <v>2503</v>
      </c>
      <c r="B364" s="269" t="s">
        <v>1643</v>
      </c>
      <c r="C364" s="244"/>
      <c r="D364" s="267"/>
      <c r="E364" s="270"/>
      <c r="F364" s="243" t="str">
        <f t="shared" si="17"/>
        <v/>
      </c>
      <c r="G364" s="243" t="str">
        <f t="shared" si="18"/>
        <v/>
      </c>
    </row>
    <row r="365" spans="1:7" s="215" customFormat="1" x14ac:dyDescent="0.25">
      <c r="A365" s="328" t="s">
        <v>2504</v>
      </c>
      <c r="B365" s="269" t="s">
        <v>148</v>
      </c>
      <c r="C365" s="244">
        <f>SUM(C358:C364)</f>
        <v>0</v>
      </c>
      <c r="D365" s="267">
        <f>SUM(D358:D364)</f>
        <v>0</v>
      </c>
      <c r="E365" s="270"/>
      <c r="F365" s="295">
        <f>SUM(F358:F364)</f>
        <v>0</v>
      </c>
      <c r="G365" s="295">
        <f>SUM(G358:G364)</f>
        <v>0</v>
      </c>
    </row>
    <row r="366" spans="1:7" s="215" customFormat="1" x14ac:dyDescent="0.25">
      <c r="A366" s="328" t="s">
        <v>2178</v>
      </c>
      <c r="B366" s="269"/>
      <c r="C366" s="267"/>
      <c r="D366" s="267"/>
      <c r="E366" s="270"/>
      <c r="F366" s="270"/>
      <c r="G366" s="270"/>
    </row>
    <row r="367" spans="1:7" s="215" customFormat="1" x14ac:dyDescent="0.25">
      <c r="A367" s="156"/>
      <c r="B367" s="156" t="s">
        <v>2304</v>
      </c>
      <c r="C367" s="156" t="s">
        <v>115</v>
      </c>
      <c r="D367" s="156" t="s">
        <v>1642</v>
      </c>
      <c r="E367" s="156"/>
      <c r="F367" s="156" t="s">
        <v>489</v>
      </c>
      <c r="G367" s="156" t="s">
        <v>1901</v>
      </c>
    </row>
    <row r="368" spans="1:7" s="215" customFormat="1" x14ac:dyDescent="0.25">
      <c r="A368" s="328" t="s">
        <v>2505</v>
      </c>
      <c r="B368" s="269" t="s">
        <v>2221</v>
      </c>
      <c r="C368" s="244"/>
      <c r="D368" s="267"/>
      <c r="E368" s="270"/>
      <c r="F368" s="243" t="str">
        <f>IF($C$372=0,"",IF(C368="[For completion]","",C368/$C$372))</f>
        <v/>
      </c>
      <c r="G368" s="243" t="str">
        <f>IF($D$372=0,"",IF(D368="[For completion]","",D368/$D$372))</f>
        <v/>
      </c>
    </row>
    <row r="369" spans="1:7" s="215" customFormat="1" x14ac:dyDescent="0.25">
      <c r="A369" s="328" t="s">
        <v>2506</v>
      </c>
      <c r="B369" s="265" t="s">
        <v>2268</v>
      </c>
      <c r="C369" s="244"/>
      <c r="D369" s="267"/>
      <c r="E369" s="270"/>
      <c r="F369" s="243" t="str">
        <f>IF($C$372=0,"",IF(C369="[For completion]","",C369/$C$372))</f>
        <v/>
      </c>
      <c r="G369" s="243" t="str">
        <f>IF($D$372=0,"",IF(D369="[For completion]","",D369/$D$372))</f>
        <v/>
      </c>
    </row>
    <row r="370" spans="1:7" s="215" customFormat="1" x14ac:dyDescent="0.25">
      <c r="A370" s="328" t="s">
        <v>2507</v>
      </c>
      <c r="B370" s="269" t="s">
        <v>1643</v>
      </c>
      <c r="C370" s="244"/>
      <c r="D370" s="267"/>
      <c r="E370" s="270"/>
      <c r="F370" s="243" t="str">
        <f>IF($C$372=0,"",IF(C370="[For completion]","",C370/$C$372))</f>
        <v/>
      </c>
      <c r="G370" s="243" t="str">
        <f>IF($D$372=0,"",IF(D370="[For completion]","",D370/$D$372))</f>
        <v/>
      </c>
    </row>
    <row r="371" spans="1:7" s="215" customFormat="1" x14ac:dyDescent="0.25">
      <c r="A371" s="328" t="s">
        <v>2508</v>
      </c>
      <c r="B371" s="267" t="s">
        <v>2036</v>
      </c>
      <c r="C371" s="244"/>
      <c r="D371" s="267"/>
      <c r="E371" s="270"/>
      <c r="F371" s="243" t="str">
        <f>IF($C$372=0,"",IF(C371="[For completion]","",C371/$C$372))</f>
        <v/>
      </c>
      <c r="G371" s="243" t="str">
        <f>IF($D$372=0,"",IF(D371="[For completion]","",D371/$D$372))</f>
        <v/>
      </c>
    </row>
    <row r="372" spans="1:7" s="215" customFormat="1" x14ac:dyDescent="0.25">
      <c r="A372" s="328" t="s">
        <v>2509</v>
      </c>
      <c r="B372" s="269" t="s">
        <v>148</v>
      </c>
      <c r="C372" s="244">
        <f>SUM(C368:C371)</f>
        <v>0</v>
      </c>
      <c r="D372" s="267">
        <f>SUM(D368:D371)</f>
        <v>0</v>
      </c>
      <c r="E372" s="270"/>
      <c r="F372" s="295">
        <f>SUM(F368:F371)</f>
        <v>0</v>
      </c>
      <c r="G372" s="295">
        <f>SUM(G368:G371)</f>
        <v>0</v>
      </c>
    </row>
    <row r="373" spans="1:7" s="215" customFormat="1" x14ac:dyDescent="0.25">
      <c r="A373" s="328" t="s">
        <v>2510</v>
      </c>
      <c r="B373" s="269"/>
      <c r="C373" s="267"/>
      <c r="D373" s="267"/>
      <c r="E373" s="270"/>
      <c r="F373" s="270"/>
      <c r="G373" s="270"/>
    </row>
    <row r="374" spans="1:7" s="215" customFormat="1" x14ac:dyDescent="0.25">
      <c r="A374" s="156"/>
      <c r="B374" s="156" t="s">
        <v>2688</v>
      </c>
      <c r="C374" s="156" t="s">
        <v>2685</v>
      </c>
      <c r="D374" s="156" t="s">
        <v>2686</v>
      </c>
      <c r="E374" s="156"/>
      <c r="F374" s="156" t="s">
        <v>2687</v>
      </c>
      <c r="G374" s="156"/>
    </row>
    <row r="375" spans="1:7" s="215" customFormat="1" x14ac:dyDescent="0.25">
      <c r="A375" s="328" t="s">
        <v>2511</v>
      </c>
      <c r="B375" s="269" t="s">
        <v>2024</v>
      </c>
      <c r="C375" s="378" t="s">
        <v>1215</v>
      </c>
      <c r="D375" s="656" t="s">
        <v>1215</v>
      </c>
      <c r="E375" s="344"/>
      <c r="F375" s="378" t="s">
        <v>1215</v>
      </c>
      <c r="G375" s="243" t="str">
        <f>IF($D$393=0,"",IF(D375="[For completion]","",D375/$D$393))</f>
        <v/>
      </c>
    </row>
    <row r="376" spans="1:7" s="215" customFormat="1" x14ac:dyDescent="0.25">
      <c r="A376" s="328" t="s">
        <v>2512</v>
      </c>
      <c r="B376" s="269" t="s">
        <v>2025</v>
      </c>
      <c r="C376" s="378" t="s">
        <v>1215</v>
      </c>
      <c r="D376" s="656" t="s">
        <v>1215</v>
      </c>
      <c r="E376" s="344"/>
      <c r="F376" s="378" t="s">
        <v>1215</v>
      </c>
      <c r="G376" s="243" t="str">
        <f t="shared" ref="G376:G393" si="19">IF($D$393=0,"",IF(D376="[For completion]","",D376/$D$393))</f>
        <v/>
      </c>
    </row>
    <row r="377" spans="1:7" s="215" customFormat="1" x14ac:dyDescent="0.25">
      <c r="A377" s="328" t="s">
        <v>2513</v>
      </c>
      <c r="B377" s="269" t="s">
        <v>2026</v>
      </c>
      <c r="C377" s="378" t="s">
        <v>1215</v>
      </c>
      <c r="D377" s="656" t="s">
        <v>1215</v>
      </c>
      <c r="E377" s="344"/>
      <c r="F377" s="378" t="s">
        <v>1215</v>
      </c>
      <c r="G377" s="243" t="str">
        <f t="shared" si="19"/>
        <v/>
      </c>
    </row>
    <row r="378" spans="1:7" s="215" customFormat="1" x14ac:dyDescent="0.25">
      <c r="A378" s="328" t="s">
        <v>2514</v>
      </c>
      <c r="B378" s="269" t="s">
        <v>2027</v>
      </c>
      <c r="C378" s="378" t="s">
        <v>1215</v>
      </c>
      <c r="D378" s="656" t="s">
        <v>1215</v>
      </c>
      <c r="E378" s="344"/>
      <c r="F378" s="378" t="s">
        <v>1215</v>
      </c>
      <c r="G378" s="243" t="str">
        <f t="shared" si="19"/>
        <v/>
      </c>
    </row>
    <row r="379" spans="1:7" s="215" customFormat="1" x14ac:dyDescent="0.25">
      <c r="A379" s="328" t="s">
        <v>2515</v>
      </c>
      <c r="B379" s="269" t="s">
        <v>2028</v>
      </c>
      <c r="C379" s="378" t="s">
        <v>1215</v>
      </c>
      <c r="D379" s="656" t="s">
        <v>1215</v>
      </c>
      <c r="E379" s="344"/>
      <c r="F379" s="378" t="s">
        <v>1215</v>
      </c>
      <c r="G379" s="243" t="str">
        <f t="shared" si="19"/>
        <v/>
      </c>
    </row>
    <row r="380" spans="1:7" s="215" customFormat="1" x14ac:dyDescent="0.25">
      <c r="A380" s="328" t="s">
        <v>2516</v>
      </c>
      <c r="B380" s="269" t="s">
        <v>2029</v>
      </c>
      <c r="C380" s="378" t="s">
        <v>1215</v>
      </c>
      <c r="D380" s="656" t="s">
        <v>1215</v>
      </c>
      <c r="E380" s="344"/>
      <c r="F380" s="378" t="s">
        <v>1215</v>
      </c>
      <c r="G380" s="243" t="str">
        <f t="shared" si="19"/>
        <v/>
      </c>
    </row>
    <row r="381" spans="1:7" s="215" customFormat="1" x14ac:dyDescent="0.25">
      <c r="A381" s="328" t="s">
        <v>2517</v>
      </c>
      <c r="B381" s="269" t="s">
        <v>1643</v>
      </c>
      <c r="C381" s="378" t="s">
        <v>1215</v>
      </c>
      <c r="D381" s="656" t="s">
        <v>1215</v>
      </c>
      <c r="E381" s="344"/>
      <c r="F381" s="378" t="s">
        <v>1215</v>
      </c>
      <c r="G381" s="243" t="str">
        <f t="shared" si="19"/>
        <v/>
      </c>
    </row>
    <row r="382" spans="1:7" s="215" customFormat="1" x14ac:dyDescent="0.25">
      <c r="A382" s="328" t="s">
        <v>2518</v>
      </c>
      <c r="B382" s="269" t="s">
        <v>2036</v>
      </c>
      <c r="C382" s="378" t="s">
        <v>1215</v>
      </c>
      <c r="D382" s="656" t="s">
        <v>1215</v>
      </c>
      <c r="E382" s="344"/>
      <c r="F382" s="378" t="s">
        <v>1215</v>
      </c>
      <c r="G382" s="243" t="str">
        <f t="shared" si="19"/>
        <v/>
      </c>
    </row>
    <row r="383" spans="1:7" s="215" customFormat="1" x14ac:dyDescent="0.25">
      <c r="A383" s="328" t="s">
        <v>2519</v>
      </c>
      <c r="B383" s="269" t="s">
        <v>148</v>
      </c>
      <c r="C383" s="380">
        <v>0</v>
      </c>
      <c r="D383" s="380">
        <v>0</v>
      </c>
      <c r="E383" s="344"/>
      <c r="F383" s="366"/>
      <c r="G383" s="243" t="str">
        <f t="shared" si="19"/>
        <v/>
      </c>
    </row>
    <row r="384" spans="1:7" s="215" customFormat="1" x14ac:dyDescent="0.25">
      <c r="A384" s="328" t="s">
        <v>2520</v>
      </c>
      <c r="B384" s="269" t="s">
        <v>2684</v>
      </c>
      <c r="C384" s="263"/>
      <c r="D384" s="263"/>
      <c r="E384" s="263"/>
      <c r="F384" s="378" t="s">
        <v>1215</v>
      </c>
      <c r="G384" s="243" t="str">
        <f t="shared" si="19"/>
        <v/>
      </c>
    </row>
    <row r="385" spans="1:7" s="215" customFormat="1" x14ac:dyDescent="0.25">
      <c r="A385" s="328" t="s">
        <v>2521</v>
      </c>
      <c r="B385" s="343"/>
      <c r="C385" s="244"/>
      <c r="D385" s="328"/>
      <c r="E385" s="344"/>
      <c r="F385" s="243"/>
      <c r="G385" s="243" t="str">
        <f t="shared" si="19"/>
        <v/>
      </c>
    </row>
    <row r="386" spans="1:7" s="215" customFormat="1" x14ac:dyDescent="0.25">
      <c r="A386" s="328" t="s">
        <v>2522</v>
      </c>
      <c r="B386" s="343"/>
      <c r="C386" s="244"/>
      <c r="D386" s="328"/>
      <c r="E386" s="344"/>
      <c r="F386" s="243"/>
      <c r="G386" s="243" t="str">
        <f t="shared" si="19"/>
        <v/>
      </c>
    </row>
    <row r="387" spans="1:7" s="215" customFormat="1" x14ac:dyDescent="0.25">
      <c r="A387" s="328" t="s">
        <v>2523</v>
      </c>
      <c r="B387" s="343"/>
      <c r="C387" s="244"/>
      <c r="D387" s="328"/>
      <c r="E387" s="344"/>
      <c r="F387" s="243"/>
      <c r="G387" s="243" t="str">
        <f t="shared" si="19"/>
        <v/>
      </c>
    </row>
    <row r="388" spans="1:7" s="215" customFormat="1" x14ac:dyDescent="0.25">
      <c r="A388" s="328" t="s">
        <v>2524</v>
      </c>
      <c r="B388" s="343"/>
      <c r="C388" s="244"/>
      <c r="D388" s="328"/>
      <c r="E388" s="344"/>
      <c r="F388" s="243"/>
      <c r="G388" s="243" t="str">
        <f t="shared" si="19"/>
        <v/>
      </c>
    </row>
    <row r="389" spans="1:7" s="215" customFormat="1" x14ac:dyDescent="0.25">
      <c r="A389" s="328" t="s">
        <v>2525</v>
      </c>
      <c r="B389" s="343"/>
      <c r="C389" s="244"/>
      <c r="D389" s="328"/>
      <c r="E389" s="344"/>
      <c r="F389" s="243"/>
      <c r="G389" s="243" t="str">
        <f t="shared" si="19"/>
        <v/>
      </c>
    </row>
    <row r="390" spans="1:7" s="215" customFormat="1" x14ac:dyDescent="0.25">
      <c r="A390" s="328" t="s">
        <v>2526</v>
      </c>
      <c r="B390" s="343"/>
      <c r="C390" s="244"/>
      <c r="D390" s="328"/>
      <c r="E390" s="344"/>
      <c r="F390" s="243"/>
      <c r="G390" s="243" t="str">
        <f t="shared" si="19"/>
        <v/>
      </c>
    </row>
    <row r="391" spans="1:7" s="215" customFormat="1" x14ac:dyDescent="0.25">
      <c r="A391" s="328" t="s">
        <v>2527</v>
      </c>
      <c r="B391" s="343"/>
      <c r="C391" s="244"/>
      <c r="D391" s="328"/>
      <c r="E391" s="344"/>
      <c r="F391" s="243"/>
      <c r="G391" s="243" t="str">
        <f t="shared" si="19"/>
        <v/>
      </c>
    </row>
    <row r="392" spans="1:7" s="215" customFormat="1" x14ac:dyDescent="0.25">
      <c r="A392" s="328" t="s">
        <v>2528</v>
      </c>
      <c r="B392" s="343"/>
      <c r="C392" s="244"/>
      <c r="D392" s="328"/>
      <c r="E392" s="344"/>
      <c r="F392" s="243"/>
      <c r="G392" s="243" t="str">
        <f t="shared" si="19"/>
        <v/>
      </c>
    </row>
    <row r="393" spans="1:7" s="215" customFormat="1" x14ac:dyDescent="0.25">
      <c r="A393" s="328" t="s">
        <v>2529</v>
      </c>
      <c r="B393" s="343"/>
      <c r="C393" s="244"/>
      <c r="D393" s="328"/>
      <c r="E393" s="344"/>
      <c r="F393" s="243"/>
      <c r="G393" s="243" t="str">
        <f t="shared" si="19"/>
        <v/>
      </c>
    </row>
    <row r="394" spans="1:7" s="215" customFormat="1" x14ac:dyDescent="0.25">
      <c r="A394" s="328" t="s">
        <v>2530</v>
      </c>
      <c r="B394" s="328"/>
      <c r="C394" s="345"/>
      <c r="D394" s="328"/>
      <c r="E394" s="344"/>
      <c r="F394" s="344"/>
      <c r="G394" s="344"/>
    </row>
    <row r="395" spans="1:7" s="215" customFormat="1" x14ac:dyDescent="0.25">
      <c r="A395" s="328" t="s">
        <v>2531</v>
      </c>
      <c r="B395" s="328"/>
      <c r="C395" s="345"/>
      <c r="D395" s="328"/>
      <c r="E395" s="344"/>
      <c r="F395" s="344"/>
      <c r="G395" s="344"/>
    </row>
    <row r="396" spans="1:7" s="215" customFormat="1" x14ac:dyDescent="0.25">
      <c r="A396" s="328" t="s">
        <v>2532</v>
      </c>
      <c r="B396" s="328"/>
      <c r="C396" s="345"/>
      <c r="D396" s="328"/>
      <c r="E396" s="344"/>
      <c r="F396" s="344"/>
      <c r="G396" s="344"/>
    </row>
    <row r="397" spans="1:7" s="215" customFormat="1" x14ac:dyDescent="0.25">
      <c r="A397" s="328" t="s">
        <v>2533</v>
      </c>
      <c r="B397" s="328"/>
      <c r="C397" s="345"/>
      <c r="D397" s="328"/>
      <c r="E397" s="344"/>
      <c r="F397" s="344"/>
      <c r="G397" s="344"/>
    </row>
    <row r="398" spans="1:7" s="215" customFormat="1" x14ac:dyDescent="0.25">
      <c r="A398" s="328" t="s">
        <v>2534</v>
      </c>
      <c r="B398" s="328"/>
      <c r="C398" s="345"/>
      <c r="D398" s="328"/>
      <c r="E398" s="344"/>
      <c r="F398" s="344"/>
      <c r="G398" s="344"/>
    </row>
    <row r="399" spans="1:7" s="215" customFormat="1" x14ac:dyDescent="0.25">
      <c r="A399" s="328" t="s">
        <v>2535</v>
      </c>
      <c r="B399" s="328"/>
      <c r="C399" s="345"/>
      <c r="D399" s="328"/>
      <c r="E399" s="344"/>
      <c r="F399" s="344"/>
      <c r="G399" s="344"/>
    </row>
    <row r="400" spans="1:7" s="215" customFormat="1" x14ac:dyDescent="0.25">
      <c r="A400" s="328" t="s">
        <v>2536</v>
      </c>
      <c r="B400" s="328"/>
      <c r="C400" s="345"/>
      <c r="D400" s="328"/>
      <c r="E400" s="344"/>
      <c r="F400" s="344"/>
      <c r="G400" s="344"/>
    </row>
    <row r="401" spans="1:7" s="215" customFormat="1" x14ac:dyDescent="0.25">
      <c r="A401" s="328" t="s">
        <v>2537</v>
      </c>
      <c r="B401" s="328"/>
      <c r="C401" s="345"/>
      <c r="D401" s="328"/>
      <c r="E401" s="344"/>
      <c r="F401" s="344"/>
      <c r="G401" s="344"/>
    </row>
    <row r="402" spans="1:7" s="215" customFormat="1" x14ac:dyDescent="0.25">
      <c r="A402" s="328" t="s">
        <v>2538</v>
      </c>
      <c r="B402" s="328"/>
      <c r="C402" s="345"/>
      <c r="D402" s="328"/>
      <c r="E402" s="344"/>
      <c r="F402" s="344"/>
      <c r="G402" s="344"/>
    </row>
    <row r="403" spans="1:7" s="215" customFormat="1" x14ac:dyDescent="0.25">
      <c r="A403" s="328" t="s">
        <v>2539</v>
      </c>
      <c r="B403" s="328"/>
      <c r="C403" s="345"/>
      <c r="D403" s="328"/>
      <c r="E403" s="344"/>
      <c r="F403" s="344"/>
      <c r="G403" s="344"/>
    </row>
    <row r="404" spans="1:7" s="215" customFormat="1" x14ac:dyDescent="0.25">
      <c r="A404" s="328" t="s">
        <v>2540</v>
      </c>
      <c r="B404" s="328"/>
      <c r="C404" s="345"/>
      <c r="D404" s="328"/>
      <c r="E404" s="344"/>
      <c r="F404" s="344"/>
      <c r="G404" s="344"/>
    </row>
    <row r="405" spans="1:7" s="215" customFormat="1" x14ac:dyDescent="0.25">
      <c r="A405" s="328" t="s">
        <v>2541</v>
      </c>
      <c r="B405" s="328"/>
      <c r="C405" s="345"/>
      <c r="D405" s="328"/>
      <c r="E405" s="344"/>
      <c r="F405" s="344"/>
      <c r="G405" s="344"/>
    </row>
    <row r="406" spans="1:7" s="215" customFormat="1" x14ac:dyDescent="0.25">
      <c r="A406" s="328" t="s">
        <v>2542</v>
      </c>
      <c r="B406" s="328"/>
      <c r="C406" s="345"/>
      <c r="D406" s="328"/>
      <c r="E406" s="344"/>
      <c r="F406" s="344"/>
      <c r="G406" s="344"/>
    </row>
    <row r="407" spans="1:7" s="215" customFormat="1" x14ac:dyDescent="0.25">
      <c r="A407" s="328" t="s">
        <v>2543</v>
      </c>
      <c r="B407" s="328"/>
      <c r="C407" s="345"/>
      <c r="D407" s="328"/>
      <c r="E407" s="344"/>
      <c r="F407" s="344"/>
      <c r="G407" s="344"/>
    </row>
    <row r="408" spans="1:7" s="215" customFormat="1" x14ac:dyDescent="0.25">
      <c r="A408" s="328" t="s">
        <v>2544</v>
      </c>
      <c r="B408" s="328"/>
      <c r="C408" s="345"/>
      <c r="D408" s="328"/>
      <c r="E408" s="344"/>
      <c r="F408" s="344"/>
      <c r="G408" s="344"/>
    </row>
    <row r="409" spans="1:7" s="215" customFormat="1" x14ac:dyDescent="0.25">
      <c r="A409" s="328" t="s">
        <v>2545</v>
      </c>
      <c r="B409" s="328"/>
      <c r="C409" s="345"/>
      <c r="D409" s="328"/>
      <c r="E409" s="344"/>
      <c r="F409" s="344"/>
      <c r="G409" s="344"/>
    </row>
    <row r="410" spans="1:7" s="215" customFormat="1" x14ac:dyDescent="0.25">
      <c r="A410" s="328" t="s">
        <v>2546</v>
      </c>
      <c r="B410" s="328"/>
      <c r="C410" s="345"/>
      <c r="D410" s="328"/>
      <c r="E410" s="344"/>
      <c r="F410" s="344"/>
      <c r="G410" s="344"/>
    </row>
    <row r="411" spans="1:7" s="215" customFormat="1" x14ac:dyDescent="0.25">
      <c r="A411" s="328" t="s">
        <v>2547</v>
      </c>
      <c r="B411" s="328"/>
      <c r="C411" s="345"/>
      <c r="D411" s="328"/>
      <c r="E411" s="344"/>
      <c r="F411" s="344"/>
      <c r="G411" s="344"/>
    </row>
    <row r="412" spans="1:7" s="215" customFormat="1" x14ac:dyDescent="0.25">
      <c r="A412" s="328" t="s">
        <v>2548</v>
      </c>
      <c r="B412" s="328"/>
      <c r="C412" s="345"/>
      <c r="D412" s="328"/>
      <c r="E412" s="344"/>
      <c r="F412" s="344"/>
      <c r="G412" s="344"/>
    </row>
    <row r="413" spans="1:7" s="257" customFormat="1" x14ac:dyDescent="0.25">
      <c r="A413" s="328" t="s">
        <v>2549</v>
      </c>
      <c r="B413" s="328"/>
      <c r="C413" s="345"/>
      <c r="D413" s="328"/>
      <c r="E413" s="344"/>
      <c r="F413" s="344"/>
      <c r="G413" s="344"/>
    </row>
    <row r="414" spans="1:7" s="257" customFormat="1" x14ac:dyDescent="0.25">
      <c r="A414" s="328" t="s">
        <v>2550</v>
      </c>
      <c r="B414" s="328"/>
      <c r="C414" s="345"/>
      <c r="D414" s="328"/>
      <c r="E414" s="344"/>
      <c r="F414" s="344"/>
      <c r="G414" s="344"/>
    </row>
    <row r="415" spans="1:7" s="257" customFormat="1" x14ac:dyDescent="0.25">
      <c r="A415" s="328" t="s">
        <v>2551</v>
      </c>
      <c r="B415" s="328"/>
      <c r="C415" s="345"/>
      <c r="D415" s="328"/>
      <c r="E415" s="344"/>
      <c r="F415" s="344"/>
      <c r="G415" s="344"/>
    </row>
    <row r="416" spans="1:7" s="257" customFormat="1" x14ac:dyDescent="0.25">
      <c r="A416" s="328" t="s">
        <v>2552</v>
      </c>
      <c r="B416" s="328"/>
      <c r="C416" s="345"/>
      <c r="D416" s="328"/>
      <c r="E416" s="344"/>
      <c r="F416" s="344"/>
      <c r="G416" s="344"/>
    </row>
    <row r="417" spans="1:7" s="257" customFormat="1" x14ac:dyDescent="0.25">
      <c r="A417" s="328" t="s">
        <v>2553</v>
      </c>
      <c r="B417" s="328"/>
      <c r="C417" s="345"/>
      <c r="D417" s="328"/>
      <c r="E417" s="344"/>
      <c r="F417" s="344"/>
      <c r="G417" s="344"/>
    </row>
    <row r="418" spans="1:7" s="257" customFormat="1" x14ac:dyDescent="0.25">
      <c r="A418" s="328" t="s">
        <v>2554</v>
      </c>
      <c r="B418" s="328"/>
      <c r="C418" s="345"/>
      <c r="D418" s="328"/>
      <c r="E418" s="344"/>
      <c r="F418" s="344"/>
      <c r="G418" s="344"/>
    </row>
    <row r="419" spans="1:7" s="257" customFormat="1" x14ac:dyDescent="0.25">
      <c r="A419" s="328" t="s">
        <v>2555</v>
      </c>
      <c r="B419" s="328"/>
      <c r="C419" s="345"/>
      <c r="D419" s="328"/>
      <c r="E419" s="344"/>
      <c r="F419" s="344"/>
      <c r="G419" s="344"/>
    </row>
    <row r="420" spans="1:7" s="257" customFormat="1" x14ac:dyDescent="0.25">
      <c r="A420" s="328" t="s">
        <v>2556</v>
      </c>
      <c r="B420" s="328"/>
      <c r="C420" s="345"/>
      <c r="D420" s="328"/>
      <c r="E420" s="344"/>
      <c r="F420" s="344"/>
      <c r="G420" s="344"/>
    </row>
    <row r="421" spans="1:7" s="257" customFormat="1" x14ac:dyDescent="0.25">
      <c r="A421" s="328" t="s">
        <v>2557</v>
      </c>
      <c r="B421" s="328"/>
      <c r="C421" s="345"/>
      <c r="D421" s="328"/>
      <c r="E421" s="344"/>
      <c r="F421" s="344"/>
      <c r="G421" s="344"/>
    </row>
    <row r="422" spans="1:7" s="215" customFormat="1" x14ac:dyDescent="0.25">
      <c r="A422" s="328" t="s">
        <v>2558</v>
      </c>
      <c r="B422" s="328"/>
      <c r="C422" s="345"/>
      <c r="D422" s="328"/>
      <c r="E422" s="344"/>
      <c r="F422" s="344"/>
      <c r="G422" s="344"/>
    </row>
    <row r="423" spans="1:7" ht="18.75" x14ac:dyDescent="0.25">
      <c r="A423" s="168"/>
      <c r="B423" s="169" t="s">
        <v>778</v>
      </c>
      <c r="C423" s="168"/>
      <c r="D423" s="168"/>
      <c r="E423" s="168"/>
      <c r="F423" s="170"/>
      <c r="G423" s="170"/>
    </row>
    <row r="424" spans="1:7" ht="15" customHeight="1" x14ac:dyDescent="0.25">
      <c r="A424" s="155"/>
      <c r="B424" s="155" t="s">
        <v>2322</v>
      </c>
      <c r="C424" s="155" t="s">
        <v>659</v>
      </c>
      <c r="D424" s="155" t="s">
        <v>660</v>
      </c>
      <c r="E424" s="155"/>
      <c r="F424" s="155" t="s">
        <v>490</v>
      </c>
      <c r="G424" s="155" t="s">
        <v>661</v>
      </c>
    </row>
    <row r="425" spans="1:7" x14ac:dyDescent="0.25">
      <c r="A425" s="328" t="s">
        <v>2058</v>
      </c>
      <c r="B425" s="144" t="s">
        <v>663</v>
      </c>
      <c r="C425" s="207" t="s">
        <v>1212</v>
      </c>
      <c r="D425" s="171"/>
      <c r="E425" s="171"/>
      <c r="F425" s="172"/>
      <c r="G425" s="172"/>
    </row>
    <row r="426" spans="1:7" x14ac:dyDescent="0.25">
      <c r="A426" s="346"/>
      <c r="D426" s="171"/>
      <c r="E426" s="171"/>
      <c r="F426" s="172"/>
      <c r="G426" s="172"/>
    </row>
    <row r="427" spans="1:7" x14ac:dyDescent="0.25">
      <c r="A427" s="328"/>
      <c r="B427" s="144" t="s">
        <v>664</v>
      </c>
      <c r="D427" s="171"/>
      <c r="E427" s="171"/>
      <c r="F427" s="172"/>
      <c r="G427" s="172"/>
    </row>
    <row r="428" spans="1:7" x14ac:dyDescent="0.25">
      <c r="A428" s="328" t="s">
        <v>2059</v>
      </c>
      <c r="B428" s="165"/>
      <c r="C428" s="207"/>
      <c r="D428" s="210"/>
      <c r="E428" s="171"/>
      <c r="F428" s="206" t="str">
        <f t="shared" ref="F428:F451" si="20">IF($C$452=0,"",IF(C428="[for completion]","",C428/$C$452))</f>
        <v/>
      </c>
      <c r="G428" s="206" t="str">
        <f t="shared" ref="G428:G451" si="21">IF($D$452=0,"",IF(D428="[for completion]","",D428/$D$452))</f>
        <v/>
      </c>
    </row>
    <row r="429" spans="1:7" x14ac:dyDescent="0.25">
      <c r="A429" s="328" t="s">
        <v>2060</v>
      </c>
      <c r="B429" s="165"/>
      <c r="C429" s="207"/>
      <c r="D429" s="210"/>
      <c r="E429" s="171"/>
      <c r="F429" s="206" t="str">
        <f t="shared" si="20"/>
        <v/>
      </c>
      <c r="G429" s="206" t="str">
        <f t="shared" si="21"/>
        <v/>
      </c>
    </row>
    <row r="430" spans="1:7" x14ac:dyDescent="0.25">
      <c r="A430" s="328" t="s">
        <v>2061</v>
      </c>
      <c r="B430" s="165"/>
      <c r="C430" s="207"/>
      <c r="D430" s="210"/>
      <c r="E430" s="171"/>
      <c r="F430" s="206" t="str">
        <f t="shared" si="20"/>
        <v/>
      </c>
      <c r="G430" s="206" t="str">
        <f t="shared" si="21"/>
        <v/>
      </c>
    </row>
    <row r="431" spans="1:7" x14ac:dyDescent="0.25">
      <c r="A431" s="328" t="s">
        <v>2062</v>
      </c>
      <c r="B431" s="165"/>
      <c r="C431" s="207"/>
      <c r="D431" s="210"/>
      <c r="E431" s="171"/>
      <c r="F431" s="206" t="str">
        <f t="shared" si="20"/>
        <v/>
      </c>
      <c r="G431" s="206" t="str">
        <f t="shared" si="21"/>
        <v/>
      </c>
    </row>
    <row r="432" spans="1:7" x14ac:dyDescent="0.25">
      <c r="A432" s="328" t="s">
        <v>2063</v>
      </c>
      <c r="B432" s="165"/>
      <c r="C432" s="207"/>
      <c r="D432" s="210"/>
      <c r="E432" s="171"/>
      <c r="F432" s="206" t="str">
        <f t="shared" si="20"/>
        <v/>
      </c>
      <c r="G432" s="206" t="str">
        <f t="shared" si="21"/>
        <v/>
      </c>
    </row>
    <row r="433" spans="1:7" x14ac:dyDescent="0.25">
      <c r="A433" s="328" t="s">
        <v>2064</v>
      </c>
      <c r="B433" s="165"/>
      <c r="C433" s="207"/>
      <c r="D433" s="210"/>
      <c r="E433" s="171"/>
      <c r="F433" s="206" t="str">
        <f t="shared" si="20"/>
        <v/>
      </c>
      <c r="G433" s="206" t="str">
        <f t="shared" si="21"/>
        <v/>
      </c>
    </row>
    <row r="434" spans="1:7" x14ac:dyDescent="0.25">
      <c r="A434" s="328" t="s">
        <v>2065</v>
      </c>
      <c r="B434" s="165"/>
      <c r="C434" s="207"/>
      <c r="D434" s="210"/>
      <c r="E434" s="171"/>
      <c r="F434" s="206" t="str">
        <f t="shared" si="20"/>
        <v/>
      </c>
      <c r="G434" s="206" t="str">
        <f t="shared" si="21"/>
        <v/>
      </c>
    </row>
    <row r="435" spans="1:7" x14ac:dyDescent="0.25">
      <c r="A435" s="328" t="s">
        <v>2066</v>
      </c>
      <c r="B435" s="165"/>
      <c r="C435" s="207"/>
      <c r="D435" s="210"/>
      <c r="E435" s="171"/>
      <c r="F435" s="206" t="str">
        <f t="shared" si="20"/>
        <v/>
      </c>
      <c r="G435" s="206" t="str">
        <f t="shared" si="21"/>
        <v/>
      </c>
    </row>
    <row r="436" spans="1:7" x14ac:dyDescent="0.25">
      <c r="A436" s="328" t="s">
        <v>2067</v>
      </c>
      <c r="B436" s="234"/>
      <c r="C436" s="207"/>
      <c r="D436" s="210"/>
      <c r="E436" s="171"/>
      <c r="F436" s="206" t="str">
        <f t="shared" si="20"/>
        <v/>
      </c>
      <c r="G436" s="206" t="str">
        <f t="shared" si="21"/>
        <v/>
      </c>
    </row>
    <row r="437" spans="1:7" x14ac:dyDescent="0.25">
      <c r="A437" s="328" t="s">
        <v>2323</v>
      </c>
      <c r="B437" s="165"/>
      <c r="C437" s="207"/>
      <c r="D437" s="210"/>
      <c r="E437" s="165"/>
      <c r="F437" s="206" t="str">
        <f t="shared" si="20"/>
        <v/>
      </c>
      <c r="G437" s="206" t="str">
        <f t="shared" si="21"/>
        <v/>
      </c>
    </row>
    <row r="438" spans="1:7" x14ac:dyDescent="0.25">
      <c r="A438" s="328" t="s">
        <v>2324</v>
      </c>
      <c r="B438" s="165"/>
      <c r="C438" s="207"/>
      <c r="D438" s="210"/>
      <c r="E438" s="165"/>
      <c r="F438" s="206" t="str">
        <f t="shared" si="20"/>
        <v/>
      </c>
      <c r="G438" s="206" t="str">
        <f t="shared" si="21"/>
        <v/>
      </c>
    </row>
    <row r="439" spans="1:7" x14ac:dyDescent="0.25">
      <c r="A439" s="328" t="s">
        <v>2325</v>
      </c>
      <c r="B439" s="165"/>
      <c r="C439" s="207"/>
      <c r="D439" s="210"/>
      <c r="E439" s="165"/>
      <c r="F439" s="206" t="str">
        <f t="shared" si="20"/>
        <v/>
      </c>
      <c r="G439" s="206" t="str">
        <f t="shared" si="21"/>
        <v/>
      </c>
    </row>
    <row r="440" spans="1:7" x14ac:dyDescent="0.25">
      <c r="A440" s="328" t="s">
        <v>2326</v>
      </c>
      <c r="B440" s="165"/>
      <c r="C440" s="207"/>
      <c r="D440" s="210"/>
      <c r="E440" s="165"/>
      <c r="F440" s="206" t="str">
        <f t="shared" si="20"/>
        <v/>
      </c>
      <c r="G440" s="206" t="str">
        <f t="shared" si="21"/>
        <v/>
      </c>
    </row>
    <row r="441" spans="1:7" x14ac:dyDescent="0.25">
      <c r="A441" s="328" t="s">
        <v>2327</v>
      </c>
      <c r="B441" s="165"/>
      <c r="C441" s="207"/>
      <c r="D441" s="210"/>
      <c r="E441" s="165"/>
      <c r="F441" s="206" t="str">
        <f t="shared" si="20"/>
        <v/>
      </c>
      <c r="G441" s="206" t="str">
        <f t="shared" si="21"/>
        <v/>
      </c>
    </row>
    <row r="442" spans="1:7" x14ac:dyDescent="0.25">
      <c r="A442" s="328" t="s">
        <v>2328</v>
      </c>
      <c r="B442" s="165"/>
      <c r="C442" s="207"/>
      <c r="D442" s="210"/>
      <c r="E442" s="165"/>
      <c r="F442" s="206" t="str">
        <f t="shared" si="20"/>
        <v/>
      </c>
      <c r="G442" s="206" t="str">
        <f t="shared" si="21"/>
        <v/>
      </c>
    </row>
    <row r="443" spans="1:7" x14ac:dyDescent="0.25">
      <c r="A443" s="328" t="s">
        <v>2329</v>
      </c>
      <c r="B443" s="165"/>
      <c r="C443" s="207"/>
      <c r="D443" s="210"/>
      <c r="F443" s="206" t="str">
        <f t="shared" si="20"/>
        <v/>
      </c>
      <c r="G443" s="206" t="str">
        <f t="shared" si="21"/>
        <v/>
      </c>
    </row>
    <row r="444" spans="1:7" x14ac:dyDescent="0.25">
      <c r="A444" s="328" t="s">
        <v>2330</v>
      </c>
      <c r="B444" s="165"/>
      <c r="C444" s="207"/>
      <c r="D444" s="210"/>
      <c r="E444" s="160"/>
      <c r="F444" s="206" t="str">
        <f t="shared" si="20"/>
        <v/>
      </c>
      <c r="G444" s="206" t="str">
        <f t="shared" si="21"/>
        <v/>
      </c>
    </row>
    <row r="445" spans="1:7" x14ac:dyDescent="0.25">
      <c r="A445" s="328" t="s">
        <v>2331</v>
      </c>
      <c r="B445" s="165"/>
      <c r="C445" s="207"/>
      <c r="D445" s="210"/>
      <c r="E445" s="160"/>
      <c r="F445" s="206" t="str">
        <f t="shared" si="20"/>
        <v/>
      </c>
      <c r="G445" s="206" t="str">
        <f t="shared" si="21"/>
        <v/>
      </c>
    </row>
    <row r="446" spans="1:7" x14ac:dyDescent="0.25">
      <c r="A446" s="328" t="s">
        <v>2332</v>
      </c>
      <c r="B446" s="165"/>
      <c r="C446" s="207"/>
      <c r="D446" s="210"/>
      <c r="E446" s="160"/>
      <c r="F446" s="206" t="str">
        <f t="shared" si="20"/>
        <v/>
      </c>
      <c r="G446" s="206" t="str">
        <f t="shared" si="21"/>
        <v/>
      </c>
    </row>
    <row r="447" spans="1:7" x14ac:dyDescent="0.25">
      <c r="A447" s="328" t="s">
        <v>2333</v>
      </c>
      <c r="B447" s="165"/>
      <c r="C447" s="207"/>
      <c r="D447" s="210"/>
      <c r="E447" s="160"/>
      <c r="F447" s="206" t="str">
        <f t="shared" si="20"/>
        <v/>
      </c>
      <c r="G447" s="206" t="str">
        <f t="shared" si="21"/>
        <v/>
      </c>
    </row>
    <row r="448" spans="1:7" x14ac:dyDescent="0.25">
      <c r="A448" s="328" t="s">
        <v>2334</v>
      </c>
      <c r="B448" s="165"/>
      <c r="C448" s="207"/>
      <c r="D448" s="210"/>
      <c r="E448" s="160"/>
      <c r="F448" s="206" t="str">
        <f t="shared" si="20"/>
        <v/>
      </c>
      <c r="G448" s="206" t="str">
        <f t="shared" si="21"/>
        <v/>
      </c>
    </row>
    <row r="449" spans="1:7" x14ac:dyDescent="0.25">
      <c r="A449" s="328" t="s">
        <v>2335</v>
      </c>
      <c r="B449" s="165"/>
      <c r="C449" s="207"/>
      <c r="D449" s="210"/>
      <c r="E449" s="160"/>
      <c r="F449" s="206" t="str">
        <f t="shared" si="20"/>
        <v/>
      </c>
      <c r="G449" s="206" t="str">
        <f t="shared" si="21"/>
        <v/>
      </c>
    </row>
    <row r="450" spans="1:7" x14ac:dyDescent="0.25">
      <c r="A450" s="328" t="s">
        <v>2336</v>
      </c>
      <c r="B450" s="165"/>
      <c r="C450" s="207"/>
      <c r="D450" s="210"/>
      <c r="E450" s="160"/>
      <c r="F450" s="206" t="str">
        <f t="shared" si="20"/>
        <v/>
      </c>
      <c r="G450" s="206" t="str">
        <f t="shared" si="21"/>
        <v/>
      </c>
    </row>
    <row r="451" spans="1:7" x14ac:dyDescent="0.25">
      <c r="A451" s="328" t="s">
        <v>2337</v>
      </c>
      <c r="B451" s="165"/>
      <c r="C451" s="207"/>
      <c r="D451" s="210"/>
      <c r="E451" s="160"/>
      <c r="F451" s="206" t="str">
        <f t="shared" si="20"/>
        <v/>
      </c>
      <c r="G451" s="206" t="str">
        <f t="shared" si="21"/>
        <v/>
      </c>
    </row>
    <row r="452" spans="1:7" x14ac:dyDescent="0.25">
      <c r="A452" s="328" t="s">
        <v>2338</v>
      </c>
      <c r="B452" s="234" t="s">
        <v>148</v>
      </c>
      <c r="C452" s="213">
        <f>SUM(C428:C451)</f>
        <v>0</v>
      </c>
      <c r="D452" s="211">
        <f>SUM(D428:D451)</f>
        <v>0</v>
      </c>
      <c r="E452" s="160"/>
      <c r="F452" s="212">
        <f>SUM(F428:F451)</f>
        <v>0</v>
      </c>
      <c r="G452" s="212">
        <f>SUM(G428:G451)</f>
        <v>0</v>
      </c>
    </row>
    <row r="453" spans="1:7" ht="15" customHeight="1" x14ac:dyDescent="0.25">
      <c r="A453" s="155"/>
      <c r="B453" s="155" t="s">
        <v>2339</v>
      </c>
      <c r="C453" s="155" t="s">
        <v>659</v>
      </c>
      <c r="D453" s="155" t="s">
        <v>660</v>
      </c>
      <c r="E453" s="155"/>
      <c r="F453" s="155" t="s">
        <v>490</v>
      </c>
      <c r="G453" s="155" t="s">
        <v>661</v>
      </c>
    </row>
    <row r="454" spans="1:7" x14ac:dyDescent="0.25">
      <c r="A454" s="328" t="s">
        <v>2068</v>
      </c>
      <c r="B454" s="144" t="s">
        <v>692</v>
      </c>
      <c r="C454" s="178" t="s">
        <v>1212</v>
      </c>
      <c r="G454" s="144"/>
    </row>
    <row r="455" spans="1:7" x14ac:dyDescent="0.25">
      <c r="A455" s="328"/>
      <c r="G455" s="144"/>
    </row>
    <row r="456" spans="1:7" x14ac:dyDescent="0.25">
      <c r="A456" s="328"/>
      <c r="B456" s="165" t="s">
        <v>693</v>
      </c>
      <c r="G456" s="144"/>
    </row>
    <row r="457" spans="1:7" x14ac:dyDescent="0.25">
      <c r="A457" s="328" t="s">
        <v>2069</v>
      </c>
      <c r="B457" s="144" t="s">
        <v>695</v>
      </c>
      <c r="C457" s="363" t="s">
        <v>1212</v>
      </c>
      <c r="D457" s="363" t="s">
        <v>1212</v>
      </c>
      <c r="F457" s="206" t="str">
        <f>IF($C$465=0,"",IF(C457="[for completion]","",C457/$C$465))</f>
        <v/>
      </c>
      <c r="G457" s="206" t="str">
        <f>IF($D$465=0,"",IF(D457="[for completion]","",D457/$D$465))</f>
        <v/>
      </c>
    </row>
    <row r="458" spans="1:7" x14ac:dyDescent="0.25">
      <c r="A458" s="328" t="s">
        <v>2070</v>
      </c>
      <c r="B458" s="144" t="s">
        <v>697</v>
      </c>
      <c r="C458" s="363" t="s">
        <v>1212</v>
      </c>
      <c r="D458" s="363" t="s">
        <v>1212</v>
      </c>
      <c r="F458" s="206" t="str">
        <f t="shared" ref="F458:F471" si="22">IF($C$465=0,"",IF(C458="[for completion]","",C458/$C$465))</f>
        <v/>
      </c>
      <c r="G458" s="206" t="str">
        <f t="shared" ref="G458:G471" si="23">IF($D$465=0,"",IF(D458="[for completion]","",D458/$D$465))</f>
        <v/>
      </c>
    </row>
    <row r="459" spans="1:7" x14ac:dyDescent="0.25">
      <c r="A459" s="328" t="s">
        <v>2071</v>
      </c>
      <c r="B459" s="144" t="s">
        <v>699</v>
      </c>
      <c r="C459" s="363" t="s">
        <v>1212</v>
      </c>
      <c r="D459" s="363" t="s">
        <v>1212</v>
      </c>
      <c r="F459" s="206" t="str">
        <f t="shared" si="22"/>
        <v/>
      </c>
      <c r="G459" s="206" t="str">
        <f t="shared" si="23"/>
        <v/>
      </c>
    </row>
    <row r="460" spans="1:7" x14ac:dyDescent="0.25">
      <c r="A460" s="328" t="s">
        <v>2072</v>
      </c>
      <c r="B460" s="144" t="s">
        <v>701</v>
      </c>
      <c r="C460" s="363" t="s">
        <v>1212</v>
      </c>
      <c r="D460" s="363" t="s">
        <v>1212</v>
      </c>
      <c r="F460" s="206" t="str">
        <f t="shared" si="22"/>
        <v/>
      </c>
      <c r="G460" s="206" t="str">
        <f t="shared" si="23"/>
        <v/>
      </c>
    </row>
    <row r="461" spans="1:7" x14ac:dyDescent="0.25">
      <c r="A461" s="328" t="s">
        <v>2073</v>
      </c>
      <c r="B461" s="144" t="s">
        <v>703</v>
      </c>
      <c r="C461" s="363" t="s">
        <v>1212</v>
      </c>
      <c r="D461" s="363" t="s">
        <v>1212</v>
      </c>
      <c r="F461" s="206" t="str">
        <f t="shared" si="22"/>
        <v/>
      </c>
      <c r="G461" s="206" t="str">
        <f t="shared" si="23"/>
        <v/>
      </c>
    </row>
    <row r="462" spans="1:7" x14ac:dyDescent="0.25">
      <c r="A462" s="328" t="s">
        <v>2074</v>
      </c>
      <c r="B462" s="144" t="s">
        <v>705</v>
      </c>
      <c r="C462" s="363" t="s">
        <v>1212</v>
      </c>
      <c r="D462" s="363" t="s">
        <v>1212</v>
      </c>
      <c r="F462" s="206" t="str">
        <f t="shared" si="22"/>
        <v/>
      </c>
      <c r="G462" s="206" t="str">
        <f t="shared" si="23"/>
        <v/>
      </c>
    </row>
    <row r="463" spans="1:7" x14ac:dyDescent="0.25">
      <c r="A463" s="328" t="s">
        <v>2075</v>
      </c>
      <c r="B463" s="144" t="s">
        <v>707</v>
      </c>
      <c r="C463" s="363" t="s">
        <v>1212</v>
      </c>
      <c r="D463" s="363" t="s">
        <v>1212</v>
      </c>
      <c r="F463" s="206" t="str">
        <f t="shared" si="22"/>
        <v/>
      </c>
      <c r="G463" s="206" t="str">
        <f t="shared" si="23"/>
        <v/>
      </c>
    </row>
    <row r="464" spans="1:7" x14ac:dyDescent="0.25">
      <c r="A464" s="328" t="s">
        <v>2076</v>
      </c>
      <c r="B464" s="144" t="s">
        <v>709</v>
      </c>
      <c r="C464" s="363" t="s">
        <v>1212</v>
      </c>
      <c r="D464" s="363" t="s">
        <v>1212</v>
      </c>
      <c r="F464" s="206" t="str">
        <f t="shared" si="22"/>
        <v/>
      </c>
      <c r="G464" s="206" t="str">
        <f t="shared" si="23"/>
        <v/>
      </c>
    </row>
    <row r="465" spans="1:7" x14ac:dyDescent="0.25">
      <c r="A465" s="328" t="s">
        <v>2077</v>
      </c>
      <c r="B465" s="174" t="s">
        <v>148</v>
      </c>
      <c r="C465" s="207">
        <f>SUM(C457:C464)</f>
        <v>0</v>
      </c>
      <c r="D465" s="210">
        <f>SUM(D457:D464)</f>
        <v>0</v>
      </c>
      <c r="F465" s="178">
        <f>SUM(F457:F464)</f>
        <v>0</v>
      </c>
      <c r="G465" s="178">
        <f>SUM(G457:G464)</f>
        <v>0</v>
      </c>
    </row>
    <row r="466" spans="1:7" hidden="1" outlineLevel="1" x14ac:dyDescent="0.25">
      <c r="A466" s="328" t="s">
        <v>2078</v>
      </c>
      <c r="B466" s="161" t="s">
        <v>712</v>
      </c>
      <c r="C466" s="207"/>
      <c r="D466" s="210"/>
      <c r="F466" s="206" t="str">
        <f t="shared" si="22"/>
        <v/>
      </c>
      <c r="G466" s="206" t="str">
        <f t="shared" si="23"/>
        <v/>
      </c>
    </row>
    <row r="467" spans="1:7" hidden="1" outlineLevel="1" x14ac:dyDescent="0.25">
      <c r="A467" s="328" t="s">
        <v>2079</v>
      </c>
      <c r="B467" s="161" t="s">
        <v>714</v>
      </c>
      <c r="C467" s="207"/>
      <c r="D467" s="210"/>
      <c r="F467" s="206" t="str">
        <f t="shared" si="22"/>
        <v/>
      </c>
      <c r="G467" s="206" t="str">
        <f t="shared" si="23"/>
        <v/>
      </c>
    </row>
    <row r="468" spans="1:7" hidden="1" outlineLevel="1" x14ac:dyDescent="0.25">
      <c r="A468" s="328" t="s">
        <v>2080</v>
      </c>
      <c r="B468" s="161" t="s">
        <v>716</v>
      </c>
      <c r="C468" s="207"/>
      <c r="D468" s="210"/>
      <c r="F468" s="206" t="str">
        <f t="shared" si="22"/>
        <v/>
      </c>
      <c r="G468" s="206" t="str">
        <f t="shared" si="23"/>
        <v/>
      </c>
    </row>
    <row r="469" spans="1:7" hidden="1" outlineLevel="1" x14ac:dyDescent="0.25">
      <c r="A469" s="328" t="s">
        <v>2081</v>
      </c>
      <c r="B469" s="161" t="s">
        <v>718</v>
      </c>
      <c r="C469" s="207"/>
      <c r="D469" s="210"/>
      <c r="F469" s="206" t="str">
        <f t="shared" si="22"/>
        <v/>
      </c>
      <c r="G469" s="206" t="str">
        <f t="shared" si="23"/>
        <v/>
      </c>
    </row>
    <row r="470" spans="1:7" hidden="1" outlineLevel="1" x14ac:dyDescent="0.25">
      <c r="A470" s="328" t="s">
        <v>2082</v>
      </c>
      <c r="B470" s="161" t="s">
        <v>720</v>
      </c>
      <c r="C470" s="207"/>
      <c r="D470" s="210"/>
      <c r="F470" s="206" t="str">
        <f t="shared" si="22"/>
        <v/>
      </c>
      <c r="G470" s="206" t="str">
        <f t="shared" si="23"/>
        <v/>
      </c>
    </row>
    <row r="471" spans="1:7" hidden="1" outlineLevel="1" x14ac:dyDescent="0.25">
      <c r="A471" s="328" t="s">
        <v>2083</v>
      </c>
      <c r="B471" s="161" t="s">
        <v>722</v>
      </c>
      <c r="C471" s="207"/>
      <c r="D471" s="210"/>
      <c r="F471" s="206" t="str">
        <f t="shared" si="22"/>
        <v/>
      </c>
      <c r="G471" s="206" t="str">
        <f t="shared" si="23"/>
        <v/>
      </c>
    </row>
    <row r="472" spans="1:7" hidden="1" outlineLevel="1" x14ac:dyDescent="0.25">
      <c r="A472" s="328" t="s">
        <v>2084</v>
      </c>
      <c r="B472" s="161"/>
      <c r="F472" s="158"/>
      <c r="G472" s="158"/>
    </row>
    <row r="473" spans="1:7" hidden="1" outlineLevel="1" x14ac:dyDescent="0.25">
      <c r="A473" s="328" t="s">
        <v>2085</v>
      </c>
      <c r="B473" s="161"/>
      <c r="F473" s="158"/>
      <c r="G473" s="158"/>
    </row>
    <row r="474" spans="1:7" hidden="1" outlineLevel="1" x14ac:dyDescent="0.25">
      <c r="A474" s="328" t="s">
        <v>2086</v>
      </c>
      <c r="B474" s="161"/>
      <c r="F474" s="160"/>
      <c r="G474" s="160"/>
    </row>
    <row r="475" spans="1:7" ht="15" customHeight="1" collapsed="1" x14ac:dyDescent="0.25">
      <c r="A475" s="155"/>
      <c r="B475" s="155" t="s">
        <v>2407</v>
      </c>
      <c r="C475" s="155" t="s">
        <v>659</v>
      </c>
      <c r="D475" s="155" t="s">
        <v>660</v>
      </c>
      <c r="E475" s="155"/>
      <c r="F475" s="155" t="s">
        <v>490</v>
      </c>
      <c r="G475" s="155" t="s">
        <v>661</v>
      </c>
    </row>
    <row r="476" spans="1:7" x14ac:dyDescent="0.25">
      <c r="A476" s="328" t="s">
        <v>2179</v>
      </c>
      <c r="B476" s="144" t="s">
        <v>692</v>
      </c>
      <c r="C476" s="363" t="s">
        <v>1212</v>
      </c>
      <c r="G476" s="144"/>
    </row>
    <row r="477" spans="1:7" x14ac:dyDescent="0.25">
      <c r="A477" s="328"/>
      <c r="G477" s="144"/>
    </row>
    <row r="478" spans="1:7" x14ac:dyDescent="0.25">
      <c r="A478" s="328"/>
      <c r="B478" s="165" t="s">
        <v>693</v>
      </c>
      <c r="G478" s="144"/>
    </row>
    <row r="479" spans="1:7" x14ac:dyDescent="0.25">
      <c r="A479" s="328" t="s">
        <v>2180</v>
      </c>
      <c r="B479" s="144" t="s">
        <v>695</v>
      </c>
      <c r="C479" s="363" t="s">
        <v>1212</v>
      </c>
      <c r="D479" s="363" t="s">
        <v>1212</v>
      </c>
      <c r="F479" s="206" t="str">
        <f>IF($C$487=0,"",IF(C479="[Mark as ND1 if not relevant]","",C479/$C$487))</f>
        <v/>
      </c>
      <c r="G479" s="206" t="str">
        <f>IF($D$487=0,"",IF(D479="[Mark as ND1 if not relevant]","",D479/$D$487))</f>
        <v/>
      </c>
    </row>
    <row r="480" spans="1:7" x14ac:dyDescent="0.25">
      <c r="A480" s="328" t="s">
        <v>2181</v>
      </c>
      <c r="B480" s="144" t="s">
        <v>697</v>
      </c>
      <c r="C480" s="363" t="s">
        <v>1212</v>
      </c>
      <c r="D480" s="363" t="s">
        <v>1212</v>
      </c>
      <c r="F480" s="206" t="str">
        <f t="shared" ref="F480:F486" si="24">IF($C$487=0,"",IF(C480="[Mark as ND1 if not relevant]","",C480/$C$487))</f>
        <v/>
      </c>
      <c r="G480" s="206" t="str">
        <f t="shared" ref="G480:G486" si="25">IF($D$487=0,"",IF(D480="[Mark as ND1 if not relevant]","",D480/$D$487))</f>
        <v/>
      </c>
    </row>
    <row r="481" spans="1:7" x14ac:dyDescent="0.25">
      <c r="A481" s="328" t="s">
        <v>2182</v>
      </c>
      <c r="B481" s="144" t="s">
        <v>699</v>
      </c>
      <c r="C481" s="363" t="s">
        <v>1212</v>
      </c>
      <c r="D481" s="363" t="s">
        <v>1212</v>
      </c>
      <c r="F481" s="206" t="str">
        <f t="shared" si="24"/>
        <v/>
      </c>
      <c r="G481" s="206" t="str">
        <f t="shared" si="25"/>
        <v/>
      </c>
    </row>
    <row r="482" spans="1:7" x14ac:dyDescent="0.25">
      <c r="A482" s="328" t="s">
        <v>2183</v>
      </c>
      <c r="B482" s="144" t="s">
        <v>701</v>
      </c>
      <c r="C482" s="363" t="s">
        <v>1212</v>
      </c>
      <c r="D482" s="363" t="s">
        <v>1212</v>
      </c>
      <c r="F482" s="206" t="str">
        <f t="shared" si="24"/>
        <v/>
      </c>
      <c r="G482" s="206" t="str">
        <f t="shared" si="25"/>
        <v/>
      </c>
    </row>
    <row r="483" spans="1:7" x14ac:dyDescent="0.25">
      <c r="A483" s="328" t="s">
        <v>2184</v>
      </c>
      <c r="B483" s="144" t="s">
        <v>703</v>
      </c>
      <c r="C483" s="363" t="s">
        <v>1212</v>
      </c>
      <c r="D483" s="363" t="s">
        <v>1212</v>
      </c>
      <c r="F483" s="206" t="str">
        <f t="shared" si="24"/>
        <v/>
      </c>
      <c r="G483" s="206" t="str">
        <f t="shared" si="25"/>
        <v/>
      </c>
    </row>
    <row r="484" spans="1:7" x14ac:dyDescent="0.25">
      <c r="A484" s="328" t="s">
        <v>2185</v>
      </c>
      <c r="B484" s="144" t="s">
        <v>705</v>
      </c>
      <c r="C484" s="363" t="s">
        <v>1212</v>
      </c>
      <c r="D484" s="363" t="s">
        <v>1212</v>
      </c>
      <c r="F484" s="206" t="str">
        <f t="shared" si="24"/>
        <v/>
      </c>
      <c r="G484" s="206" t="str">
        <f t="shared" si="25"/>
        <v/>
      </c>
    </row>
    <row r="485" spans="1:7" x14ac:dyDescent="0.25">
      <c r="A485" s="328" t="s">
        <v>2186</v>
      </c>
      <c r="B485" s="144" t="s">
        <v>707</v>
      </c>
      <c r="C485" s="363" t="s">
        <v>1212</v>
      </c>
      <c r="D485" s="363" t="s">
        <v>1212</v>
      </c>
      <c r="F485" s="206" t="str">
        <f t="shared" si="24"/>
        <v/>
      </c>
      <c r="G485" s="206" t="str">
        <f t="shared" si="25"/>
        <v/>
      </c>
    </row>
    <row r="486" spans="1:7" x14ac:dyDescent="0.25">
      <c r="A486" s="328" t="s">
        <v>2187</v>
      </c>
      <c r="B486" s="144" t="s">
        <v>709</v>
      </c>
      <c r="C486" s="363" t="s">
        <v>1212</v>
      </c>
      <c r="D486" s="363" t="s">
        <v>1212</v>
      </c>
      <c r="F486" s="206" t="str">
        <f t="shared" si="24"/>
        <v/>
      </c>
      <c r="G486" s="206" t="str">
        <f t="shared" si="25"/>
        <v/>
      </c>
    </row>
    <row r="487" spans="1:7" x14ac:dyDescent="0.25">
      <c r="A487" s="328" t="s">
        <v>2188</v>
      </c>
      <c r="B487" s="174" t="s">
        <v>148</v>
      </c>
      <c r="C487" s="207">
        <f>SUM(C479:C486)</f>
        <v>0</v>
      </c>
      <c r="D487" s="210">
        <f>SUM(D479:D486)</f>
        <v>0</v>
      </c>
      <c r="F487" s="178">
        <f>SUM(F479:F486)</f>
        <v>0</v>
      </c>
      <c r="G487" s="178">
        <f>SUM(G479:G486)</f>
        <v>0</v>
      </c>
    </row>
    <row r="488" spans="1:7" hidden="1" outlineLevel="1" x14ac:dyDescent="0.25">
      <c r="A488" s="328" t="s">
        <v>2189</v>
      </c>
      <c r="B488" s="161" t="s">
        <v>712</v>
      </c>
      <c r="C488" s="207"/>
      <c r="D488" s="210"/>
      <c r="F488" s="206" t="str">
        <f t="shared" ref="F488:F493" si="26">IF($C$487=0,"",IF(C488="[for completion]","",C488/$C$487))</f>
        <v/>
      </c>
      <c r="G488" s="206" t="str">
        <f t="shared" ref="G488:G493" si="27">IF($D$487=0,"",IF(D488="[for completion]","",D488/$D$487))</f>
        <v/>
      </c>
    </row>
    <row r="489" spans="1:7" hidden="1" outlineLevel="1" x14ac:dyDescent="0.25">
      <c r="A489" s="328" t="s">
        <v>2190</v>
      </c>
      <c r="B489" s="161" t="s">
        <v>714</v>
      </c>
      <c r="C489" s="207"/>
      <c r="D489" s="210"/>
      <c r="F489" s="206" t="str">
        <f t="shared" si="26"/>
        <v/>
      </c>
      <c r="G489" s="206" t="str">
        <f t="shared" si="27"/>
        <v/>
      </c>
    </row>
    <row r="490" spans="1:7" hidden="1" outlineLevel="1" x14ac:dyDescent="0.25">
      <c r="A490" s="328" t="s">
        <v>2191</v>
      </c>
      <c r="B490" s="161" t="s">
        <v>716</v>
      </c>
      <c r="C490" s="207"/>
      <c r="D490" s="210"/>
      <c r="F490" s="206" t="str">
        <f t="shared" si="26"/>
        <v/>
      </c>
      <c r="G490" s="206" t="str">
        <f t="shared" si="27"/>
        <v/>
      </c>
    </row>
    <row r="491" spans="1:7" hidden="1" outlineLevel="1" x14ac:dyDescent="0.25">
      <c r="A491" s="328" t="s">
        <v>2192</v>
      </c>
      <c r="B491" s="161" t="s">
        <v>718</v>
      </c>
      <c r="C491" s="207"/>
      <c r="D491" s="210"/>
      <c r="F491" s="206" t="str">
        <f t="shared" si="26"/>
        <v/>
      </c>
      <c r="G491" s="206" t="str">
        <f t="shared" si="27"/>
        <v/>
      </c>
    </row>
    <row r="492" spans="1:7" hidden="1" outlineLevel="1" x14ac:dyDescent="0.25">
      <c r="A492" s="328" t="s">
        <v>2193</v>
      </c>
      <c r="B492" s="161" t="s">
        <v>720</v>
      </c>
      <c r="C492" s="207"/>
      <c r="D492" s="210"/>
      <c r="F492" s="206" t="str">
        <f t="shared" si="26"/>
        <v/>
      </c>
      <c r="G492" s="206" t="str">
        <f t="shared" si="27"/>
        <v/>
      </c>
    </row>
    <row r="493" spans="1:7" hidden="1" outlineLevel="1" x14ac:dyDescent="0.25">
      <c r="A493" s="328" t="s">
        <v>2194</v>
      </c>
      <c r="B493" s="161" t="s">
        <v>722</v>
      </c>
      <c r="C493" s="207"/>
      <c r="D493" s="210"/>
      <c r="F493" s="206" t="str">
        <f t="shared" si="26"/>
        <v/>
      </c>
      <c r="G493" s="206" t="str">
        <f t="shared" si="27"/>
        <v/>
      </c>
    </row>
    <row r="494" spans="1:7" hidden="1" outlineLevel="1" x14ac:dyDescent="0.25">
      <c r="A494" s="328" t="s">
        <v>2195</v>
      </c>
      <c r="B494" s="161"/>
      <c r="F494" s="206"/>
      <c r="G494" s="206"/>
    </row>
    <row r="495" spans="1:7" hidden="1" outlineLevel="1" x14ac:dyDescent="0.25">
      <c r="A495" s="328" t="s">
        <v>2196</v>
      </c>
      <c r="B495" s="161"/>
      <c r="F495" s="206"/>
      <c r="G495" s="206"/>
    </row>
    <row r="496" spans="1:7" hidden="1" outlineLevel="1" x14ac:dyDescent="0.25">
      <c r="A496" s="328" t="s">
        <v>2197</v>
      </c>
      <c r="B496" s="161"/>
      <c r="F496" s="206"/>
      <c r="G496" s="178"/>
    </row>
    <row r="497" spans="1:7" ht="15" customHeight="1" collapsed="1" x14ac:dyDescent="0.25">
      <c r="A497" s="155"/>
      <c r="B497" s="155" t="s">
        <v>2408</v>
      </c>
      <c r="C497" s="155" t="s">
        <v>779</v>
      </c>
      <c r="D497" s="155"/>
      <c r="E497" s="155"/>
      <c r="F497" s="155"/>
      <c r="G497" s="157"/>
    </row>
    <row r="498" spans="1:7" x14ac:dyDescent="0.25">
      <c r="A498" s="328" t="s">
        <v>2466</v>
      </c>
      <c r="B498" s="165" t="s">
        <v>780</v>
      </c>
      <c r="C498" s="363" t="s">
        <v>1212</v>
      </c>
      <c r="G498" s="144"/>
    </row>
    <row r="499" spans="1:7" x14ac:dyDescent="0.25">
      <c r="A499" s="328" t="s">
        <v>2467</v>
      </c>
      <c r="B499" s="165" t="s">
        <v>781</v>
      </c>
      <c r="C499" s="363" t="s">
        <v>1212</v>
      </c>
      <c r="G499" s="144"/>
    </row>
    <row r="500" spans="1:7" x14ac:dyDescent="0.25">
      <c r="A500" s="328" t="s">
        <v>2468</v>
      </c>
      <c r="B500" s="165" t="s">
        <v>782</v>
      </c>
      <c r="C500" s="363" t="s">
        <v>1212</v>
      </c>
      <c r="G500" s="144"/>
    </row>
    <row r="501" spans="1:7" x14ac:dyDescent="0.25">
      <c r="A501" s="328" t="s">
        <v>2469</v>
      </c>
      <c r="B501" s="165" t="s">
        <v>783</v>
      </c>
      <c r="C501" s="363" t="s">
        <v>1212</v>
      </c>
      <c r="G501" s="144"/>
    </row>
    <row r="502" spans="1:7" x14ac:dyDescent="0.25">
      <c r="A502" s="328" t="s">
        <v>2470</v>
      </c>
      <c r="B502" s="165" t="s">
        <v>784</v>
      </c>
      <c r="C502" s="363" t="s">
        <v>1212</v>
      </c>
      <c r="G502" s="144"/>
    </row>
    <row r="503" spans="1:7" x14ac:dyDescent="0.25">
      <c r="A503" s="328" t="s">
        <v>2471</v>
      </c>
      <c r="B503" s="165" t="s">
        <v>785</v>
      </c>
      <c r="C503" s="363" t="s">
        <v>1212</v>
      </c>
      <c r="G503" s="144"/>
    </row>
    <row r="504" spans="1:7" x14ac:dyDescent="0.25">
      <c r="A504" s="328" t="s">
        <v>2472</v>
      </c>
      <c r="B504" s="165" t="s">
        <v>786</v>
      </c>
      <c r="C504" s="363" t="s">
        <v>1212</v>
      </c>
      <c r="G504" s="144"/>
    </row>
    <row r="505" spans="1:7" s="262" customFormat="1" x14ac:dyDescent="0.25">
      <c r="A505" s="328" t="s">
        <v>2473</v>
      </c>
      <c r="B505" s="234" t="s">
        <v>2212</v>
      </c>
      <c r="C505" s="363" t="s">
        <v>1212</v>
      </c>
      <c r="D505" s="263"/>
      <c r="E505" s="263"/>
      <c r="F505" s="263"/>
      <c r="G505" s="263"/>
    </row>
    <row r="506" spans="1:7" s="262" customFormat="1" x14ac:dyDescent="0.25">
      <c r="A506" s="328" t="s">
        <v>2474</v>
      </c>
      <c r="B506" s="234" t="s">
        <v>2213</v>
      </c>
      <c r="C506" s="363" t="s">
        <v>1212</v>
      </c>
      <c r="D506" s="263"/>
      <c r="E506" s="263"/>
      <c r="F506" s="263"/>
      <c r="G506" s="263"/>
    </row>
    <row r="507" spans="1:7" s="262" customFormat="1" x14ac:dyDescent="0.25">
      <c r="A507" s="328" t="s">
        <v>2475</v>
      </c>
      <c r="B507" s="234" t="s">
        <v>2214</v>
      </c>
      <c r="C507" s="363" t="s">
        <v>1212</v>
      </c>
      <c r="D507" s="263"/>
      <c r="E507" s="263"/>
      <c r="F507" s="263"/>
      <c r="G507" s="263"/>
    </row>
    <row r="508" spans="1:7" x14ac:dyDescent="0.25">
      <c r="A508" s="328" t="s">
        <v>2476</v>
      </c>
      <c r="B508" s="234" t="s">
        <v>787</v>
      </c>
      <c r="C508" s="363" t="s">
        <v>1212</v>
      </c>
      <c r="G508" s="144"/>
    </row>
    <row r="509" spans="1:7" x14ac:dyDescent="0.25">
      <c r="A509" s="328" t="s">
        <v>2477</v>
      </c>
      <c r="B509" s="234" t="s">
        <v>788</v>
      </c>
      <c r="C509" s="363" t="s">
        <v>1212</v>
      </c>
      <c r="G509" s="144"/>
    </row>
    <row r="510" spans="1:7" x14ac:dyDescent="0.25">
      <c r="A510" s="328" t="s">
        <v>2478</v>
      </c>
      <c r="B510" s="234" t="s">
        <v>146</v>
      </c>
      <c r="C510" s="363" t="s">
        <v>1212</v>
      </c>
      <c r="G510" s="144"/>
    </row>
    <row r="511" spans="1:7" hidden="1" outlineLevel="1" x14ac:dyDescent="0.25">
      <c r="A511" s="328" t="s">
        <v>2479</v>
      </c>
      <c r="B511" s="231" t="s">
        <v>2215</v>
      </c>
      <c r="C511" s="178"/>
      <c r="G511" s="144"/>
    </row>
    <row r="512" spans="1:7" hidden="1" outlineLevel="1" x14ac:dyDescent="0.25">
      <c r="A512" s="328" t="s">
        <v>2480</v>
      </c>
      <c r="B512" s="231" t="s">
        <v>150</v>
      </c>
      <c r="C512" s="178"/>
      <c r="G512" s="144"/>
    </row>
    <row r="513" spans="1:7" hidden="1" outlineLevel="1" x14ac:dyDescent="0.25">
      <c r="A513" s="328" t="s">
        <v>2481</v>
      </c>
      <c r="B513" s="161" t="s">
        <v>150</v>
      </c>
      <c r="C513" s="178"/>
      <c r="G513" s="144"/>
    </row>
    <row r="514" spans="1:7" hidden="1" outlineLevel="1" x14ac:dyDescent="0.25">
      <c r="A514" s="328" t="s">
        <v>2482</v>
      </c>
      <c r="B514" s="161" t="s">
        <v>150</v>
      </c>
      <c r="C514" s="178"/>
      <c r="G514" s="144"/>
    </row>
    <row r="515" spans="1:7" hidden="1" outlineLevel="1" x14ac:dyDescent="0.25">
      <c r="A515" s="328" t="s">
        <v>2483</v>
      </c>
      <c r="B515" s="161" t="s">
        <v>150</v>
      </c>
      <c r="C515" s="178"/>
      <c r="G515" s="144"/>
    </row>
    <row r="516" spans="1:7" hidden="1" outlineLevel="1" x14ac:dyDescent="0.25">
      <c r="A516" s="328" t="s">
        <v>2484</v>
      </c>
      <c r="B516" s="161" t="s">
        <v>150</v>
      </c>
      <c r="C516" s="178"/>
      <c r="G516" s="144"/>
    </row>
    <row r="517" spans="1:7" hidden="1" outlineLevel="1" x14ac:dyDescent="0.25">
      <c r="A517" s="328" t="s">
        <v>2485</v>
      </c>
      <c r="B517" s="161" t="s">
        <v>150</v>
      </c>
      <c r="C517" s="178"/>
      <c r="G517" s="144"/>
    </row>
    <row r="518" spans="1:7" hidden="1" outlineLevel="1" x14ac:dyDescent="0.25">
      <c r="A518" s="328" t="s">
        <v>2486</v>
      </c>
      <c r="B518" s="161" t="s">
        <v>150</v>
      </c>
      <c r="C518" s="178"/>
      <c r="G518" s="144"/>
    </row>
    <row r="519" spans="1:7" hidden="1" outlineLevel="1" x14ac:dyDescent="0.25">
      <c r="A519" s="328" t="s">
        <v>2487</v>
      </c>
      <c r="B519" s="161" t="s">
        <v>150</v>
      </c>
      <c r="C519" s="178"/>
      <c r="G519" s="144"/>
    </row>
    <row r="520" spans="1:7" hidden="1" outlineLevel="1" x14ac:dyDescent="0.25">
      <c r="A520" s="328" t="s">
        <v>2488</v>
      </c>
      <c r="B520" s="161" t="s">
        <v>150</v>
      </c>
      <c r="C520" s="178"/>
      <c r="G520" s="144"/>
    </row>
    <row r="521" spans="1:7" hidden="1" outlineLevel="1" x14ac:dyDescent="0.25">
      <c r="A521" s="328" t="s">
        <v>2489</v>
      </c>
      <c r="B521" s="161" t="s">
        <v>150</v>
      </c>
      <c r="C521" s="178"/>
      <c r="G521" s="144"/>
    </row>
    <row r="522" spans="1:7" hidden="1" outlineLevel="1" x14ac:dyDescent="0.25">
      <c r="A522" s="328" t="s">
        <v>2490</v>
      </c>
      <c r="B522" s="161" t="s">
        <v>150</v>
      </c>
      <c r="C522" s="178"/>
    </row>
    <row r="523" spans="1:7" hidden="1" outlineLevel="1" x14ac:dyDescent="0.25">
      <c r="A523" s="328" t="s">
        <v>2491</v>
      </c>
      <c r="B523" s="161" t="s">
        <v>150</v>
      </c>
      <c r="C523" s="178"/>
    </row>
    <row r="524" spans="1:7" hidden="1" outlineLevel="1" x14ac:dyDescent="0.25">
      <c r="A524" s="328" t="s">
        <v>2492</v>
      </c>
      <c r="B524" s="161" t="s">
        <v>150</v>
      </c>
      <c r="C524" s="178"/>
    </row>
    <row r="525" spans="1:7" s="215" customFormat="1" collapsed="1" x14ac:dyDescent="0.25">
      <c r="A525" s="191"/>
      <c r="B525" s="191" t="s">
        <v>2493</v>
      </c>
      <c r="C525" s="155" t="s">
        <v>115</v>
      </c>
      <c r="D525" s="155" t="s">
        <v>1644</v>
      </c>
      <c r="E525" s="155"/>
      <c r="F525" s="155" t="s">
        <v>490</v>
      </c>
      <c r="G525" s="155" t="s">
        <v>1953</v>
      </c>
    </row>
    <row r="526" spans="1:7" s="215" customFormat="1" x14ac:dyDescent="0.25">
      <c r="A526" s="328" t="s">
        <v>2559</v>
      </c>
      <c r="B526" s="329"/>
      <c r="C526" s="300"/>
      <c r="D526" s="310"/>
      <c r="E526" s="252"/>
      <c r="F526" s="256" t="str">
        <f>IF($C$544=0,"",IF(C526="[for completion]","",IF(C526="","",C526/$C$544)))</f>
        <v/>
      </c>
      <c r="G526" s="256" t="str">
        <f>IF($D$544=0,"",IF(D526="[for completion]","",IF(D526="","",D526/$D$544)))</f>
        <v/>
      </c>
    </row>
    <row r="527" spans="1:7" s="215" customFormat="1" x14ac:dyDescent="0.25">
      <c r="A527" s="328" t="s">
        <v>2560</v>
      </c>
      <c r="B527" s="251"/>
      <c r="C527" s="300"/>
      <c r="D527" s="310"/>
      <c r="E527" s="252"/>
      <c r="F527" s="256" t="str">
        <f t="shared" ref="F527:F543" si="28">IF($C$544=0,"",IF(C527="[for completion]","",IF(C527="","",C527/$C$544)))</f>
        <v/>
      </c>
      <c r="G527" s="256" t="str">
        <f t="shared" ref="G527:G543" si="29">IF($D$544=0,"",IF(D527="[for completion]","",IF(D527="","",D527/$D$544)))</f>
        <v/>
      </c>
    </row>
    <row r="528" spans="1:7" s="215" customFormat="1" x14ac:dyDescent="0.25">
      <c r="A528" s="328" t="s">
        <v>2561</v>
      </c>
      <c r="B528" s="251"/>
      <c r="C528" s="300"/>
      <c r="D528" s="310"/>
      <c r="E528" s="252"/>
      <c r="F528" s="256" t="str">
        <f t="shared" si="28"/>
        <v/>
      </c>
      <c r="G528" s="256" t="str">
        <f t="shared" si="29"/>
        <v/>
      </c>
    </row>
    <row r="529" spans="1:7" s="215" customFormat="1" x14ac:dyDescent="0.25">
      <c r="A529" s="328" t="s">
        <v>2562</v>
      </c>
      <c r="B529" s="251"/>
      <c r="C529" s="300"/>
      <c r="D529" s="310"/>
      <c r="E529" s="252"/>
      <c r="F529" s="256" t="str">
        <f t="shared" si="28"/>
        <v/>
      </c>
      <c r="G529" s="256" t="str">
        <f t="shared" si="29"/>
        <v/>
      </c>
    </row>
    <row r="530" spans="1:7" s="215" customFormat="1" x14ac:dyDescent="0.25">
      <c r="A530" s="328" t="s">
        <v>2563</v>
      </c>
      <c r="B530" s="269"/>
      <c r="C530" s="300"/>
      <c r="D530" s="310"/>
      <c r="E530" s="252"/>
      <c r="F530" s="256" t="str">
        <f t="shared" si="28"/>
        <v/>
      </c>
      <c r="G530" s="256" t="str">
        <f t="shared" si="29"/>
        <v/>
      </c>
    </row>
    <row r="531" spans="1:7" s="215" customFormat="1" x14ac:dyDescent="0.25">
      <c r="A531" s="328" t="s">
        <v>2564</v>
      </c>
      <c r="B531" s="251"/>
      <c r="C531" s="300"/>
      <c r="D531" s="310"/>
      <c r="E531" s="252"/>
      <c r="F531" s="256" t="str">
        <f t="shared" si="28"/>
        <v/>
      </c>
      <c r="G531" s="256" t="str">
        <f t="shared" si="29"/>
        <v/>
      </c>
    </row>
    <row r="532" spans="1:7" s="215" customFormat="1" x14ac:dyDescent="0.25">
      <c r="A532" s="328" t="s">
        <v>2565</v>
      </c>
      <c r="B532" s="251"/>
      <c r="C532" s="300"/>
      <c r="D532" s="310"/>
      <c r="E532" s="252"/>
      <c r="F532" s="256" t="str">
        <f t="shared" si="28"/>
        <v/>
      </c>
      <c r="G532" s="256" t="str">
        <f t="shared" si="29"/>
        <v/>
      </c>
    </row>
    <row r="533" spans="1:7" s="215" customFormat="1" x14ac:dyDescent="0.25">
      <c r="A533" s="328" t="s">
        <v>2566</v>
      </c>
      <c r="B533" s="251"/>
      <c r="C533" s="300"/>
      <c r="D533" s="310"/>
      <c r="E533" s="252"/>
      <c r="F533" s="256" t="str">
        <f t="shared" si="28"/>
        <v/>
      </c>
      <c r="G533" s="256" t="str">
        <f t="shared" si="29"/>
        <v/>
      </c>
    </row>
    <row r="534" spans="1:7" s="215" customFormat="1" x14ac:dyDescent="0.25">
      <c r="A534" s="328" t="s">
        <v>2567</v>
      </c>
      <c r="B534" s="251"/>
      <c r="C534" s="300"/>
      <c r="D534" s="310"/>
      <c r="E534" s="252"/>
      <c r="F534" s="256" t="str">
        <f t="shared" si="28"/>
        <v/>
      </c>
      <c r="G534" s="256" t="str">
        <f t="shared" si="29"/>
        <v/>
      </c>
    </row>
    <row r="535" spans="1:7" s="215" customFormat="1" x14ac:dyDescent="0.25">
      <c r="A535" s="328" t="s">
        <v>2568</v>
      </c>
      <c r="B535" s="269"/>
      <c r="C535" s="300"/>
      <c r="D535" s="310"/>
      <c r="E535" s="252"/>
      <c r="F535" s="256" t="str">
        <f t="shared" si="28"/>
        <v/>
      </c>
      <c r="G535" s="256" t="str">
        <f t="shared" si="29"/>
        <v/>
      </c>
    </row>
    <row r="536" spans="1:7" s="215" customFormat="1" x14ac:dyDescent="0.25">
      <c r="A536" s="328" t="s">
        <v>2569</v>
      </c>
      <c r="B536" s="251"/>
      <c r="C536" s="300"/>
      <c r="D536" s="310"/>
      <c r="E536" s="252"/>
      <c r="F536" s="256" t="str">
        <f t="shared" si="28"/>
        <v/>
      </c>
      <c r="G536" s="256" t="str">
        <f t="shared" si="29"/>
        <v/>
      </c>
    </row>
    <row r="537" spans="1:7" s="215" customFormat="1" x14ac:dyDescent="0.25">
      <c r="A537" s="328" t="s">
        <v>2570</v>
      </c>
      <c r="B537" s="251"/>
      <c r="C537" s="300"/>
      <c r="D537" s="310"/>
      <c r="E537" s="252"/>
      <c r="F537" s="256" t="str">
        <f t="shared" si="28"/>
        <v/>
      </c>
      <c r="G537" s="256" t="str">
        <f t="shared" si="29"/>
        <v/>
      </c>
    </row>
    <row r="538" spans="1:7" s="215" customFormat="1" x14ac:dyDescent="0.25">
      <c r="A538" s="328" t="s">
        <v>2571</v>
      </c>
      <c r="B538" s="251"/>
      <c r="C538" s="300"/>
      <c r="D538" s="310"/>
      <c r="E538" s="252"/>
      <c r="F538" s="256" t="str">
        <f t="shared" si="28"/>
        <v/>
      </c>
      <c r="G538" s="256" t="str">
        <f t="shared" si="29"/>
        <v/>
      </c>
    </row>
    <row r="539" spans="1:7" s="215" customFormat="1" x14ac:dyDescent="0.25">
      <c r="A539" s="328" t="s">
        <v>2572</v>
      </c>
      <c r="B539" s="251"/>
      <c r="C539" s="300"/>
      <c r="D539" s="310"/>
      <c r="E539" s="252"/>
      <c r="F539" s="256" t="str">
        <f t="shared" si="28"/>
        <v/>
      </c>
      <c r="G539" s="256" t="str">
        <f t="shared" si="29"/>
        <v/>
      </c>
    </row>
    <row r="540" spans="1:7" s="215" customFormat="1" x14ac:dyDescent="0.25">
      <c r="A540" s="328" t="s">
        <v>2573</v>
      </c>
      <c r="B540" s="251"/>
      <c r="C540" s="300"/>
      <c r="D540" s="310"/>
      <c r="E540" s="252"/>
      <c r="F540" s="256" t="str">
        <f t="shared" si="28"/>
        <v/>
      </c>
      <c r="G540" s="256" t="str">
        <f t="shared" si="29"/>
        <v/>
      </c>
    </row>
    <row r="541" spans="1:7" s="215" customFormat="1" x14ac:dyDescent="0.25">
      <c r="A541" s="328" t="s">
        <v>2574</v>
      </c>
      <c r="B541" s="251"/>
      <c r="C541" s="300"/>
      <c r="D541" s="310"/>
      <c r="E541" s="252"/>
      <c r="F541" s="256" t="str">
        <f t="shared" si="28"/>
        <v/>
      </c>
      <c r="G541" s="256" t="str">
        <f t="shared" si="29"/>
        <v/>
      </c>
    </row>
    <row r="542" spans="1:7" s="215" customFormat="1" x14ac:dyDescent="0.25">
      <c r="A542" s="328" t="s">
        <v>2575</v>
      </c>
      <c r="B542" s="251"/>
      <c r="C542" s="300"/>
      <c r="D542" s="310"/>
      <c r="E542" s="252"/>
      <c r="F542" s="256" t="str">
        <f t="shared" si="28"/>
        <v/>
      </c>
      <c r="G542" s="256" t="str">
        <f t="shared" si="29"/>
        <v/>
      </c>
    </row>
    <row r="543" spans="1:7" s="215" customFormat="1" x14ac:dyDescent="0.25">
      <c r="A543" s="328" t="s">
        <v>2576</v>
      </c>
      <c r="B543" s="251"/>
      <c r="C543" s="300"/>
      <c r="D543" s="310"/>
      <c r="E543" s="252"/>
      <c r="F543" s="256" t="str">
        <f t="shared" si="28"/>
        <v/>
      </c>
      <c r="G543" s="256" t="str">
        <f t="shared" si="29"/>
        <v/>
      </c>
    </row>
    <row r="544" spans="1:7" s="215" customFormat="1" x14ac:dyDescent="0.25">
      <c r="A544" s="328" t="s">
        <v>2577</v>
      </c>
      <c r="B544" s="251" t="s">
        <v>148</v>
      </c>
      <c r="C544" s="300">
        <f>SUM(C526:C543)</f>
        <v>0</v>
      </c>
      <c r="D544" s="310">
        <f>SUM(D526:D543)</f>
        <v>0</v>
      </c>
      <c r="E544" s="252"/>
      <c r="F544" s="264">
        <f>SUM(F526:F543)</f>
        <v>0</v>
      </c>
      <c r="G544" s="264">
        <f>SUM(G526:G543)</f>
        <v>0</v>
      </c>
    </row>
    <row r="545" spans="1:7" s="215" customFormat="1" x14ac:dyDescent="0.25">
      <c r="A545" s="328" t="s">
        <v>2578</v>
      </c>
      <c r="B545" s="251"/>
      <c r="C545" s="250"/>
      <c r="D545" s="250"/>
      <c r="E545" s="252"/>
      <c r="F545" s="252"/>
      <c r="G545" s="252"/>
    </row>
    <row r="546" spans="1:7" s="215" customFormat="1" x14ac:dyDescent="0.25">
      <c r="A546" s="328" t="s">
        <v>2579</v>
      </c>
      <c r="B546" s="251"/>
      <c r="C546" s="250"/>
      <c r="D546" s="250"/>
      <c r="E546" s="252"/>
      <c r="F546" s="252"/>
      <c r="G546" s="252"/>
    </row>
    <row r="547" spans="1:7" s="215" customFormat="1" x14ac:dyDescent="0.25">
      <c r="A547" s="328" t="s">
        <v>2580</v>
      </c>
      <c r="B547" s="251"/>
      <c r="C547" s="250"/>
      <c r="D547" s="250"/>
      <c r="E547" s="252"/>
      <c r="F547" s="252"/>
      <c r="G547" s="252"/>
    </row>
    <row r="548" spans="1:7" s="257" customFormat="1" x14ac:dyDescent="0.25">
      <c r="A548" s="191"/>
      <c r="B548" s="191" t="s">
        <v>2494</v>
      </c>
      <c r="C548" s="155" t="s">
        <v>115</v>
      </c>
      <c r="D548" s="155" t="s">
        <v>1644</v>
      </c>
      <c r="E548" s="155"/>
      <c r="F548" s="155" t="s">
        <v>490</v>
      </c>
      <c r="G548" s="155" t="s">
        <v>1953</v>
      </c>
    </row>
    <row r="549" spans="1:7" s="257" customFormat="1" x14ac:dyDescent="0.25">
      <c r="A549" s="328" t="s">
        <v>2581</v>
      </c>
      <c r="B549" s="269"/>
      <c r="C549" s="300"/>
      <c r="D549" s="310"/>
      <c r="E549" s="270"/>
      <c r="F549" s="256" t="str">
        <f>IF($C$567=0,"",IF(C549="[for completion]","",IF(C549="","",C549/$C$567)))</f>
        <v/>
      </c>
      <c r="G549" s="256" t="str">
        <f>IF($D$567=0,"",IF(D549="[for completion]","",IF(D549="","",D549/$D$567)))</f>
        <v/>
      </c>
    </row>
    <row r="550" spans="1:7" s="257" customFormat="1" x14ac:dyDescent="0.25">
      <c r="A550" s="328" t="s">
        <v>2582</v>
      </c>
      <c r="B550" s="269"/>
      <c r="C550" s="300"/>
      <c r="D550" s="310"/>
      <c r="E550" s="270"/>
      <c r="F550" s="256" t="str">
        <f t="shared" ref="F550:F566" si="30">IF($C$567=0,"",IF(C550="[for completion]","",IF(C550="","",C550/$C$567)))</f>
        <v/>
      </c>
      <c r="G550" s="256" t="str">
        <f t="shared" ref="G550:G566" si="31">IF($D$567=0,"",IF(D550="[for completion]","",IF(D550="","",D550/$D$567)))</f>
        <v/>
      </c>
    </row>
    <row r="551" spans="1:7" s="257" customFormat="1" x14ac:dyDescent="0.25">
      <c r="A551" s="328" t="s">
        <v>2583</v>
      </c>
      <c r="B551" s="269"/>
      <c r="C551" s="300"/>
      <c r="D551" s="310"/>
      <c r="E551" s="270"/>
      <c r="F551" s="256" t="str">
        <f t="shared" si="30"/>
        <v/>
      </c>
      <c r="G551" s="256" t="str">
        <f t="shared" si="31"/>
        <v/>
      </c>
    </row>
    <row r="552" spans="1:7" s="257" customFormat="1" x14ac:dyDescent="0.25">
      <c r="A552" s="328" t="s">
        <v>2584</v>
      </c>
      <c r="B552" s="269"/>
      <c r="C552" s="300"/>
      <c r="D552" s="310"/>
      <c r="E552" s="270"/>
      <c r="F552" s="256" t="str">
        <f t="shared" si="30"/>
        <v/>
      </c>
      <c r="G552" s="256" t="str">
        <f t="shared" si="31"/>
        <v/>
      </c>
    </row>
    <row r="553" spans="1:7" s="257" customFormat="1" x14ac:dyDescent="0.25">
      <c r="A553" s="328" t="s">
        <v>2585</v>
      </c>
      <c r="B553" s="269"/>
      <c r="C553" s="300"/>
      <c r="D553" s="310"/>
      <c r="E553" s="270"/>
      <c r="F553" s="256" t="str">
        <f t="shared" si="30"/>
        <v/>
      </c>
      <c r="G553" s="256" t="str">
        <f t="shared" si="31"/>
        <v/>
      </c>
    </row>
    <row r="554" spans="1:7" s="257" customFormat="1" x14ac:dyDescent="0.25">
      <c r="A554" s="328" t="s">
        <v>2586</v>
      </c>
      <c r="B554" s="269"/>
      <c r="C554" s="300"/>
      <c r="D554" s="310"/>
      <c r="E554" s="270"/>
      <c r="F554" s="256" t="str">
        <f t="shared" si="30"/>
        <v/>
      </c>
      <c r="G554" s="256" t="str">
        <f t="shared" si="31"/>
        <v/>
      </c>
    </row>
    <row r="555" spans="1:7" s="257" customFormat="1" x14ac:dyDescent="0.25">
      <c r="A555" s="328" t="s">
        <v>2587</v>
      </c>
      <c r="B555" s="329"/>
      <c r="C555" s="300"/>
      <c r="D555" s="310"/>
      <c r="E555" s="270"/>
      <c r="F555" s="256" t="str">
        <f t="shared" si="30"/>
        <v/>
      </c>
      <c r="G555" s="256" t="str">
        <f t="shared" si="31"/>
        <v/>
      </c>
    </row>
    <row r="556" spans="1:7" s="257" customFormat="1" x14ac:dyDescent="0.25">
      <c r="A556" s="328" t="s">
        <v>2588</v>
      </c>
      <c r="B556" s="269"/>
      <c r="C556" s="300"/>
      <c r="D556" s="310"/>
      <c r="E556" s="270"/>
      <c r="F556" s="256" t="str">
        <f t="shared" si="30"/>
        <v/>
      </c>
      <c r="G556" s="256" t="str">
        <f t="shared" si="31"/>
        <v/>
      </c>
    </row>
    <row r="557" spans="1:7" s="257" customFormat="1" x14ac:dyDescent="0.25">
      <c r="A557" s="328" t="s">
        <v>2589</v>
      </c>
      <c r="B557" s="269"/>
      <c r="C557" s="300"/>
      <c r="D557" s="310"/>
      <c r="E557" s="270"/>
      <c r="F557" s="256" t="str">
        <f t="shared" si="30"/>
        <v/>
      </c>
      <c r="G557" s="256" t="str">
        <f t="shared" si="31"/>
        <v/>
      </c>
    </row>
    <row r="558" spans="1:7" s="257" customFormat="1" x14ac:dyDescent="0.25">
      <c r="A558" s="328" t="s">
        <v>2590</v>
      </c>
      <c r="B558" s="269"/>
      <c r="C558" s="300"/>
      <c r="D558" s="310"/>
      <c r="E558" s="270"/>
      <c r="F558" s="256" t="str">
        <f t="shared" si="30"/>
        <v/>
      </c>
      <c r="G558" s="256" t="str">
        <f t="shared" si="31"/>
        <v/>
      </c>
    </row>
    <row r="559" spans="1:7" s="257" customFormat="1" x14ac:dyDescent="0.25">
      <c r="A559" s="328" t="s">
        <v>2591</v>
      </c>
      <c r="B559" s="269"/>
      <c r="C559" s="300"/>
      <c r="D559" s="310"/>
      <c r="E559" s="270"/>
      <c r="F559" s="256" t="str">
        <f t="shared" si="30"/>
        <v/>
      </c>
      <c r="G559" s="256" t="str">
        <f t="shared" si="31"/>
        <v/>
      </c>
    </row>
    <row r="560" spans="1:7" s="257" customFormat="1" x14ac:dyDescent="0.25">
      <c r="A560" s="328" t="s">
        <v>2592</v>
      </c>
      <c r="B560" s="269"/>
      <c r="C560" s="300"/>
      <c r="D560" s="310"/>
      <c r="E560" s="270"/>
      <c r="F560" s="256" t="str">
        <f t="shared" si="30"/>
        <v/>
      </c>
      <c r="G560" s="256" t="str">
        <f t="shared" si="31"/>
        <v/>
      </c>
    </row>
    <row r="561" spans="1:7" s="257" customFormat="1" x14ac:dyDescent="0.25">
      <c r="A561" s="328" t="s">
        <v>2593</v>
      </c>
      <c r="B561" s="269"/>
      <c r="C561" s="300"/>
      <c r="D561" s="310"/>
      <c r="E561" s="270"/>
      <c r="F561" s="256" t="str">
        <f t="shared" si="30"/>
        <v/>
      </c>
      <c r="G561" s="256" t="str">
        <f t="shared" si="31"/>
        <v/>
      </c>
    </row>
    <row r="562" spans="1:7" s="257" customFormat="1" x14ac:dyDescent="0.25">
      <c r="A562" s="328" t="s">
        <v>2594</v>
      </c>
      <c r="B562" s="269"/>
      <c r="C562" s="300"/>
      <c r="D562" s="310"/>
      <c r="E562" s="270"/>
      <c r="F562" s="256" t="str">
        <f t="shared" si="30"/>
        <v/>
      </c>
      <c r="G562" s="256" t="str">
        <f t="shared" si="31"/>
        <v/>
      </c>
    </row>
    <row r="563" spans="1:7" s="257" customFormat="1" x14ac:dyDescent="0.25">
      <c r="A563" s="328" t="s">
        <v>2595</v>
      </c>
      <c r="B563" s="269"/>
      <c r="C563" s="300"/>
      <c r="D563" s="310"/>
      <c r="E563" s="270"/>
      <c r="F563" s="256" t="str">
        <f t="shared" si="30"/>
        <v/>
      </c>
      <c r="G563" s="256" t="str">
        <f t="shared" si="31"/>
        <v/>
      </c>
    </row>
    <row r="564" spans="1:7" s="257" customFormat="1" x14ac:dyDescent="0.25">
      <c r="A564" s="328" t="s">
        <v>2596</v>
      </c>
      <c r="B564" s="269"/>
      <c r="C564" s="300"/>
      <c r="D564" s="310"/>
      <c r="E564" s="270"/>
      <c r="F564" s="256" t="str">
        <f t="shared" si="30"/>
        <v/>
      </c>
      <c r="G564" s="256" t="str">
        <f t="shared" si="31"/>
        <v/>
      </c>
    </row>
    <row r="565" spans="1:7" s="257" customFormat="1" x14ac:dyDescent="0.25">
      <c r="A565" s="328" t="s">
        <v>2597</v>
      </c>
      <c r="B565" s="269"/>
      <c r="C565" s="300"/>
      <c r="D565" s="310"/>
      <c r="E565" s="270"/>
      <c r="F565" s="256" t="str">
        <f t="shared" si="30"/>
        <v/>
      </c>
      <c r="G565" s="256" t="str">
        <f t="shared" si="31"/>
        <v/>
      </c>
    </row>
    <row r="566" spans="1:7" s="257" customFormat="1" x14ac:dyDescent="0.25">
      <c r="A566" s="328" t="s">
        <v>2598</v>
      </c>
      <c r="B566" s="269"/>
      <c r="C566" s="300"/>
      <c r="D566" s="310"/>
      <c r="E566" s="270"/>
      <c r="F566" s="256" t="str">
        <f t="shared" si="30"/>
        <v/>
      </c>
      <c r="G566" s="256" t="str">
        <f t="shared" si="31"/>
        <v/>
      </c>
    </row>
    <row r="567" spans="1:7" s="257" customFormat="1" x14ac:dyDescent="0.25">
      <c r="A567" s="328" t="s">
        <v>2599</v>
      </c>
      <c r="B567" s="269" t="s">
        <v>148</v>
      </c>
      <c r="C567" s="300">
        <f>SUM(C549:C566)</f>
        <v>0</v>
      </c>
      <c r="D567" s="310">
        <f>SUM(D549:D566)</f>
        <v>0</v>
      </c>
      <c r="E567" s="270"/>
      <c r="F567" s="264">
        <f>SUM(F549:F566)</f>
        <v>0</v>
      </c>
      <c r="G567" s="264">
        <f>SUM(G549:G566)</f>
        <v>0</v>
      </c>
    </row>
    <row r="568" spans="1:7" s="257" customFormat="1" x14ac:dyDescent="0.25">
      <c r="A568" s="328" t="s">
        <v>2600</v>
      </c>
      <c r="B568" s="269"/>
      <c r="C568" s="267"/>
      <c r="D568" s="267"/>
      <c r="E568" s="270"/>
      <c r="F568" s="270"/>
      <c r="G568" s="270"/>
    </row>
    <row r="569" spans="1:7" s="257" customFormat="1" x14ac:dyDescent="0.25">
      <c r="A569" s="328" t="s">
        <v>2601</v>
      </c>
      <c r="B569" s="269"/>
      <c r="C569" s="267"/>
      <c r="D569" s="267"/>
      <c r="E569" s="270"/>
      <c r="F569" s="270"/>
      <c r="G569" s="270"/>
    </row>
    <row r="570" spans="1:7" s="257" customFormat="1" x14ac:dyDescent="0.25">
      <c r="A570" s="328" t="s">
        <v>2602</v>
      </c>
      <c r="B570" s="269"/>
      <c r="C570" s="267"/>
      <c r="D570" s="267"/>
      <c r="E570" s="270"/>
      <c r="F570" s="270"/>
      <c r="G570" s="270"/>
    </row>
    <row r="571" spans="1:7" s="215" customFormat="1" x14ac:dyDescent="0.25">
      <c r="A571" s="191"/>
      <c r="B571" s="191" t="s">
        <v>2495</v>
      </c>
      <c r="C571" s="155" t="s">
        <v>115</v>
      </c>
      <c r="D571" s="155" t="s">
        <v>1644</v>
      </c>
      <c r="E571" s="155"/>
      <c r="F571" s="155" t="s">
        <v>490</v>
      </c>
      <c r="G571" s="155" t="s">
        <v>1953</v>
      </c>
    </row>
    <row r="572" spans="1:7" s="215" customFormat="1" x14ac:dyDescent="0.25">
      <c r="A572" s="328" t="s">
        <v>2603</v>
      </c>
      <c r="B572" s="343" t="s">
        <v>1635</v>
      </c>
      <c r="C572" s="300"/>
      <c r="D572" s="310"/>
      <c r="E572" s="252"/>
      <c r="F572" s="256" t="str">
        <f>IF($C$585=0,"",IF(C572="[for completion]","",IF(C572="","",C572/$C$585)))</f>
        <v/>
      </c>
      <c r="G572" s="256" t="str">
        <f>IF($D$585=0,"",IF(D572="[for completion]","",IF(D572="","",D572/$D$585)))</f>
        <v/>
      </c>
    </row>
    <row r="573" spans="1:7" s="215" customFormat="1" x14ac:dyDescent="0.25">
      <c r="A573" s="328" t="s">
        <v>2604</v>
      </c>
      <c r="B573" s="343" t="s">
        <v>1636</v>
      </c>
      <c r="C573" s="300"/>
      <c r="D573" s="310"/>
      <c r="E573" s="252"/>
      <c r="F573" s="256" t="str">
        <f>IF($C$585=0,"",IF(C573="[for completion]","",IF(C573="","",C573/$C$585)))</f>
        <v/>
      </c>
      <c r="G573" s="256" t="str">
        <f>IF($D$585=0,"",IF(D573="[for completion]","",IF(D573="","",D573/$D$585)))</f>
        <v/>
      </c>
    </row>
    <row r="574" spans="1:7" s="215" customFormat="1" x14ac:dyDescent="0.25">
      <c r="A574" s="328" t="s">
        <v>2605</v>
      </c>
      <c r="B574" s="343" t="s">
        <v>2321</v>
      </c>
      <c r="C574" s="300"/>
      <c r="D574" s="310"/>
      <c r="E574" s="252"/>
      <c r="F574" s="256" t="str">
        <f>IF($C$585=0,"",IF(C574="[for completion]","",IF(C574="","",C574/$C$585)))</f>
        <v/>
      </c>
      <c r="G574" s="256" t="str">
        <f>IF($D$585=0,"",IF(D574="[for completion]","",IF(D574="","",D574/$D$585)))</f>
        <v/>
      </c>
    </row>
    <row r="575" spans="1:7" s="215" customFormat="1" x14ac:dyDescent="0.25">
      <c r="A575" s="328" t="s">
        <v>2606</v>
      </c>
      <c r="B575" s="343" t="s">
        <v>1637</v>
      </c>
      <c r="C575" s="300"/>
      <c r="D575" s="310"/>
      <c r="E575" s="252"/>
      <c r="F575" s="256" t="str">
        <f>IF($C$585=0,"",IF(C575="[for completion]","",IF(C575="","",C575/$C$585)))</f>
        <v/>
      </c>
      <c r="G575" s="256" t="str">
        <f>IF($D$585=0,"",IF(D575="[for completion]","",IF(D575="","",D575/$D$585)))</f>
        <v/>
      </c>
    </row>
    <row r="576" spans="1:7" s="215" customFormat="1" x14ac:dyDescent="0.25">
      <c r="A576" s="328" t="s">
        <v>2607</v>
      </c>
      <c r="B576" s="343" t="s">
        <v>1638</v>
      </c>
      <c r="C576" s="300"/>
      <c r="D576" s="310"/>
      <c r="E576" s="252"/>
      <c r="F576" s="256" t="str">
        <f>IF($C$585=0,"",IF(C576="[for completion]","",IF(C576="","",C576/$C$585)))</f>
        <v/>
      </c>
      <c r="G576" s="256" t="str">
        <f>IF($D$585=0,"",IF(D576="[for completion]","",IF(D576="","",D576/$D$585)))</f>
        <v/>
      </c>
    </row>
    <row r="577" spans="1:7" s="215" customFormat="1" x14ac:dyDescent="0.25">
      <c r="A577" s="328" t="s">
        <v>2608</v>
      </c>
      <c r="B577" s="343" t="s">
        <v>1639</v>
      </c>
      <c r="C577" s="300"/>
      <c r="D577" s="310"/>
      <c r="E577" s="252"/>
      <c r="F577" s="365" t="str">
        <f t="shared" ref="F577:F584" si="32">IF($C$585=0,"",IF(C577="[for completion]","",IF(C577="","",C577/$C$585)))</f>
        <v/>
      </c>
      <c r="G577" s="365" t="str">
        <f t="shared" ref="G577:G584" si="33">IF($D$585=0,"",IF(D577="[for completion]","",IF(D577="","",D577/$D$585)))</f>
        <v/>
      </c>
    </row>
    <row r="578" spans="1:7" s="215" customFormat="1" x14ac:dyDescent="0.25">
      <c r="A578" s="328" t="s">
        <v>2609</v>
      </c>
      <c r="B578" s="343" t="s">
        <v>1640</v>
      </c>
      <c r="C578" s="300"/>
      <c r="D578" s="310"/>
      <c r="E578" s="252"/>
      <c r="F578" s="365" t="str">
        <f t="shared" si="32"/>
        <v/>
      </c>
      <c r="G578" s="365" t="str">
        <f t="shared" si="33"/>
        <v/>
      </c>
    </row>
    <row r="579" spans="1:7" s="215" customFormat="1" x14ac:dyDescent="0.25">
      <c r="A579" s="328" t="s">
        <v>2610</v>
      </c>
      <c r="B579" s="343" t="s">
        <v>1641</v>
      </c>
      <c r="C579" s="300"/>
      <c r="D579" s="310"/>
      <c r="E579" s="252"/>
      <c r="F579" s="365" t="str">
        <f t="shared" si="32"/>
        <v/>
      </c>
      <c r="G579" s="365" t="str">
        <f t="shared" si="33"/>
        <v/>
      </c>
    </row>
    <row r="580" spans="1:7" s="360" customFormat="1" x14ac:dyDescent="0.25">
      <c r="A580" s="366" t="s">
        <v>2611</v>
      </c>
      <c r="B580" s="367" t="s">
        <v>2697</v>
      </c>
      <c r="C580" s="244"/>
      <c r="D580" s="366"/>
      <c r="E580" s="376"/>
      <c r="F580" s="347" t="str">
        <f t="shared" si="32"/>
        <v/>
      </c>
      <c r="G580" s="347" t="str">
        <f t="shared" si="33"/>
        <v/>
      </c>
    </row>
    <row r="581" spans="1:7" s="360" customFormat="1" x14ac:dyDescent="0.25">
      <c r="A581" s="366" t="s">
        <v>2612</v>
      </c>
      <c r="B581" s="366" t="s">
        <v>2700</v>
      </c>
      <c r="C581" s="244"/>
      <c r="D581" s="366"/>
      <c r="E581" s="108"/>
      <c r="F581" s="347" t="str">
        <f t="shared" si="32"/>
        <v/>
      </c>
      <c r="G581" s="347" t="str">
        <f t="shared" si="33"/>
        <v/>
      </c>
    </row>
    <row r="582" spans="1:7" s="360" customFormat="1" x14ac:dyDescent="0.25">
      <c r="A582" s="366" t="s">
        <v>2613</v>
      </c>
      <c r="B582" s="366" t="s">
        <v>2698</v>
      </c>
      <c r="C582" s="244"/>
      <c r="D582" s="366"/>
      <c r="E582" s="108"/>
      <c r="F582" s="347" t="str">
        <f t="shared" si="32"/>
        <v/>
      </c>
      <c r="G582" s="347" t="str">
        <f t="shared" si="33"/>
        <v/>
      </c>
    </row>
    <row r="583" spans="1:7" s="360" customFormat="1" x14ac:dyDescent="0.25">
      <c r="A583" s="366" t="s">
        <v>2709</v>
      </c>
      <c r="B583" s="367" t="s">
        <v>2699</v>
      </c>
      <c r="C583" s="244"/>
      <c r="D583" s="366"/>
      <c r="E583" s="376"/>
      <c r="F583" s="347" t="str">
        <f t="shared" si="32"/>
        <v/>
      </c>
      <c r="G583" s="347" t="str">
        <f t="shared" si="33"/>
        <v/>
      </c>
    </row>
    <row r="584" spans="1:7" s="360" customFormat="1" x14ac:dyDescent="0.25">
      <c r="A584" s="366" t="s">
        <v>2710</v>
      </c>
      <c r="B584" s="366" t="s">
        <v>2036</v>
      </c>
      <c r="C584" s="380"/>
      <c r="D584" s="381"/>
      <c r="E584" s="376"/>
      <c r="F584" s="347" t="str">
        <f t="shared" si="32"/>
        <v/>
      </c>
      <c r="G584" s="347" t="str">
        <f t="shared" si="33"/>
        <v/>
      </c>
    </row>
    <row r="585" spans="1:7" s="360" customFormat="1" x14ac:dyDescent="0.25">
      <c r="A585" s="366" t="s">
        <v>2711</v>
      </c>
      <c r="B585" s="367" t="s">
        <v>148</v>
      </c>
      <c r="C585" s="380">
        <f>SUM(C572:C584)</f>
        <v>0</v>
      </c>
      <c r="D585" s="381">
        <f>SUM(D572:D584)</f>
        <v>0</v>
      </c>
      <c r="E585" s="376"/>
      <c r="F585" s="363">
        <f>SUM(F572:F584)</f>
        <v>0</v>
      </c>
      <c r="G585" s="363">
        <f>SUM(G572:G584)</f>
        <v>0</v>
      </c>
    </row>
    <row r="586" spans="1:7" s="360" customFormat="1" x14ac:dyDescent="0.25">
      <c r="A586" s="366" t="s">
        <v>2614</v>
      </c>
      <c r="B586" s="367"/>
      <c r="C586" s="380"/>
      <c r="D586" s="381"/>
      <c r="E586" s="376"/>
      <c r="F586" s="347"/>
      <c r="G586" s="347"/>
    </row>
    <row r="587" spans="1:7" s="360" customFormat="1" x14ac:dyDescent="0.25">
      <c r="A587" s="366" t="s">
        <v>2712</v>
      </c>
      <c r="B587" s="367"/>
      <c r="C587" s="380"/>
      <c r="D587" s="381"/>
      <c r="E587" s="376"/>
      <c r="F587" s="347"/>
      <c r="G587" s="347"/>
    </row>
    <row r="588" spans="1:7" s="360" customFormat="1" x14ac:dyDescent="0.25">
      <c r="A588" s="366" t="s">
        <v>2713</v>
      </c>
      <c r="B588" s="367"/>
      <c r="C588" s="380"/>
      <c r="D588" s="381"/>
      <c r="E588" s="376"/>
      <c r="F588" s="347"/>
      <c r="G588" s="347"/>
    </row>
    <row r="589" spans="1:7" s="360" customFormat="1" x14ac:dyDescent="0.25">
      <c r="A589" s="366" t="s">
        <v>2714</v>
      </c>
      <c r="B589" s="367"/>
      <c r="C589" s="380"/>
      <c r="D589" s="381"/>
      <c r="E589" s="376"/>
      <c r="F589" s="347"/>
      <c r="G589" s="347"/>
    </row>
    <row r="590" spans="1:7" s="360" customFormat="1" x14ac:dyDescent="0.25">
      <c r="A590" s="366" t="s">
        <v>2715</v>
      </c>
      <c r="B590" s="367"/>
      <c r="C590" s="380"/>
      <c r="D590" s="381"/>
      <c r="E590" s="376"/>
      <c r="F590" s="347"/>
      <c r="G590" s="347"/>
    </row>
    <row r="591" spans="1:7" s="215" customFormat="1" x14ac:dyDescent="0.25">
      <c r="A591" s="366" t="s">
        <v>2716</v>
      </c>
      <c r="B591" s="367"/>
      <c r="C591" s="380"/>
      <c r="D591" s="381"/>
      <c r="E591" s="376"/>
      <c r="F591" s="347" t="str">
        <f>IF($C$585=0,"",IF(C591="[for completion]","",IF(C591="","",C591/$C$585)))</f>
        <v/>
      </c>
      <c r="G591" s="347" t="str">
        <f>IF($D$585=0,"",IF(D591="[for completion]","",IF(D591="","",D591/$D$585)))</f>
        <v/>
      </c>
    </row>
    <row r="592" spans="1:7" s="215" customFormat="1" x14ac:dyDescent="0.25">
      <c r="A592" s="366" t="s">
        <v>2717</v>
      </c>
      <c r="B592" s="108"/>
      <c r="C592" s="108"/>
      <c r="D592" s="108"/>
      <c r="E592" s="108"/>
      <c r="F592" s="108"/>
      <c r="G592" s="108"/>
    </row>
    <row r="593" spans="1:7" s="257" customFormat="1" x14ac:dyDescent="0.25">
      <c r="A593" s="366" t="s">
        <v>2718</v>
      </c>
      <c r="B593" s="108"/>
      <c r="C593" s="108"/>
      <c r="D593" s="108"/>
      <c r="E593" s="108"/>
      <c r="F593" s="108"/>
      <c r="G593" s="108"/>
    </row>
    <row r="594" spans="1:7" x14ac:dyDescent="0.25">
      <c r="A594" s="366" t="s">
        <v>2719</v>
      </c>
      <c r="B594" s="263"/>
      <c r="C594" s="263"/>
      <c r="D594" s="263"/>
      <c r="E594" s="263"/>
      <c r="F594" s="263"/>
      <c r="G594" s="261"/>
    </row>
    <row r="595" spans="1:7" s="362" customFormat="1" x14ac:dyDescent="0.25">
      <c r="A595" s="366" t="s">
        <v>2725</v>
      </c>
      <c r="B595" s="263"/>
      <c r="C595" s="263"/>
      <c r="D595" s="263"/>
      <c r="E595" s="263"/>
      <c r="F595" s="263"/>
      <c r="G595" s="261"/>
    </row>
    <row r="596" spans="1:7" x14ac:dyDescent="0.25">
      <c r="A596" s="191"/>
      <c r="B596" s="191" t="s">
        <v>2496</v>
      </c>
      <c r="C596" s="155" t="s">
        <v>115</v>
      </c>
      <c r="D596" s="155" t="s">
        <v>1642</v>
      </c>
      <c r="E596" s="155"/>
      <c r="F596" s="155" t="s">
        <v>489</v>
      </c>
      <c r="G596" s="155" t="s">
        <v>1953</v>
      </c>
    </row>
    <row r="597" spans="1:7" x14ac:dyDescent="0.25">
      <c r="A597" s="328" t="s">
        <v>2615</v>
      </c>
      <c r="B597" s="269" t="s">
        <v>2221</v>
      </c>
      <c r="C597" s="300"/>
      <c r="D597" s="310"/>
      <c r="E597" s="270"/>
      <c r="F597" s="256" t="str">
        <f>IF($C$601=0,"",IF(C597="[for completion]","",IF(C597="","",C597/$C$601)))</f>
        <v/>
      </c>
      <c r="G597" s="256" t="str">
        <f>IF($D$601=0,"",IF(D597="[for completion]","",IF(D597="","",D597/$D$601)))</f>
        <v/>
      </c>
    </row>
    <row r="598" spans="1:7" x14ac:dyDescent="0.25">
      <c r="A598" s="328" t="s">
        <v>2616</v>
      </c>
      <c r="B598" s="265" t="s">
        <v>2222</v>
      </c>
      <c r="C598" s="300"/>
      <c r="D598" s="310"/>
      <c r="E598" s="270"/>
      <c r="F598" s="256" t="str">
        <f>IF($C$601=0,"",IF(C598="[for completion]","",IF(C598="","",C598/$C$601)))</f>
        <v/>
      </c>
      <c r="G598" s="256" t="str">
        <f>IF($D$601=0,"",IF(D598="[for completion]","",IF(D598="","",D598/$D$601)))</f>
        <v/>
      </c>
    </row>
    <row r="599" spans="1:7" x14ac:dyDescent="0.25">
      <c r="A599" s="328" t="s">
        <v>2617</v>
      </c>
      <c r="B599" s="269" t="s">
        <v>1643</v>
      </c>
      <c r="C599" s="300"/>
      <c r="D599" s="310"/>
      <c r="E599" s="270"/>
      <c r="F599" s="256" t="str">
        <f>IF($C$601=0,"",IF(C599="[for completion]","",IF(C599="","",C599/$C$601)))</f>
        <v/>
      </c>
      <c r="G599" s="256" t="str">
        <f>IF($D$601=0,"",IF(D599="[for completion]","",IF(D599="","",D599/$D$601)))</f>
        <v/>
      </c>
    </row>
    <row r="600" spans="1:7" x14ac:dyDescent="0.25">
      <c r="A600" s="328" t="s">
        <v>2618</v>
      </c>
      <c r="B600" s="267" t="s">
        <v>2036</v>
      </c>
      <c r="C600" s="300"/>
      <c r="D600" s="310"/>
      <c r="E600" s="270"/>
      <c r="F600" s="256" t="str">
        <f>IF($C$601=0,"",IF(C600="[for completion]","",IF(C600="","",C600/$C$601)))</f>
        <v/>
      </c>
      <c r="G600" s="256" t="str">
        <f>IF($D$601=0,"",IF(D600="[for completion]","",IF(D600="","",D600/$D$601)))</f>
        <v/>
      </c>
    </row>
    <row r="601" spans="1:7" x14ac:dyDescent="0.25">
      <c r="A601" s="328" t="s">
        <v>2619</v>
      </c>
      <c r="B601" s="269" t="s">
        <v>148</v>
      </c>
      <c r="C601" s="300"/>
      <c r="D601" s="310"/>
      <c r="E601" s="270"/>
      <c r="F601" s="264">
        <f>SUM(F597:F600)</f>
        <v>0</v>
      </c>
      <c r="G601" s="264">
        <f>SUM(G597:G600)</f>
        <v>0</v>
      </c>
    </row>
    <row r="602" spans="1:7" x14ac:dyDescent="0.25">
      <c r="A602" s="267"/>
      <c r="B602" s="267"/>
      <c r="C602" s="267"/>
      <c r="D602" s="267"/>
      <c r="E602" s="267"/>
      <c r="F602" s="267"/>
      <c r="G602" s="266"/>
    </row>
    <row r="603" spans="1:7" x14ac:dyDescent="0.25">
      <c r="A603" s="191"/>
      <c r="B603" s="191" t="s">
        <v>2689</v>
      </c>
      <c r="C603" s="191" t="s">
        <v>2685</v>
      </c>
      <c r="D603" s="191" t="s">
        <v>2690</v>
      </c>
      <c r="E603" s="191"/>
      <c r="F603" s="191" t="s">
        <v>2687</v>
      </c>
      <c r="G603" s="191"/>
    </row>
    <row r="604" spans="1:7" x14ac:dyDescent="0.25">
      <c r="A604" s="366" t="s">
        <v>2622</v>
      </c>
      <c r="B604" s="388" t="s">
        <v>780</v>
      </c>
      <c r="C604" s="382" t="s">
        <v>1215</v>
      </c>
      <c r="D604" s="382" t="s">
        <v>1215</v>
      </c>
      <c r="E604" s="382" t="s">
        <v>1215</v>
      </c>
      <c r="F604" s="382" t="s">
        <v>1215</v>
      </c>
      <c r="G604" s="347" t="str">
        <f>IF($D$622=0,"",IF(D604="[for completion]","",IF(D604="","",D604/$D$622)))</f>
        <v/>
      </c>
    </row>
    <row r="605" spans="1:7" x14ac:dyDescent="0.25">
      <c r="A605" s="366" t="s">
        <v>2623</v>
      </c>
      <c r="B605" s="388" t="s">
        <v>781</v>
      </c>
      <c r="C605" s="382" t="s">
        <v>86</v>
      </c>
      <c r="D605" s="382" t="s">
        <v>1215</v>
      </c>
      <c r="E605" s="382" t="s">
        <v>1215</v>
      </c>
      <c r="F605" s="382" t="s">
        <v>1215</v>
      </c>
      <c r="G605" s="347" t="str">
        <f t="shared" ref="G605:G622" si="34">IF($D$622=0,"",IF(D605="[for completion]","",IF(D605="","",D605/$D$622)))</f>
        <v/>
      </c>
    </row>
    <row r="606" spans="1:7" x14ac:dyDescent="0.25">
      <c r="A606" s="366" t="s">
        <v>2624</v>
      </c>
      <c r="B606" s="388" t="s">
        <v>782</v>
      </c>
      <c r="C606" s="382" t="s">
        <v>1215</v>
      </c>
      <c r="D606" s="382" t="s">
        <v>1215</v>
      </c>
      <c r="E606" s="382" t="s">
        <v>1215</v>
      </c>
      <c r="F606" s="382" t="s">
        <v>1215</v>
      </c>
      <c r="G606" s="347" t="str">
        <f t="shared" si="34"/>
        <v/>
      </c>
    </row>
    <row r="607" spans="1:7" x14ac:dyDescent="0.25">
      <c r="A607" s="366" t="s">
        <v>2625</v>
      </c>
      <c r="B607" s="388" t="s">
        <v>783</v>
      </c>
      <c r="C607" s="382" t="s">
        <v>1215</v>
      </c>
      <c r="D607" s="382" t="s">
        <v>1215</v>
      </c>
      <c r="E607" s="382" t="s">
        <v>1215</v>
      </c>
      <c r="F607" s="382" t="s">
        <v>1215</v>
      </c>
      <c r="G607" s="347" t="str">
        <f t="shared" si="34"/>
        <v/>
      </c>
    </row>
    <row r="608" spans="1:7" x14ac:dyDescent="0.25">
      <c r="A608" s="366" t="s">
        <v>2626</v>
      </c>
      <c r="B608" s="388" t="s">
        <v>784</v>
      </c>
      <c r="C608" s="382" t="s">
        <v>1215</v>
      </c>
      <c r="D608" s="382" t="s">
        <v>1215</v>
      </c>
      <c r="E608" s="382" t="s">
        <v>1215</v>
      </c>
      <c r="F608" s="382" t="s">
        <v>1215</v>
      </c>
      <c r="G608" s="347" t="str">
        <f t="shared" si="34"/>
        <v/>
      </c>
    </row>
    <row r="609" spans="1:7" x14ac:dyDescent="0.25">
      <c r="A609" s="366" t="s">
        <v>2627</v>
      </c>
      <c r="B609" s="388" t="s">
        <v>785</v>
      </c>
      <c r="C609" s="382" t="s">
        <v>1215</v>
      </c>
      <c r="D609" s="382" t="s">
        <v>1215</v>
      </c>
      <c r="E609" s="382" t="s">
        <v>1215</v>
      </c>
      <c r="F609" s="382" t="s">
        <v>1215</v>
      </c>
      <c r="G609" s="347" t="str">
        <f t="shared" si="34"/>
        <v/>
      </c>
    </row>
    <row r="610" spans="1:7" x14ac:dyDescent="0.25">
      <c r="A610" s="366" t="s">
        <v>2628</v>
      </c>
      <c r="B610" s="388" t="s">
        <v>786</v>
      </c>
      <c r="C610" s="382" t="s">
        <v>1215</v>
      </c>
      <c r="D610" s="382" t="s">
        <v>1215</v>
      </c>
      <c r="E610" s="382" t="s">
        <v>1215</v>
      </c>
      <c r="F610" s="382" t="s">
        <v>1215</v>
      </c>
      <c r="G610" s="347" t="str">
        <f t="shared" si="34"/>
        <v/>
      </c>
    </row>
    <row r="611" spans="1:7" x14ac:dyDescent="0.25">
      <c r="A611" s="366" t="s">
        <v>2629</v>
      </c>
      <c r="B611" s="388" t="s">
        <v>2212</v>
      </c>
      <c r="C611" s="382" t="s">
        <v>1215</v>
      </c>
      <c r="D611" s="382" t="s">
        <v>1215</v>
      </c>
      <c r="E611" s="382" t="s">
        <v>1215</v>
      </c>
      <c r="F611" s="382" t="s">
        <v>1215</v>
      </c>
      <c r="G611" s="347" t="str">
        <f t="shared" si="34"/>
        <v/>
      </c>
    </row>
    <row r="612" spans="1:7" x14ac:dyDescent="0.25">
      <c r="A612" s="366" t="s">
        <v>2630</v>
      </c>
      <c r="B612" s="388" t="s">
        <v>2213</v>
      </c>
      <c r="C612" s="382" t="s">
        <v>1215</v>
      </c>
      <c r="D612" s="382" t="s">
        <v>1215</v>
      </c>
      <c r="E612" s="382" t="s">
        <v>1215</v>
      </c>
      <c r="F612" s="382" t="s">
        <v>1215</v>
      </c>
      <c r="G612" s="347" t="str">
        <f t="shared" si="34"/>
        <v/>
      </c>
    </row>
    <row r="613" spans="1:7" x14ac:dyDescent="0.25">
      <c r="A613" s="366" t="s">
        <v>2631</v>
      </c>
      <c r="B613" s="388" t="s">
        <v>2214</v>
      </c>
      <c r="C613" s="382" t="s">
        <v>1215</v>
      </c>
      <c r="D613" s="382" t="s">
        <v>1215</v>
      </c>
      <c r="E613" s="382" t="s">
        <v>1215</v>
      </c>
      <c r="F613" s="382" t="s">
        <v>1215</v>
      </c>
      <c r="G613" s="347" t="str">
        <f t="shared" si="34"/>
        <v/>
      </c>
    </row>
    <row r="614" spans="1:7" x14ac:dyDescent="0.25">
      <c r="A614" s="366" t="s">
        <v>2632</v>
      </c>
      <c r="B614" s="388" t="s">
        <v>787</v>
      </c>
      <c r="C614" s="382" t="s">
        <v>1215</v>
      </c>
      <c r="D614" s="382" t="s">
        <v>1215</v>
      </c>
      <c r="E614" s="382" t="s">
        <v>1215</v>
      </c>
      <c r="F614" s="382" t="s">
        <v>1215</v>
      </c>
      <c r="G614" s="347" t="str">
        <f t="shared" si="34"/>
        <v/>
      </c>
    </row>
    <row r="615" spans="1:7" x14ac:dyDescent="0.25">
      <c r="A615" s="366" t="s">
        <v>2633</v>
      </c>
      <c r="B615" s="388" t="s">
        <v>788</v>
      </c>
      <c r="C615" s="382" t="s">
        <v>1215</v>
      </c>
      <c r="D615" s="382" t="s">
        <v>1215</v>
      </c>
      <c r="E615" s="382" t="s">
        <v>1215</v>
      </c>
      <c r="F615" s="382" t="s">
        <v>1215</v>
      </c>
      <c r="G615" s="347" t="str">
        <f t="shared" si="34"/>
        <v/>
      </c>
    </row>
    <row r="616" spans="1:7" x14ac:dyDescent="0.25">
      <c r="A616" s="366" t="s">
        <v>2634</v>
      </c>
      <c r="B616" s="388" t="s">
        <v>146</v>
      </c>
      <c r="C616" s="382" t="s">
        <v>1215</v>
      </c>
      <c r="D616" s="382" t="s">
        <v>1215</v>
      </c>
      <c r="E616" s="382" t="s">
        <v>1215</v>
      </c>
      <c r="F616" s="382" t="s">
        <v>1215</v>
      </c>
      <c r="G616" s="347" t="str">
        <f t="shared" si="34"/>
        <v/>
      </c>
    </row>
    <row r="617" spans="1:7" x14ac:dyDescent="0.25">
      <c r="A617" s="366" t="s">
        <v>2635</v>
      </c>
      <c r="B617" s="388" t="s">
        <v>2036</v>
      </c>
      <c r="C617" s="382" t="s">
        <v>1215</v>
      </c>
      <c r="D617" s="382" t="s">
        <v>1215</v>
      </c>
      <c r="E617" s="382" t="s">
        <v>1215</v>
      </c>
      <c r="F617" s="382" t="s">
        <v>1215</v>
      </c>
      <c r="G617" s="347" t="str">
        <f t="shared" si="34"/>
        <v/>
      </c>
    </row>
    <row r="618" spans="1:7" x14ac:dyDescent="0.25">
      <c r="A618" s="366" t="s">
        <v>2636</v>
      </c>
      <c r="B618" s="388" t="s">
        <v>148</v>
      </c>
      <c r="C618" s="380">
        <f>SUM(C604:C617)</f>
        <v>0</v>
      </c>
      <c r="D618" s="366">
        <f>SUM(D604:D617)</f>
        <v>0</v>
      </c>
      <c r="E618" s="344"/>
      <c r="F618" s="380"/>
      <c r="G618" s="347" t="str">
        <f t="shared" si="34"/>
        <v/>
      </c>
    </row>
    <row r="619" spans="1:7" x14ac:dyDescent="0.25">
      <c r="A619" s="366" t="s">
        <v>2637</v>
      </c>
      <c r="B619" s="263" t="s">
        <v>2684</v>
      </c>
      <c r="C619" s="108"/>
      <c r="D619" s="108"/>
      <c r="E619" s="108"/>
      <c r="F619" s="382" t="s">
        <v>1215</v>
      </c>
      <c r="G619" s="347" t="str">
        <f t="shared" si="34"/>
        <v/>
      </c>
    </row>
    <row r="620" spans="1:7" x14ac:dyDescent="0.25">
      <c r="A620" s="328" t="s">
        <v>2638</v>
      </c>
      <c r="B620" s="343"/>
      <c r="C620" s="300"/>
      <c r="D620" s="310"/>
      <c r="E620" s="344"/>
      <c r="F620" s="347"/>
      <c r="G620" s="347" t="str">
        <f t="shared" si="34"/>
        <v/>
      </c>
    </row>
    <row r="621" spans="1:7" x14ac:dyDescent="0.25">
      <c r="A621" s="328" t="s">
        <v>2639</v>
      </c>
      <c r="B621" s="343"/>
      <c r="C621" s="300"/>
      <c r="D621" s="310"/>
      <c r="E621" s="344"/>
      <c r="F621" s="347"/>
      <c r="G621" s="347" t="str">
        <f t="shared" si="34"/>
        <v/>
      </c>
    </row>
    <row r="622" spans="1:7" x14ac:dyDescent="0.25">
      <c r="A622" s="328" t="s">
        <v>2640</v>
      </c>
      <c r="B622" s="343"/>
      <c r="C622" s="300"/>
      <c r="D622" s="310"/>
      <c r="E622" s="344"/>
      <c r="F622" s="347"/>
      <c r="G622" s="347" t="str">
        <f t="shared" si="34"/>
        <v/>
      </c>
    </row>
  </sheetData>
  <sheetProtection algorithmName="SHA-512" hashValue="5N5XKCso2KiIYnEZqH5ca39xoW4rX9GhUHHkNhfSgigRs7+hBLAapOMn5WTdiIYZ1rg7raRETgJJhdC7sm3UHA==" saltValue="gHNGNh8FlJhcNbCBG/rmV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A164" zoomScale="80" zoomScaleNormal="80" workbookViewId="0">
      <selection activeCell="C173" sqref="C173"/>
    </sheetView>
  </sheetViews>
  <sheetFormatPr defaultColWidth="8.85546875" defaultRowHeight="15" outlineLevelRow="1" x14ac:dyDescent="0.25"/>
  <cols>
    <col min="1" max="1" width="12.140625" style="66" customWidth="1"/>
    <col min="2" max="2" width="60.85546875" style="66" customWidth="1"/>
    <col min="3" max="4" width="40.85546875" style="66" customWidth="1"/>
    <col min="5" max="5" width="7.140625" style="66" customWidth="1"/>
    <col min="6" max="6" width="40.85546875" style="66" customWidth="1"/>
    <col min="7" max="7" width="40.85546875" style="64" customWidth="1"/>
    <col min="8" max="8" width="7.140625" style="66" customWidth="1"/>
    <col min="9" max="9" width="71.85546875" style="66" customWidth="1"/>
    <col min="10" max="11" width="47.85546875" style="66" customWidth="1"/>
    <col min="12" max="12" width="7.140625" style="66" customWidth="1"/>
    <col min="13" max="13" width="25.85546875" style="66" customWidth="1"/>
    <col min="14" max="14" width="25.85546875" style="64" customWidth="1"/>
    <col min="15" max="16384" width="8.85546875" style="96"/>
  </cols>
  <sheetData>
    <row r="1" spans="1:14" ht="31.5" x14ac:dyDescent="0.25">
      <c r="A1" s="183" t="s">
        <v>789</v>
      </c>
      <c r="B1" s="183"/>
      <c r="C1" s="64"/>
      <c r="D1" s="64"/>
      <c r="E1" s="64"/>
      <c r="F1" s="368" t="s">
        <v>2751</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75</v>
      </c>
      <c r="C3" s="69" t="s">
        <v>1543</v>
      </c>
      <c r="D3" s="67"/>
      <c r="E3" s="67"/>
      <c r="F3" s="67"/>
      <c r="G3" s="67"/>
      <c r="H3"/>
      <c r="L3" s="64"/>
      <c r="M3" s="64"/>
    </row>
    <row r="4" spans="1:14" ht="15.75" thickBot="1" x14ac:dyDescent="0.3">
      <c r="H4"/>
      <c r="L4" s="64"/>
      <c r="M4" s="64"/>
    </row>
    <row r="5" spans="1:14" ht="18.75" x14ac:dyDescent="0.25">
      <c r="B5" s="71" t="s">
        <v>790</v>
      </c>
      <c r="C5" s="70"/>
      <c r="E5" s="72"/>
      <c r="F5" s="72"/>
      <c r="H5"/>
      <c r="L5" s="64"/>
      <c r="M5" s="64"/>
    </row>
    <row r="6" spans="1:14" ht="15.75" thickBot="1" x14ac:dyDescent="0.3">
      <c r="B6" s="75" t="s">
        <v>791</v>
      </c>
      <c r="H6"/>
      <c r="L6" s="64"/>
      <c r="M6" s="64"/>
    </row>
    <row r="7" spans="1:14" s="113" customFormat="1" x14ac:dyDescent="0.25">
      <c r="A7" s="66"/>
      <c r="B7" s="90"/>
      <c r="C7" s="66"/>
      <c r="D7" s="66"/>
      <c r="E7" s="66"/>
      <c r="F7" s="66"/>
      <c r="G7" s="64"/>
      <c r="H7"/>
      <c r="I7" s="66"/>
      <c r="J7" s="66"/>
      <c r="K7" s="66"/>
      <c r="L7" s="64"/>
      <c r="M7" s="64"/>
      <c r="N7" s="64"/>
    </row>
    <row r="8" spans="1:14" ht="37.5" x14ac:dyDescent="0.25">
      <c r="A8" s="77" t="s">
        <v>84</v>
      </c>
      <c r="B8" s="77" t="s">
        <v>791</v>
      </c>
      <c r="C8" s="78"/>
      <c r="D8" s="78"/>
      <c r="E8" s="78"/>
      <c r="F8" s="78"/>
      <c r="G8" s="79"/>
      <c r="H8"/>
      <c r="I8" s="83"/>
      <c r="J8" s="72"/>
      <c r="K8" s="72"/>
      <c r="L8" s="72"/>
      <c r="M8" s="72"/>
    </row>
    <row r="9" spans="1:14" ht="15" customHeight="1" x14ac:dyDescent="0.25">
      <c r="A9" s="85"/>
      <c r="B9" s="86" t="s">
        <v>792</v>
      </c>
      <c r="C9" s="85"/>
      <c r="D9" s="85"/>
      <c r="E9" s="85"/>
      <c r="F9" s="88"/>
      <c r="G9" s="88"/>
      <c r="H9"/>
      <c r="I9" s="83"/>
      <c r="J9" s="80"/>
      <c r="K9" s="80"/>
      <c r="L9" s="80"/>
      <c r="M9" s="99"/>
      <c r="N9" s="99"/>
    </row>
    <row r="10" spans="1:14" x14ac:dyDescent="0.25">
      <c r="A10" s="66" t="s">
        <v>793</v>
      </c>
      <c r="B10" s="66" t="s">
        <v>794</v>
      </c>
      <c r="C10" s="187" t="s">
        <v>1215</v>
      </c>
      <c r="E10" s="83"/>
      <c r="F10" s="83"/>
      <c r="H10"/>
      <c r="I10" s="83"/>
      <c r="L10" s="83"/>
      <c r="M10" s="83"/>
    </row>
    <row r="11" spans="1:14" outlineLevel="1" x14ac:dyDescent="0.25">
      <c r="A11" s="66" t="s">
        <v>795</v>
      </c>
      <c r="B11" s="95" t="s">
        <v>483</v>
      </c>
      <c r="C11" s="187"/>
      <c r="E11" s="83"/>
      <c r="F11" s="83"/>
      <c r="H11"/>
      <c r="I11" s="83"/>
      <c r="L11" s="83"/>
      <c r="M11" s="83"/>
    </row>
    <row r="12" spans="1:14" outlineLevel="1" x14ac:dyDescent="0.25">
      <c r="A12" s="66" t="s">
        <v>796</v>
      </c>
      <c r="B12" s="95" t="s">
        <v>485</v>
      </c>
      <c r="C12" s="187"/>
      <c r="E12" s="83"/>
      <c r="F12" s="83"/>
      <c r="H12"/>
      <c r="I12" s="83"/>
      <c r="L12" s="83"/>
      <c r="M12" s="83"/>
    </row>
    <row r="13" spans="1:14" outlineLevel="1" x14ac:dyDescent="0.25">
      <c r="A13" s="66" t="s">
        <v>797</v>
      </c>
      <c r="E13" s="83"/>
      <c r="F13" s="83"/>
      <c r="H13"/>
      <c r="I13" s="83"/>
      <c r="L13" s="83"/>
      <c r="M13" s="83"/>
    </row>
    <row r="14" spans="1:14" outlineLevel="1" x14ac:dyDescent="0.25">
      <c r="A14" s="66" t="s">
        <v>798</v>
      </c>
      <c r="E14" s="83"/>
      <c r="F14" s="83"/>
      <c r="H14"/>
      <c r="I14" s="83"/>
      <c r="L14" s="83"/>
      <c r="M14" s="83"/>
    </row>
    <row r="15" spans="1:14" outlineLevel="1" x14ac:dyDescent="0.25">
      <c r="A15" s="66" t="s">
        <v>799</v>
      </c>
      <c r="E15" s="83"/>
      <c r="F15" s="83"/>
      <c r="H15"/>
      <c r="I15" s="83"/>
      <c r="L15" s="83"/>
      <c r="M15" s="83"/>
    </row>
    <row r="16" spans="1:14" outlineLevel="1" x14ac:dyDescent="0.25">
      <c r="A16" s="66" t="s">
        <v>800</v>
      </c>
      <c r="E16" s="83"/>
      <c r="F16" s="83"/>
      <c r="H16"/>
      <c r="I16" s="83"/>
      <c r="L16" s="83"/>
      <c r="M16" s="83"/>
    </row>
    <row r="17" spans="1:14" outlineLevel="1" x14ac:dyDescent="0.25">
      <c r="A17" s="66" t="s">
        <v>801</v>
      </c>
      <c r="E17" s="83"/>
      <c r="F17" s="83"/>
      <c r="H17"/>
      <c r="I17" s="83"/>
      <c r="L17" s="83"/>
      <c r="M17" s="83"/>
    </row>
    <row r="18" spans="1:14" x14ac:dyDescent="0.25">
      <c r="A18" s="85"/>
      <c r="B18" s="85" t="s">
        <v>802</v>
      </c>
      <c r="C18" s="85" t="s">
        <v>659</v>
      </c>
      <c r="D18" s="85" t="s">
        <v>803</v>
      </c>
      <c r="E18" s="85"/>
      <c r="F18" s="85" t="s">
        <v>804</v>
      </c>
      <c r="G18" s="85" t="s">
        <v>805</v>
      </c>
      <c r="H18"/>
      <c r="I18" s="112"/>
      <c r="J18" s="80"/>
      <c r="K18" s="80"/>
      <c r="L18" s="72"/>
      <c r="M18" s="80"/>
      <c r="N18" s="80"/>
    </row>
    <row r="19" spans="1:14" x14ac:dyDescent="0.25">
      <c r="A19" s="66" t="s">
        <v>806</v>
      </c>
      <c r="B19" s="66" t="s">
        <v>807</v>
      </c>
      <c r="C19" s="655" t="s">
        <v>1215</v>
      </c>
      <c r="D19" s="80"/>
      <c r="E19" s="80"/>
      <c r="F19" s="99"/>
      <c r="G19" s="99"/>
      <c r="H19"/>
      <c r="I19" s="83"/>
      <c r="L19" s="80"/>
      <c r="M19" s="99"/>
      <c r="N19" s="99"/>
    </row>
    <row r="20" spans="1:14" x14ac:dyDescent="0.25">
      <c r="A20" s="80"/>
      <c r="B20" s="112"/>
      <c r="C20" s="80"/>
      <c r="D20" s="80"/>
      <c r="E20" s="80"/>
      <c r="F20" s="99"/>
      <c r="G20" s="99"/>
      <c r="H20"/>
      <c r="I20" s="112"/>
      <c r="J20" s="80"/>
      <c r="K20" s="80"/>
      <c r="L20" s="80"/>
      <c r="M20" s="99"/>
      <c r="N20" s="99"/>
    </row>
    <row r="21" spans="1:14" x14ac:dyDescent="0.25">
      <c r="B21" s="66" t="s">
        <v>664</v>
      </c>
      <c r="C21" s="80"/>
      <c r="D21" s="80"/>
      <c r="E21" s="80"/>
      <c r="F21" s="99"/>
      <c r="G21" s="99"/>
      <c r="H21"/>
      <c r="I21" s="83"/>
      <c r="J21" s="80"/>
      <c r="K21" s="80"/>
      <c r="L21" s="80"/>
      <c r="M21" s="99"/>
      <c r="N21" s="99"/>
    </row>
    <row r="22" spans="1:14" x14ac:dyDescent="0.25">
      <c r="A22" s="66" t="s">
        <v>808</v>
      </c>
      <c r="B22" s="83" t="s">
        <v>582</v>
      </c>
      <c r="C22" s="655" t="s">
        <v>1215</v>
      </c>
      <c r="D22" s="655" t="s">
        <v>1215</v>
      </c>
      <c r="E22" s="83"/>
      <c r="F22" s="198" t="str">
        <f>IF($C$37=0,"",IF(C22="[for completion]","",C22/$C$37))</f>
        <v/>
      </c>
      <c r="G22" s="198" t="str">
        <f>IF($D$37=0,"",IF(D22="[for completion]","",D22/$D$37))</f>
        <v/>
      </c>
      <c r="H22"/>
      <c r="I22" s="83"/>
      <c r="L22" s="83"/>
      <c r="M22" s="92"/>
      <c r="N22" s="92"/>
    </row>
    <row r="23" spans="1:14" x14ac:dyDescent="0.25">
      <c r="A23" s="66" t="s">
        <v>809</v>
      </c>
      <c r="B23" s="83" t="s">
        <v>582</v>
      </c>
      <c r="C23" s="655" t="s">
        <v>1215</v>
      </c>
      <c r="D23" s="655" t="s">
        <v>1215</v>
      </c>
      <c r="E23" s="83"/>
      <c r="F23" s="198" t="str">
        <f t="shared" ref="F23:F36" si="0">IF($C$37=0,"",IF(C23="[for completion]","",C23/$C$37))</f>
        <v/>
      </c>
      <c r="G23" s="198" t="str">
        <f t="shared" ref="G23:G36" si="1">IF($D$37=0,"",IF(D23="[for completion]","",D23/$D$37))</f>
        <v/>
      </c>
      <c r="H23"/>
      <c r="I23" s="83"/>
      <c r="L23" s="83"/>
      <c r="M23" s="92"/>
      <c r="N23" s="92"/>
    </row>
    <row r="24" spans="1:14" x14ac:dyDescent="0.25">
      <c r="A24" s="66" t="s">
        <v>810</v>
      </c>
      <c r="B24" s="83" t="s">
        <v>582</v>
      </c>
      <c r="C24" s="655" t="s">
        <v>1215</v>
      </c>
      <c r="D24" s="655" t="s">
        <v>1215</v>
      </c>
      <c r="F24" s="198" t="str">
        <f t="shared" si="0"/>
        <v/>
      </c>
      <c r="G24" s="198" t="str">
        <f t="shared" si="1"/>
        <v/>
      </c>
      <c r="H24"/>
      <c r="I24" s="83"/>
      <c r="M24" s="92"/>
      <c r="N24" s="92"/>
    </row>
    <row r="25" spans="1:14" x14ac:dyDescent="0.25">
      <c r="A25" s="66" t="s">
        <v>811</v>
      </c>
      <c r="B25" s="83" t="s">
        <v>582</v>
      </c>
      <c r="C25" s="655" t="s">
        <v>1215</v>
      </c>
      <c r="D25" s="655" t="s">
        <v>1215</v>
      </c>
      <c r="E25" s="103"/>
      <c r="F25" s="198" t="str">
        <f t="shared" si="0"/>
        <v/>
      </c>
      <c r="G25" s="198" t="str">
        <f t="shared" si="1"/>
        <v/>
      </c>
      <c r="H25"/>
      <c r="I25" s="83"/>
      <c r="L25" s="103"/>
      <c r="M25" s="92"/>
      <c r="N25" s="92"/>
    </row>
    <row r="26" spans="1:14" x14ac:dyDescent="0.25">
      <c r="A26" s="66" t="s">
        <v>812</v>
      </c>
      <c r="B26" s="83" t="s">
        <v>582</v>
      </c>
      <c r="C26" s="655" t="s">
        <v>1215</v>
      </c>
      <c r="D26" s="655" t="s">
        <v>1215</v>
      </c>
      <c r="E26" s="103"/>
      <c r="F26" s="198" t="str">
        <f t="shared" si="0"/>
        <v/>
      </c>
      <c r="G26" s="198" t="str">
        <f t="shared" si="1"/>
        <v/>
      </c>
      <c r="H26"/>
      <c r="I26" s="83"/>
      <c r="L26" s="103"/>
      <c r="M26" s="92"/>
      <c r="N26" s="92"/>
    </row>
    <row r="27" spans="1:14" x14ac:dyDescent="0.25">
      <c r="A27" s="66" t="s">
        <v>813</v>
      </c>
      <c r="B27" s="83" t="s">
        <v>582</v>
      </c>
      <c r="C27" s="655" t="s">
        <v>1215</v>
      </c>
      <c r="D27" s="655" t="s">
        <v>1215</v>
      </c>
      <c r="E27" s="103"/>
      <c r="F27" s="198" t="str">
        <f t="shared" si="0"/>
        <v/>
      </c>
      <c r="G27" s="198" t="str">
        <f t="shared" si="1"/>
        <v/>
      </c>
      <c r="H27"/>
      <c r="I27" s="83"/>
      <c r="L27" s="103"/>
      <c r="M27" s="92"/>
      <c r="N27" s="92"/>
    </row>
    <row r="28" spans="1:14" x14ac:dyDescent="0.25">
      <c r="A28" s="66" t="s">
        <v>814</v>
      </c>
      <c r="B28" s="83" t="s">
        <v>582</v>
      </c>
      <c r="C28" s="655" t="s">
        <v>1215</v>
      </c>
      <c r="D28" s="655" t="s">
        <v>1215</v>
      </c>
      <c r="E28" s="103"/>
      <c r="F28" s="198" t="str">
        <f t="shared" si="0"/>
        <v/>
      </c>
      <c r="G28" s="198" t="str">
        <f t="shared" si="1"/>
        <v/>
      </c>
      <c r="H28"/>
      <c r="I28" s="83"/>
      <c r="L28" s="103"/>
      <c r="M28" s="92"/>
      <c r="N28" s="92"/>
    </row>
    <row r="29" spans="1:14" x14ac:dyDescent="0.25">
      <c r="A29" s="66" t="s">
        <v>815</v>
      </c>
      <c r="B29" s="83" t="s">
        <v>582</v>
      </c>
      <c r="C29" s="655" t="s">
        <v>1215</v>
      </c>
      <c r="D29" s="655" t="s">
        <v>1215</v>
      </c>
      <c r="E29" s="103"/>
      <c r="F29" s="198" t="str">
        <f t="shared" si="0"/>
        <v/>
      </c>
      <c r="G29" s="198" t="str">
        <f t="shared" si="1"/>
        <v/>
      </c>
      <c r="H29"/>
      <c r="I29" s="83"/>
      <c r="L29" s="103"/>
      <c r="M29" s="92"/>
      <c r="N29" s="92"/>
    </row>
    <row r="30" spans="1:14" x14ac:dyDescent="0.25">
      <c r="A30" s="66" t="s">
        <v>816</v>
      </c>
      <c r="B30" s="83" t="s">
        <v>582</v>
      </c>
      <c r="C30" s="655" t="s">
        <v>1215</v>
      </c>
      <c r="D30" s="655" t="s">
        <v>1215</v>
      </c>
      <c r="E30" s="103"/>
      <c r="F30" s="198" t="str">
        <f t="shared" si="0"/>
        <v/>
      </c>
      <c r="G30" s="198" t="str">
        <f t="shared" si="1"/>
        <v/>
      </c>
      <c r="H30"/>
      <c r="I30" s="83"/>
      <c r="L30" s="103"/>
      <c r="M30" s="92"/>
      <c r="N30" s="92"/>
    </row>
    <row r="31" spans="1:14" x14ac:dyDescent="0.25">
      <c r="A31" s="66" t="s">
        <v>817</v>
      </c>
      <c r="B31" s="83" t="s">
        <v>582</v>
      </c>
      <c r="C31" s="655" t="s">
        <v>1215</v>
      </c>
      <c r="D31" s="655" t="s">
        <v>1215</v>
      </c>
      <c r="E31" s="103"/>
      <c r="F31" s="198" t="str">
        <f t="shared" si="0"/>
        <v/>
      </c>
      <c r="G31" s="198" t="str">
        <f t="shared" si="1"/>
        <v/>
      </c>
      <c r="H31"/>
      <c r="I31" s="83"/>
      <c r="L31" s="103"/>
      <c r="M31" s="92"/>
      <c r="N31" s="92"/>
    </row>
    <row r="32" spans="1:14" x14ac:dyDescent="0.25">
      <c r="A32" s="66" t="s">
        <v>818</v>
      </c>
      <c r="B32" s="83" t="s">
        <v>582</v>
      </c>
      <c r="C32" s="655" t="s">
        <v>1215</v>
      </c>
      <c r="D32" s="655" t="s">
        <v>1215</v>
      </c>
      <c r="E32" s="103"/>
      <c r="F32" s="198" t="str">
        <f t="shared" si="0"/>
        <v/>
      </c>
      <c r="G32" s="198" t="str">
        <f t="shared" si="1"/>
        <v/>
      </c>
      <c r="H32"/>
      <c r="I32" s="83"/>
      <c r="L32" s="103"/>
      <c r="M32" s="92"/>
      <c r="N32" s="92"/>
    </row>
    <row r="33" spans="1:14" x14ac:dyDescent="0.25">
      <c r="A33" s="66" t="s">
        <v>819</v>
      </c>
      <c r="B33" s="83" t="s">
        <v>582</v>
      </c>
      <c r="C33" s="655" t="s">
        <v>1215</v>
      </c>
      <c r="D33" s="655" t="s">
        <v>1215</v>
      </c>
      <c r="E33" s="103"/>
      <c r="F33" s="198" t="str">
        <f t="shared" si="0"/>
        <v/>
      </c>
      <c r="G33" s="198" t="str">
        <f t="shared" si="1"/>
        <v/>
      </c>
      <c r="H33"/>
      <c r="I33" s="83"/>
      <c r="L33" s="103"/>
      <c r="M33" s="92"/>
      <c r="N33" s="92"/>
    </row>
    <row r="34" spans="1:14" x14ac:dyDescent="0.25">
      <c r="A34" s="66" t="s">
        <v>820</v>
      </c>
      <c r="B34" s="83" t="s">
        <v>582</v>
      </c>
      <c r="C34" s="655" t="s">
        <v>1215</v>
      </c>
      <c r="D34" s="655" t="s">
        <v>1215</v>
      </c>
      <c r="E34" s="103"/>
      <c r="F34" s="198" t="str">
        <f t="shared" si="0"/>
        <v/>
      </c>
      <c r="G34" s="198" t="str">
        <f t="shared" si="1"/>
        <v/>
      </c>
      <c r="H34"/>
      <c r="I34" s="83"/>
      <c r="L34" s="103"/>
      <c r="M34" s="92"/>
      <c r="N34" s="92"/>
    </row>
    <row r="35" spans="1:14" x14ac:dyDescent="0.25">
      <c r="A35" s="66" t="s">
        <v>821</v>
      </c>
      <c r="B35" s="83" t="s">
        <v>582</v>
      </c>
      <c r="C35" s="655" t="s">
        <v>1215</v>
      </c>
      <c r="D35" s="655" t="s">
        <v>1215</v>
      </c>
      <c r="E35" s="103"/>
      <c r="F35" s="198" t="str">
        <f t="shared" si="0"/>
        <v/>
      </c>
      <c r="G35" s="198" t="str">
        <f t="shared" si="1"/>
        <v/>
      </c>
      <c r="H35"/>
      <c r="I35" s="83"/>
      <c r="L35" s="103"/>
      <c r="M35" s="92"/>
      <c r="N35" s="92"/>
    </row>
    <row r="36" spans="1:14" x14ac:dyDescent="0.25">
      <c r="A36" s="66" t="s">
        <v>822</v>
      </c>
      <c r="B36" s="83" t="s">
        <v>582</v>
      </c>
      <c r="C36" s="655" t="s">
        <v>1215</v>
      </c>
      <c r="D36" s="655" t="s">
        <v>1215</v>
      </c>
      <c r="E36" s="103"/>
      <c r="F36" s="198" t="str">
        <f t="shared" si="0"/>
        <v/>
      </c>
      <c r="G36" s="198" t="str">
        <f t="shared" si="1"/>
        <v/>
      </c>
      <c r="H36"/>
      <c r="I36" s="83"/>
      <c r="L36" s="103"/>
      <c r="M36" s="92"/>
      <c r="N36" s="92"/>
    </row>
    <row r="37" spans="1:14" x14ac:dyDescent="0.25">
      <c r="A37" s="66" t="s">
        <v>823</v>
      </c>
      <c r="B37" s="93" t="s">
        <v>148</v>
      </c>
      <c r="C37" s="188">
        <f>SUM(C22:C36)</f>
        <v>0</v>
      </c>
      <c r="D37" s="91">
        <f>SUM(D22:D36)</f>
        <v>0</v>
      </c>
      <c r="E37" s="103"/>
      <c r="F37" s="199">
        <f>SUM(F22:F36)</f>
        <v>0</v>
      </c>
      <c r="G37" s="199">
        <f>SUM(G22:G36)</f>
        <v>0</v>
      </c>
      <c r="H37"/>
      <c r="I37" s="93"/>
      <c r="J37" s="83"/>
      <c r="K37" s="83"/>
      <c r="L37" s="103"/>
      <c r="M37" s="94"/>
      <c r="N37" s="94"/>
    </row>
    <row r="38" spans="1:14" x14ac:dyDescent="0.25">
      <c r="A38" s="85"/>
      <c r="B38" s="86" t="s">
        <v>824</v>
      </c>
      <c r="C38" s="85" t="s">
        <v>115</v>
      </c>
      <c r="D38" s="85"/>
      <c r="E38" s="87"/>
      <c r="F38" s="85" t="s">
        <v>804</v>
      </c>
      <c r="G38" s="85"/>
      <c r="H38"/>
      <c r="I38" s="112"/>
      <c r="J38" s="80"/>
      <c r="K38" s="80"/>
      <c r="L38" s="72"/>
      <c r="M38" s="80"/>
      <c r="N38" s="80"/>
    </row>
    <row r="39" spans="1:14" x14ac:dyDescent="0.25">
      <c r="A39" s="66" t="s">
        <v>825</v>
      </c>
      <c r="B39" s="83" t="s">
        <v>826</v>
      </c>
      <c r="C39" s="655" t="s">
        <v>1215</v>
      </c>
      <c r="E39" s="114"/>
      <c r="F39" s="198" t="str">
        <f>IF($C$42=0,"",IF(C39="[for completion]","",C39/$C$42))</f>
        <v/>
      </c>
      <c r="G39" s="91"/>
      <c r="H39"/>
      <c r="I39" s="83"/>
      <c r="L39" s="114"/>
      <c r="M39" s="92"/>
      <c r="N39" s="91"/>
    </row>
    <row r="40" spans="1:14" x14ac:dyDescent="0.25">
      <c r="A40" s="66" t="s">
        <v>827</v>
      </c>
      <c r="B40" s="83" t="s">
        <v>828</v>
      </c>
      <c r="C40" s="655" t="s">
        <v>1215</v>
      </c>
      <c r="E40" s="114"/>
      <c r="F40" s="198" t="str">
        <f>IF($C$42=0,"",IF(C40="[for completion]","",C40/$C$42))</f>
        <v/>
      </c>
      <c r="G40" s="91"/>
      <c r="H40"/>
      <c r="I40" s="83"/>
      <c r="L40" s="114"/>
      <c r="M40" s="92"/>
      <c r="N40" s="91"/>
    </row>
    <row r="41" spans="1:14" x14ac:dyDescent="0.25">
      <c r="A41" s="66" t="s">
        <v>829</v>
      </c>
      <c r="B41" s="83" t="s">
        <v>146</v>
      </c>
      <c r="C41" s="655" t="s">
        <v>1215</v>
      </c>
      <c r="E41" s="103"/>
      <c r="F41" s="198" t="str">
        <f>IF($C$42=0,"",IF(C41="[for completion]","",C41/$C$42))</f>
        <v/>
      </c>
      <c r="G41" s="91"/>
      <c r="H41"/>
      <c r="I41" s="83"/>
      <c r="L41" s="103"/>
      <c r="M41" s="92"/>
      <c r="N41" s="91"/>
    </row>
    <row r="42" spans="1:14" x14ac:dyDescent="0.25">
      <c r="A42" s="66" t="s">
        <v>830</v>
      </c>
      <c r="B42" s="93" t="s">
        <v>148</v>
      </c>
      <c r="C42" s="188">
        <f>SUM(C39:C41)</f>
        <v>0</v>
      </c>
      <c r="D42" s="83"/>
      <c r="E42" s="103"/>
      <c r="F42" s="199">
        <f>SUM(F39:F41)</f>
        <v>0</v>
      </c>
      <c r="G42" s="91"/>
      <c r="H42"/>
      <c r="I42" s="83"/>
      <c r="L42" s="103"/>
      <c r="M42" s="92"/>
      <c r="N42" s="91"/>
    </row>
    <row r="43" spans="1:14" outlineLevel="1" x14ac:dyDescent="0.25">
      <c r="A43" s="66" t="s">
        <v>831</v>
      </c>
      <c r="B43" s="93"/>
      <c r="C43" s="83"/>
      <c r="D43" s="83"/>
      <c r="E43" s="103"/>
      <c r="F43" s="94"/>
      <c r="G43" s="91"/>
      <c r="H43"/>
      <c r="I43" s="83"/>
      <c r="L43" s="103"/>
      <c r="M43" s="92"/>
      <c r="N43" s="91"/>
    </row>
    <row r="44" spans="1:14" outlineLevel="1" x14ac:dyDescent="0.25">
      <c r="A44" s="66" t="s">
        <v>832</v>
      </c>
      <c r="B44" s="93"/>
      <c r="C44" s="83"/>
      <c r="D44" s="83"/>
      <c r="E44" s="103"/>
      <c r="F44" s="94"/>
      <c r="G44" s="91"/>
      <c r="H44"/>
      <c r="I44" s="83"/>
      <c r="L44" s="103"/>
      <c r="M44" s="92"/>
      <c r="N44" s="91"/>
    </row>
    <row r="45" spans="1:14" outlineLevel="1" x14ac:dyDescent="0.25">
      <c r="A45" s="66" t="s">
        <v>833</v>
      </c>
      <c r="B45" s="83"/>
      <c r="E45" s="103"/>
      <c r="F45" s="92"/>
      <c r="G45" s="91"/>
      <c r="H45"/>
      <c r="I45" s="83"/>
      <c r="L45" s="103"/>
      <c r="M45" s="92"/>
      <c r="N45" s="91"/>
    </row>
    <row r="46" spans="1:14" outlineLevel="1" x14ac:dyDescent="0.25">
      <c r="A46" s="66" t="s">
        <v>834</v>
      </c>
      <c r="B46" s="83"/>
      <c r="E46" s="103"/>
      <c r="F46" s="92"/>
      <c r="G46" s="91"/>
      <c r="H46"/>
      <c r="I46" s="83"/>
      <c r="L46" s="103"/>
      <c r="M46" s="92"/>
      <c r="N46" s="91"/>
    </row>
    <row r="47" spans="1:14" outlineLevel="1" x14ac:dyDescent="0.25">
      <c r="A47" s="66" t="s">
        <v>835</v>
      </c>
      <c r="B47" s="83"/>
      <c r="E47" s="103"/>
      <c r="F47" s="92"/>
      <c r="G47" s="91"/>
      <c r="H47"/>
      <c r="I47" s="83"/>
      <c r="L47" s="103"/>
      <c r="M47" s="92"/>
      <c r="N47" s="91"/>
    </row>
    <row r="48" spans="1:14" ht="15" customHeight="1" x14ac:dyDescent="0.25">
      <c r="A48" s="85"/>
      <c r="B48" s="86" t="s">
        <v>499</v>
      </c>
      <c r="C48" s="85" t="s">
        <v>804</v>
      </c>
      <c r="D48" s="85"/>
      <c r="E48" s="87"/>
      <c r="F48" s="88"/>
      <c r="G48" s="88"/>
      <c r="H48"/>
      <c r="I48" s="112"/>
      <c r="J48" s="80"/>
      <c r="K48" s="80"/>
      <c r="L48" s="72"/>
      <c r="M48" s="99"/>
      <c r="N48" s="99"/>
    </row>
    <row r="49" spans="1:14" x14ac:dyDescent="0.25">
      <c r="A49" s="66" t="s">
        <v>836</v>
      </c>
      <c r="B49" s="111" t="s">
        <v>501</v>
      </c>
      <c r="C49" s="180">
        <f>SUM(C50:C76)</f>
        <v>0</v>
      </c>
      <c r="G49" s="66"/>
      <c r="H49"/>
      <c r="I49" s="72"/>
      <c r="N49" s="66"/>
    </row>
    <row r="50" spans="1:14" x14ac:dyDescent="0.25">
      <c r="A50" s="66" t="s">
        <v>837</v>
      </c>
      <c r="B50" s="66" t="s">
        <v>503</v>
      </c>
      <c r="C50" s="655" t="s">
        <v>1215</v>
      </c>
      <c r="G50" s="66"/>
      <c r="H50"/>
      <c r="N50" s="66"/>
    </row>
    <row r="51" spans="1:14" x14ac:dyDescent="0.25">
      <c r="A51" s="66" t="s">
        <v>838</v>
      </c>
      <c r="B51" s="66" t="s">
        <v>505</v>
      </c>
      <c r="C51" s="655" t="s">
        <v>1215</v>
      </c>
      <c r="G51" s="66"/>
      <c r="H51"/>
      <c r="N51" s="66"/>
    </row>
    <row r="52" spans="1:14" x14ac:dyDescent="0.25">
      <c r="A52" s="66" t="s">
        <v>839</v>
      </c>
      <c r="B52" s="66" t="s">
        <v>507</v>
      </c>
      <c r="C52" s="655" t="s">
        <v>1215</v>
      </c>
      <c r="G52" s="66"/>
      <c r="H52"/>
      <c r="N52" s="66"/>
    </row>
    <row r="53" spans="1:14" x14ac:dyDescent="0.25">
      <c r="A53" s="66" t="s">
        <v>840</v>
      </c>
      <c r="B53" s="66" t="s">
        <v>509</v>
      </c>
      <c r="C53" s="655" t="s">
        <v>1215</v>
      </c>
      <c r="G53" s="66"/>
      <c r="H53"/>
      <c r="N53" s="66"/>
    </row>
    <row r="54" spans="1:14" x14ac:dyDescent="0.25">
      <c r="A54" s="66" t="s">
        <v>841</v>
      </c>
      <c r="B54" s="66" t="s">
        <v>511</v>
      </c>
      <c r="C54" s="655" t="s">
        <v>1215</v>
      </c>
      <c r="G54" s="66"/>
      <c r="H54"/>
      <c r="N54" s="66"/>
    </row>
    <row r="55" spans="1:14" x14ac:dyDescent="0.25">
      <c r="A55" s="66" t="s">
        <v>842</v>
      </c>
      <c r="B55" s="66" t="s">
        <v>2299</v>
      </c>
      <c r="C55" s="655" t="s">
        <v>1215</v>
      </c>
      <c r="G55" s="66"/>
      <c r="H55"/>
      <c r="N55" s="66"/>
    </row>
    <row r="56" spans="1:14" x14ac:dyDescent="0.25">
      <c r="A56" s="66" t="s">
        <v>843</v>
      </c>
      <c r="B56" s="66" t="s">
        <v>514</v>
      </c>
      <c r="C56" s="655" t="s">
        <v>1215</v>
      </c>
      <c r="G56" s="66"/>
      <c r="H56"/>
      <c r="N56" s="66"/>
    </row>
    <row r="57" spans="1:14" x14ac:dyDescent="0.25">
      <c r="A57" s="66" t="s">
        <v>844</v>
      </c>
      <c r="B57" s="66" t="s">
        <v>516</v>
      </c>
      <c r="C57" s="655" t="s">
        <v>1215</v>
      </c>
      <c r="G57" s="66"/>
      <c r="H57"/>
      <c r="N57" s="66"/>
    </row>
    <row r="58" spans="1:14" x14ac:dyDescent="0.25">
      <c r="A58" s="66" t="s">
        <v>845</v>
      </c>
      <c r="B58" s="66" t="s">
        <v>518</v>
      </c>
      <c r="C58" s="655" t="s">
        <v>1215</v>
      </c>
      <c r="G58" s="66"/>
      <c r="H58"/>
      <c r="N58" s="66"/>
    </row>
    <row r="59" spans="1:14" x14ac:dyDescent="0.25">
      <c r="A59" s="66" t="s">
        <v>846</v>
      </c>
      <c r="B59" s="66" t="s">
        <v>520</v>
      </c>
      <c r="C59" s="655" t="s">
        <v>1215</v>
      </c>
      <c r="G59" s="66"/>
      <c r="H59"/>
      <c r="N59" s="66"/>
    </row>
    <row r="60" spans="1:14" x14ac:dyDescent="0.25">
      <c r="A60" s="66" t="s">
        <v>847</v>
      </c>
      <c r="B60" s="66" t="s">
        <v>522</v>
      </c>
      <c r="C60" s="655" t="s">
        <v>1215</v>
      </c>
      <c r="G60" s="66"/>
      <c r="H60"/>
      <c r="N60" s="66"/>
    </row>
    <row r="61" spans="1:14" x14ac:dyDescent="0.25">
      <c r="A61" s="66" t="s">
        <v>848</v>
      </c>
      <c r="B61" s="66" t="s">
        <v>524</v>
      </c>
      <c r="C61" s="655" t="s">
        <v>1215</v>
      </c>
      <c r="G61" s="66"/>
      <c r="H61"/>
      <c r="N61" s="66"/>
    </row>
    <row r="62" spans="1:14" x14ac:dyDescent="0.25">
      <c r="A62" s="66" t="s">
        <v>849</v>
      </c>
      <c r="B62" s="66" t="s">
        <v>526</v>
      </c>
      <c r="C62" s="655" t="s">
        <v>1215</v>
      </c>
      <c r="G62" s="66"/>
      <c r="H62"/>
      <c r="N62" s="66"/>
    </row>
    <row r="63" spans="1:14" x14ac:dyDescent="0.25">
      <c r="A63" s="66" t="s">
        <v>850</v>
      </c>
      <c r="B63" s="66" t="s">
        <v>528</v>
      </c>
      <c r="C63" s="655" t="s">
        <v>1215</v>
      </c>
      <c r="G63" s="66"/>
      <c r="H63"/>
      <c r="N63" s="66"/>
    </row>
    <row r="64" spans="1:14" x14ac:dyDescent="0.25">
      <c r="A64" s="66" t="s">
        <v>851</v>
      </c>
      <c r="B64" s="66" t="s">
        <v>530</v>
      </c>
      <c r="C64" s="655" t="s">
        <v>1215</v>
      </c>
      <c r="G64" s="66"/>
      <c r="H64"/>
      <c r="N64" s="66"/>
    </row>
    <row r="65" spans="1:14" x14ac:dyDescent="0.25">
      <c r="A65" s="66" t="s">
        <v>852</v>
      </c>
      <c r="B65" s="66" t="s">
        <v>3</v>
      </c>
      <c r="C65" s="655" t="s">
        <v>1215</v>
      </c>
      <c r="G65" s="66"/>
      <c r="H65"/>
      <c r="N65" s="66"/>
    </row>
    <row r="66" spans="1:14" x14ac:dyDescent="0.25">
      <c r="A66" s="66" t="s">
        <v>853</v>
      </c>
      <c r="B66" s="66" t="s">
        <v>533</v>
      </c>
      <c r="C66" s="655" t="s">
        <v>1215</v>
      </c>
      <c r="G66" s="66"/>
      <c r="H66"/>
      <c r="N66" s="66"/>
    </row>
    <row r="67" spans="1:14" x14ac:dyDescent="0.25">
      <c r="A67" s="66" t="s">
        <v>854</v>
      </c>
      <c r="B67" s="66" t="s">
        <v>535</v>
      </c>
      <c r="C67" s="655" t="s">
        <v>1215</v>
      </c>
      <c r="G67" s="66"/>
      <c r="H67"/>
      <c r="N67" s="66"/>
    </row>
    <row r="68" spans="1:14" x14ac:dyDescent="0.25">
      <c r="A68" s="66" t="s">
        <v>855</v>
      </c>
      <c r="B68" s="66" t="s">
        <v>537</v>
      </c>
      <c r="C68" s="655" t="s">
        <v>1215</v>
      </c>
      <c r="G68" s="66"/>
      <c r="H68"/>
      <c r="N68" s="66"/>
    </row>
    <row r="69" spans="1:14" x14ac:dyDescent="0.25">
      <c r="A69" s="274" t="s">
        <v>856</v>
      </c>
      <c r="B69" s="66" t="s">
        <v>539</v>
      </c>
      <c r="C69" s="655" t="s">
        <v>1215</v>
      </c>
      <c r="G69" s="66"/>
      <c r="H69"/>
      <c r="N69" s="66"/>
    </row>
    <row r="70" spans="1:14" x14ac:dyDescent="0.25">
      <c r="A70" s="274" t="s">
        <v>857</v>
      </c>
      <c r="B70" s="66" t="s">
        <v>541</v>
      </c>
      <c r="C70" s="655" t="s">
        <v>1215</v>
      </c>
      <c r="G70" s="66"/>
      <c r="H70"/>
      <c r="N70" s="66"/>
    </row>
    <row r="71" spans="1:14" x14ac:dyDescent="0.25">
      <c r="A71" s="274" t="s">
        <v>858</v>
      </c>
      <c r="B71" s="66" t="s">
        <v>543</v>
      </c>
      <c r="C71" s="655" t="s">
        <v>1215</v>
      </c>
      <c r="G71" s="66"/>
      <c r="H71"/>
      <c r="N71" s="66"/>
    </row>
    <row r="72" spans="1:14" x14ac:dyDescent="0.25">
      <c r="A72" s="274" t="s">
        <v>859</v>
      </c>
      <c r="B72" s="66" t="s">
        <v>545</v>
      </c>
      <c r="C72" s="655" t="s">
        <v>1215</v>
      </c>
      <c r="G72" s="66"/>
      <c r="H72"/>
      <c r="N72" s="66"/>
    </row>
    <row r="73" spans="1:14" x14ac:dyDescent="0.25">
      <c r="A73" s="274" t="s">
        <v>860</v>
      </c>
      <c r="B73" s="66" t="s">
        <v>547</v>
      </c>
      <c r="C73" s="655" t="s">
        <v>1215</v>
      </c>
      <c r="G73" s="66"/>
      <c r="H73"/>
      <c r="N73" s="66"/>
    </row>
    <row r="74" spans="1:14" x14ac:dyDescent="0.25">
      <c r="A74" s="274" t="s">
        <v>861</v>
      </c>
      <c r="B74" s="66" t="s">
        <v>549</v>
      </c>
      <c r="C74" s="655" t="s">
        <v>1215</v>
      </c>
      <c r="G74" s="66"/>
      <c r="H74"/>
      <c r="N74" s="66"/>
    </row>
    <row r="75" spans="1:14" x14ac:dyDescent="0.25">
      <c r="A75" s="274" t="s">
        <v>862</v>
      </c>
      <c r="B75" s="66" t="s">
        <v>551</v>
      </c>
      <c r="C75" s="655" t="s">
        <v>1215</v>
      </c>
      <c r="G75" s="66"/>
      <c r="H75"/>
      <c r="N75" s="66"/>
    </row>
    <row r="76" spans="1:14" x14ac:dyDescent="0.25">
      <c r="A76" s="274" t="s">
        <v>863</v>
      </c>
      <c r="B76" s="66" t="s">
        <v>6</v>
      </c>
      <c r="C76" s="655" t="s">
        <v>1215</v>
      </c>
      <c r="G76" s="66"/>
      <c r="H76"/>
      <c r="N76" s="66"/>
    </row>
    <row r="77" spans="1:14" x14ac:dyDescent="0.25">
      <c r="A77" s="274" t="s">
        <v>864</v>
      </c>
      <c r="B77" s="111" t="s">
        <v>316</v>
      </c>
      <c r="C77" s="180">
        <f>SUM(C78:C80)</f>
        <v>0</v>
      </c>
      <c r="G77" s="66"/>
      <c r="H77"/>
      <c r="I77" s="72"/>
      <c r="N77" s="66"/>
    </row>
    <row r="78" spans="1:14" x14ac:dyDescent="0.25">
      <c r="A78" s="274" t="s">
        <v>865</v>
      </c>
      <c r="B78" s="66" t="s">
        <v>557</v>
      </c>
      <c r="C78" s="655" t="s">
        <v>1215</v>
      </c>
      <c r="G78" s="66"/>
      <c r="H78"/>
      <c r="N78" s="66"/>
    </row>
    <row r="79" spans="1:14" x14ac:dyDescent="0.25">
      <c r="A79" s="274" t="s">
        <v>866</v>
      </c>
      <c r="B79" s="66" t="s">
        <v>559</v>
      </c>
      <c r="C79" s="655" t="s">
        <v>1215</v>
      </c>
      <c r="G79" s="66"/>
      <c r="H79"/>
      <c r="N79" s="66"/>
    </row>
    <row r="80" spans="1:14" x14ac:dyDescent="0.25">
      <c r="A80" s="274" t="s">
        <v>867</v>
      </c>
      <c r="B80" s="66" t="s">
        <v>2</v>
      </c>
      <c r="C80" s="655" t="s">
        <v>1215</v>
      </c>
      <c r="G80" s="66"/>
      <c r="H80"/>
      <c r="N80" s="66"/>
    </row>
    <row r="81" spans="1:14" x14ac:dyDescent="0.25">
      <c r="A81" s="274" t="s">
        <v>868</v>
      </c>
      <c r="B81" s="111" t="s">
        <v>146</v>
      </c>
      <c r="C81" s="180">
        <f>SUM(C82:C92)</f>
        <v>0</v>
      </c>
      <c r="G81" s="66"/>
      <c r="H81"/>
      <c r="I81" s="72"/>
      <c r="N81" s="66"/>
    </row>
    <row r="82" spans="1:14" x14ac:dyDescent="0.25">
      <c r="A82" s="274" t="s">
        <v>869</v>
      </c>
      <c r="B82" s="83" t="s">
        <v>318</v>
      </c>
      <c r="C82" s="655" t="s">
        <v>1215</v>
      </c>
      <c r="G82" s="66"/>
      <c r="H82"/>
      <c r="I82" s="83"/>
      <c r="N82" s="66"/>
    </row>
    <row r="83" spans="1:14" x14ac:dyDescent="0.25">
      <c r="A83" s="274" t="s">
        <v>870</v>
      </c>
      <c r="B83" s="274" t="s">
        <v>554</v>
      </c>
      <c r="C83" s="655" t="s">
        <v>1215</v>
      </c>
      <c r="D83" s="274"/>
      <c r="E83" s="274"/>
      <c r="F83" s="274"/>
      <c r="G83" s="274"/>
      <c r="H83" s="257"/>
      <c r="I83" s="260"/>
      <c r="J83" s="274"/>
      <c r="K83" s="274"/>
      <c r="L83" s="274"/>
      <c r="M83" s="274"/>
      <c r="N83" s="274"/>
    </row>
    <row r="84" spans="1:14" x14ac:dyDescent="0.25">
      <c r="A84" s="274" t="s">
        <v>871</v>
      </c>
      <c r="B84" s="83" t="s">
        <v>320</v>
      </c>
      <c r="C84" s="655" t="s">
        <v>1215</v>
      </c>
      <c r="G84" s="66"/>
      <c r="H84"/>
      <c r="I84" s="83"/>
      <c r="N84" s="66"/>
    </row>
    <row r="85" spans="1:14" x14ac:dyDescent="0.25">
      <c r="A85" s="274" t="s">
        <v>872</v>
      </c>
      <c r="B85" s="83" t="s">
        <v>322</v>
      </c>
      <c r="C85" s="655" t="s">
        <v>1215</v>
      </c>
      <c r="G85" s="66"/>
      <c r="H85"/>
      <c r="I85" s="83"/>
      <c r="N85" s="66"/>
    </row>
    <row r="86" spans="1:14" x14ac:dyDescent="0.25">
      <c r="A86" s="274" t="s">
        <v>873</v>
      </c>
      <c r="B86" s="83" t="s">
        <v>12</v>
      </c>
      <c r="C86" s="655" t="s">
        <v>1215</v>
      </c>
      <c r="G86" s="66"/>
      <c r="H86"/>
      <c r="I86" s="83"/>
      <c r="N86" s="66"/>
    </row>
    <row r="87" spans="1:14" x14ac:dyDescent="0.25">
      <c r="A87" s="274" t="s">
        <v>874</v>
      </c>
      <c r="B87" s="83" t="s">
        <v>325</v>
      </c>
      <c r="C87" s="655" t="s">
        <v>1215</v>
      </c>
      <c r="G87" s="66"/>
      <c r="H87"/>
      <c r="I87" s="83"/>
      <c r="N87" s="66"/>
    </row>
    <row r="88" spans="1:14" x14ac:dyDescent="0.25">
      <c r="A88" s="274" t="s">
        <v>875</v>
      </c>
      <c r="B88" s="83" t="s">
        <v>327</v>
      </c>
      <c r="C88" s="655" t="s">
        <v>1215</v>
      </c>
      <c r="G88" s="66"/>
      <c r="H88"/>
      <c r="I88" s="83"/>
      <c r="N88" s="66"/>
    </row>
    <row r="89" spans="1:14" x14ac:dyDescent="0.25">
      <c r="A89" s="274" t="s">
        <v>876</v>
      </c>
      <c r="B89" s="83" t="s">
        <v>329</v>
      </c>
      <c r="C89" s="655" t="s">
        <v>1215</v>
      </c>
      <c r="G89" s="66"/>
      <c r="H89"/>
      <c r="I89" s="83"/>
      <c r="N89" s="66"/>
    </row>
    <row r="90" spans="1:14" x14ac:dyDescent="0.25">
      <c r="A90" s="274" t="s">
        <v>877</v>
      </c>
      <c r="B90" s="83" t="s">
        <v>331</v>
      </c>
      <c r="C90" s="655" t="s">
        <v>1215</v>
      </c>
      <c r="G90" s="66"/>
      <c r="H90"/>
      <c r="I90" s="83"/>
      <c r="N90" s="66"/>
    </row>
    <row r="91" spans="1:14" x14ac:dyDescent="0.25">
      <c r="A91" s="274" t="s">
        <v>878</v>
      </c>
      <c r="B91" s="83" t="s">
        <v>333</v>
      </c>
      <c r="C91" s="655" t="s">
        <v>1215</v>
      </c>
      <c r="G91" s="66"/>
      <c r="H91"/>
      <c r="I91" s="83"/>
      <c r="N91" s="66"/>
    </row>
    <row r="92" spans="1:14" x14ac:dyDescent="0.25">
      <c r="A92" s="274" t="s">
        <v>879</v>
      </c>
      <c r="B92" s="83" t="s">
        <v>146</v>
      </c>
      <c r="C92" s="655" t="s">
        <v>1215</v>
      </c>
      <c r="G92" s="66"/>
      <c r="H92"/>
      <c r="I92" s="83"/>
      <c r="N92" s="66"/>
    </row>
    <row r="93" spans="1:14" outlineLevel="1" x14ac:dyDescent="0.25">
      <c r="A93" s="66" t="s">
        <v>880</v>
      </c>
      <c r="B93" s="95" t="s">
        <v>150</v>
      </c>
      <c r="C93" s="180"/>
      <c r="G93" s="66"/>
      <c r="H93"/>
      <c r="I93" s="83"/>
      <c r="N93" s="66"/>
    </row>
    <row r="94" spans="1:14" outlineLevel="1" x14ac:dyDescent="0.25">
      <c r="A94" s="66" t="s">
        <v>881</v>
      </c>
      <c r="B94" s="95" t="s">
        <v>150</v>
      </c>
      <c r="C94" s="180"/>
      <c r="G94" s="66"/>
      <c r="H94"/>
      <c r="I94" s="83"/>
      <c r="N94" s="66"/>
    </row>
    <row r="95" spans="1:14" outlineLevel="1" x14ac:dyDescent="0.25">
      <c r="A95" s="66" t="s">
        <v>882</v>
      </c>
      <c r="B95" s="95" t="s">
        <v>150</v>
      </c>
      <c r="C95" s="180"/>
      <c r="G95" s="66"/>
      <c r="H95"/>
      <c r="I95" s="83"/>
      <c r="N95" s="66"/>
    </row>
    <row r="96" spans="1:14" outlineLevel="1" x14ac:dyDescent="0.25">
      <c r="A96" s="66" t="s">
        <v>883</v>
      </c>
      <c r="B96" s="95" t="s">
        <v>150</v>
      </c>
      <c r="C96" s="180"/>
      <c r="G96" s="66"/>
      <c r="H96"/>
      <c r="I96" s="83"/>
      <c r="N96" s="66"/>
    </row>
    <row r="97" spans="1:14" outlineLevel="1" x14ac:dyDescent="0.25">
      <c r="A97" s="66" t="s">
        <v>884</v>
      </c>
      <c r="B97" s="95" t="s">
        <v>150</v>
      </c>
      <c r="C97" s="180"/>
      <c r="G97" s="66"/>
      <c r="H97"/>
      <c r="I97" s="83"/>
      <c r="N97" s="66"/>
    </row>
    <row r="98" spans="1:14" outlineLevel="1" x14ac:dyDescent="0.25">
      <c r="A98" s="66" t="s">
        <v>885</v>
      </c>
      <c r="B98" s="95" t="s">
        <v>150</v>
      </c>
      <c r="C98" s="180"/>
      <c r="G98" s="66"/>
      <c r="H98"/>
      <c r="I98" s="83"/>
      <c r="N98" s="66"/>
    </row>
    <row r="99" spans="1:14" outlineLevel="1" x14ac:dyDescent="0.25">
      <c r="A99" s="66" t="s">
        <v>886</v>
      </c>
      <c r="B99" s="95" t="s">
        <v>150</v>
      </c>
      <c r="C99" s="180"/>
      <c r="G99" s="66"/>
      <c r="H99"/>
      <c r="I99" s="83"/>
      <c r="N99" s="66"/>
    </row>
    <row r="100" spans="1:14" outlineLevel="1" x14ac:dyDescent="0.25">
      <c r="A100" s="66" t="s">
        <v>887</v>
      </c>
      <c r="B100" s="95" t="s">
        <v>150</v>
      </c>
      <c r="C100" s="180"/>
      <c r="G100" s="66"/>
      <c r="H100"/>
      <c r="I100" s="83"/>
      <c r="N100" s="66"/>
    </row>
    <row r="101" spans="1:14" outlineLevel="1" x14ac:dyDescent="0.25">
      <c r="A101" s="66" t="s">
        <v>888</v>
      </c>
      <c r="B101" s="95" t="s">
        <v>150</v>
      </c>
      <c r="C101" s="180"/>
      <c r="G101" s="66"/>
      <c r="H101"/>
      <c r="I101" s="83"/>
      <c r="N101" s="66"/>
    </row>
    <row r="102" spans="1:14" outlineLevel="1" x14ac:dyDescent="0.25">
      <c r="A102" s="66" t="s">
        <v>889</v>
      </c>
      <c r="B102" s="95" t="s">
        <v>150</v>
      </c>
      <c r="C102" s="180"/>
      <c r="G102" s="66"/>
      <c r="H102"/>
      <c r="I102" s="83"/>
      <c r="N102" s="66"/>
    </row>
    <row r="103" spans="1:14" ht="15" customHeight="1" x14ac:dyDescent="0.25">
      <c r="A103" s="85"/>
      <c r="B103" s="192" t="s">
        <v>1550</v>
      </c>
      <c r="C103" s="181" t="s">
        <v>804</v>
      </c>
      <c r="D103" s="85"/>
      <c r="E103" s="87"/>
      <c r="F103" s="85"/>
      <c r="G103" s="88"/>
      <c r="H103"/>
      <c r="I103" s="112"/>
      <c r="J103" s="80"/>
      <c r="K103" s="80"/>
      <c r="L103" s="72"/>
      <c r="M103" s="80"/>
      <c r="N103" s="99"/>
    </row>
    <row r="104" spans="1:14" x14ac:dyDescent="0.25">
      <c r="A104" s="66" t="s">
        <v>890</v>
      </c>
      <c r="B104" s="329" t="s">
        <v>3049</v>
      </c>
      <c r="C104" s="363" t="s">
        <v>1215</v>
      </c>
      <c r="G104" s="66"/>
      <c r="H104"/>
      <c r="I104" s="83"/>
      <c r="N104" s="66"/>
    </row>
    <row r="105" spans="1:14" x14ac:dyDescent="0.25">
      <c r="A105" s="66" t="s">
        <v>891</v>
      </c>
      <c r="B105" s="329" t="s">
        <v>3050</v>
      </c>
      <c r="C105" s="363" t="s">
        <v>1215</v>
      </c>
      <c r="G105" s="66"/>
      <c r="H105"/>
      <c r="I105" s="83"/>
      <c r="N105" s="66"/>
    </row>
    <row r="106" spans="1:14" x14ac:dyDescent="0.25">
      <c r="A106" s="66" t="s">
        <v>892</v>
      </c>
      <c r="B106" s="329" t="s">
        <v>3051</v>
      </c>
      <c r="C106" s="363" t="s">
        <v>1215</v>
      </c>
      <c r="G106" s="66"/>
      <c r="H106"/>
      <c r="I106" s="83"/>
      <c r="N106" s="66"/>
    </row>
    <row r="107" spans="1:14" x14ac:dyDescent="0.25">
      <c r="A107" s="66" t="s">
        <v>893</v>
      </c>
      <c r="B107" s="329" t="s">
        <v>3052</v>
      </c>
      <c r="C107" s="363" t="s">
        <v>1215</v>
      </c>
      <c r="G107" s="66"/>
      <c r="H107"/>
      <c r="I107" s="83"/>
      <c r="N107" s="66"/>
    </row>
    <row r="108" spans="1:14" x14ac:dyDescent="0.25">
      <c r="A108" s="66" t="s">
        <v>894</v>
      </c>
      <c r="B108" s="329" t="s">
        <v>3053</v>
      </c>
      <c r="C108" s="363" t="s">
        <v>1215</v>
      </c>
      <c r="G108" s="66"/>
      <c r="H108"/>
      <c r="I108" s="83"/>
      <c r="N108" s="66"/>
    </row>
    <row r="109" spans="1:14" x14ac:dyDescent="0.25">
      <c r="A109" s="66" t="s">
        <v>895</v>
      </c>
      <c r="B109" s="329" t="s">
        <v>3054</v>
      </c>
      <c r="C109" s="363" t="s">
        <v>1215</v>
      </c>
      <c r="G109" s="66"/>
      <c r="H109"/>
      <c r="I109" s="83"/>
      <c r="N109" s="66"/>
    </row>
    <row r="110" spans="1:14" x14ac:dyDescent="0.25">
      <c r="A110" s="66" t="s">
        <v>896</v>
      </c>
      <c r="B110" s="329" t="s">
        <v>3055</v>
      </c>
      <c r="C110" s="363" t="s">
        <v>1215</v>
      </c>
      <c r="G110" s="66"/>
      <c r="H110"/>
      <c r="I110" s="83"/>
      <c r="N110" s="66"/>
    </row>
    <row r="111" spans="1:14" x14ac:dyDescent="0.25">
      <c r="A111" s="66" t="s">
        <v>897</v>
      </c>
      <c r="B111" s="329" t="s">
        <v>3056</v>
      </c>
      <c r="C111" s="363" t="s">
        <v>1215</v>
      </c>
      <c r="G111" s="66"/>
      <c r="H111"/>
      <c r="I111" s="83"/>
      <c r="N111" s="66"/>
    </row>
    <row r="112" spans="1:14" x14ac:dyDescent="0.25">
      <c r="A112" s="66" t="s">
        <v>898</v>
      </c>
      <c r="B112" s="329" t="s">
        <v>3057</v>
      </c>
      <c r="C112" s="363" t="s">
        <v>1215</v>
      </c>
      <c r="G112" s="66"/>
      <c r="H112"/>
      <c r="I112" s="83"/>
      <c r="N112" s="66"/>
    </row>
    <row r="113" spans="1:14" x14ac:dyDescent="0.25">
      <c r="A113" s="66" t="s">
        <v>899</v>
      </c>
      <c r="B113" s="329" t="s">
        <v>3058</v>
      </c>
      <c r="C113" s="363" t="s">
        <v>1215</v>
      </c>
      <c r="G113" s="66"/>
      <c r="H113"/>
      <c r="I113" s="83"/>
      <c r="N113" s="66"/>
    </row>
    <row r="114" spans="1:14" x14ac:dyDescent="0.25">
      <c r="A114" s="66" t="s">
        <v>900</v>
      </c>
      <c r="B114" s="329" t="s">
        <v>3059</v>
      </c>
      <c r="C114" s="363" t="s">
        <v>1215</v>
      </c>
      <c r="G114" s="66"/>
      <c r="H114"/>
      <c r="I114" s="83"/>
      <c r="N114" s="66"/>
    </row>
    <row r="115" spans="1:14" x14ac:dyDescent="0.25">
      <c r="A115" s="66" t="s">
        <v>901</v>
      </c>
      <c r="B115" s="329" t="s">
        <v>3060</v>
      </c>
      <c r="C115" s="363" t="s">
        <v>1215</v>
      </c>
      <c r="G115" s="66"/>
      <c r="H115"/>
      <c r="I115" s="83"/>
      <c r="N115" s="66"/>
    </row>
    <row r="116" spans="1:14" x14ac:dyDescent="0.25">
      <c r="A116" s="66" t="s">
        <v>902</v>
      </c>
      <c r="B116" s="329" t="s">
        <v>3061</v>
      </c>
      <c r="C116" s="363" t="s">
        <v>1215</v>
      </c>
      <c r="G116" s="66"/>
      <c r="H116"/>
      <c r="I116" s="83"/>
      <c r="N116" s="66"/>
    </row>
    <row r="117" spans="1:14" x14ac:dyDescent="0.25">
      <c r="A117" s="66" t="s">
        <v>903</v>
      </c>
      <c r="B117" s="83"/>
      <c r="C117" s="180"/>
      <c r="G117" s="66"/>
      <c r="H117"/>
      <c r="I117" s="83"/>
      <c r="N117" s="66"/>
    </row>
    <row r="118" spans="1:14" x14ac:dyDescent="0.25">
      <c r="A118" s="66" t="s">
        <v>904</v>
      </c>
      <c r="B118" s="83"/>
      <c r="C118" s="180"/>
      <c r="G118" s="66"/>
      <c r="H118"/>
      <c r="I118" s="83"/>
      <c r="N118" s="66"/>
    </row>
    <row r="119" spans="1:14" x14ac:dyDescent="0.25">
      <c r="A119" s="66" t="s">
        <v>905</v>
      </c>
      <c r="B119" s="83"/>
      <c r="C119" s="180"/>
      <c r="G119" s="66"/>
      <c r="H119"/>
      <c r="I119" s="83"/>
      <c r="N119" s="66"/>
    </row>
    <row r="120" spans="1:14" x14ac:dyDescent="0.25">
      <c r="A120" s="66" t="s">
        <v>906</v>
      </c>
      <c r="B120" s="83"/>
      <c r="C120" s="180"/>
      <c r="G120" s="66"/>
      <c r="H120"/>
      <c r="I120" s="83"/>
      <c r="N120" s="66"/>
    </row>
    <row r="121" spans="1:14" x14ac:dyDescent="0.25">
      <c r="A121" s="66" t="s">
        <v>907</v>
      </c>
      <c r="B121" s="83"/>
      <c r="C121" s="180"/>
      <c r="G121" s="66"/>
      <c r="H121"/>
      <c r="I121" s="83"/>
      <c r="N121" s="66"/>
    </row>
    <row r="122" spans="1:14" x14ac:dyDescent="0.25">
      <c r="A122" s="66" t="s">
        <v>908</v>
      </c>
      <c r="B122" s="83"/>
      <c r="C122" s="180"/>
      <c r="G122" s="66"/>
      <c r="H122"/>
      <c r="I122" s="83"/>
      <c r="N122" s="66"/>
    </row>
    <row r="123" spans="1:14" x14ac:dyDescent="0.25">
      <c r="A123" s="66" t="s">
        <v>909</v>
      </c>
      <c r="B123" s="83"/>
      <c r="C123" s="180"/>
      <c r="G123" s="66"/>
      <c r="H123"/>
      <c r="I123" s="83"/>
      <c r="N123" s="66"/>
    </row>
    <row r="124" spans="1:14" x14ac:dyDescent="0.25">
      <c r="A124" s="66" t="s">
        <v>910</v>
      </c>
      <c r="B124" s="83"/>
      <c r="C124" s="180"/>
      <c r="G124" s="66"/>
      <c r="H124"/>
      <c r="I124" s="83"/>
      <c r="N124" s="66"/>
    </row>
    <row r="125" spans="1:14" x14ac:dyDescent="0.25">
      <c r="A125" s="66" t="s">
        <v>911</v>
      </c>
      <c r="B125" s="83"/>
      <c r="C125" s="180"/>
      <c r="G125" s="66"/>
      <c r="H125"/>
      <c r="I125" s="83"/>
      <c r="N125" s="66"/>
    </row>
    <row r="126" spans="1:14" x14ac:dyDescent="0.25">
      <c r="A126" s="66" t="s">
        <v>912</v>
      </c>
      <c r="B126" s="83"/>
      <c r="C126" s="180"/>
      <c r="G126" s="66"/>
      <c r="H126"/>
      <c r="I126" s="83"/>
      <c r="N126" s="66"/>
    </row>
    <row r="127" spans="1:14" x14ac:dyDescent="0.25">
      <c r="A127" s="66" t="s">
        <v>913</v>
      </c>
      <c r="B127" s="83"/>
      <c r="C127" s="180"/>
      <c r="G127" s="66"/>
      <c r="H127"/>
      <c r="I127" s="83"/>
      <c r="N127" s="66"/>
    </row>
    <row r="128" spans="1:14" x14ac:dyDescent="0.25">
      <c r="A128" s="66" t="s">
        <v>914</v>
      </c>
      <c r="B128" s="83"/>
      <c r="G128" s="66"/>
      <c r="H128"/>
      <c r="I128" s="83"/>
      <c r="N128" s="66"/>
    </row>
    <row r="129" spans="1:14" x14ac:dyDescent="0.25">
      <c r="A129" s="85"/>
      <c r="B129" s="86" t="s">
        <v>613</v>
      </c>
      <c r="C129" s="85" t="s">
        <v>804</v>
      </c>
      <c r="D129" s="85"/>
      <c r="E129" s="85"/>
      <c r="F129" s="88"/>
      <c r="G129" s="88"/>
      <c r="H129"/>
      <c r="I129" s="112"/>
      <c r="J129" s="80"/>
      <c r="K129" s="80"/>
      <c r="L129" s="80"/>
      <c r="M129" s="99"/>
      <c r="N129" s="99"/>
    </row>
    <row r="130" spans="1:14" x14ac:dyDescent="0.25">
      <c r="A130" s="66" t="s">
        <v>915</v>
      </c>
      <c r="B130" s="66" t="s">
        <v>615</v>
      </c>
      <c r="C130" s="363" t="s">
        <v>1215</v>
      </c>
      <c r="D130"/>
      <c r="E130"/>
      <c r="F130"/>
      <c r="G130"/>
      <c r="H130"/>
      <c r="K130" s="108"/>
      <c r="L130" s="108"/>
      <c r="M130" s="108"/>
      <c r="N130" s="108"/>
    </row>
    <row r="131" spans="1:14" x14ac:dyDescent="0.25">
      <c r="A131" s="66" t="s">
        <v>916</v>
      </c>
      <c r="B131" s="66" t="s">
        <v>617</v>
      </c>
      <c r="C131" s="363" t="s">
        <v>1215</v>
      </c>
      <c r="D131"/>
      <c r="E131"/>
      <c r="F131"/>
      <c r="G131"/>
      <c r="H131"/>
      <c r="K131" s="108"/>
      <c r="L131" s="108"/>
      <c r="M131" s="108"/>
      <c r="N131" s="108"/>
    </row>
    <row r="132" spans="1:14" x14ac:dyDescent="0.25">
      <c r="A132" s="66" t="s">
        <v>917</v>
      </c>
      <c r="B132" s="66" t="s">
        <v>146</v>
      </c>
      <c r="C132" s="363" t="s">
        <v>1215</v>
      </c>
      <c r="D132"/>
      <c r="E132"/>
      <c r="F132"/>
      <c r="G132"/>
      <c r="H132"/>
      <c r="K132" s="108"/>
      <c r="L132" s="108"/>
      <c r="M132" s="108"/>
      <c r="N132" s="108"/>
    </row>
    <row r="133" spans="1:14" outlineLevel="1" x14ac:dyDescent="0.25">
      <c r="A133" s="66" t="s">
        <v>918</v>
      </c>
      <c r="C133" s="180"/>
      <c r="D133"/>
      <c r="E133"/>
      <c r="F133"/>
      <c r="G133"/>
      <c r="H133"/>
      <c r="K133" s="108"/>
      <c r="L133" s="108"/>
      <c r="M133" s="108"/>
      <c r="N133" s="108"/>
    </row>
    <row r="134" spans="1:14" outlineLevel="1" x14ac:dyDescent="0.25">
      <c r="A134" s="66" t="s">
        <v>919</v>
      </c>
      <c r="C134" s="180"/>
      <c r="D134"/>
      <c r="E134"/>
      <c r="F134"/>
      <c r="G134"/>
      <c r="H134"/>
      <c r="K134" s="108"/>
      <c r="L134" s="108"/>
      <c r="M134" s="108"/>
      <c r="N134" s="108"/>
    </row>
    <row r="135" spans="1:14" outlineLevel="1" x14ac:dyDescent="0.25">
      <c r="A135" s="66" t="s">
        <v>920</v>
      </c>
      <c r="C135" s="180"/>
      <c r="D135"/>
      <c r="E135"/>
      <c r="F135"/>
      <c r="G135"/>
      <c r="H135"/>
      <c r="K135" s="108"/>
      <c r="L135" s="108"/>
      <c r="M135" s="108"/>
      <c r="N135" s="108"/>
    </row>
    <row r="136" spans="1:14" outlineLevel="1" x14ac:dyDescent="0.25">
      <c r="A136" s="66" t="s">
        <v>921</v>
      </c>
      <c r="C136" s="180"/>
      <c r="D136"/>
      <c r="E136"/>
      <c r="F136"/>
      <c r="G136"/>
      <c r="H136"/>
      <c r="K136" s="108"/>
      <c r="L136" s="108"/>
      <c r="M136" s="108"/>
      <c r="N136" s="108"/>
    </row>
    <row r="137" spans="1:14" x14ac:dyDescent="0.25">
      <c r="A137" s="85"/>
      <c r="B137" s="86" t="s">
        <v>625</v>
      </c>
      <c r="C137" s="85" t="s">
        <v>804</v>
      </c>
      <c r="D137" s="85"/>
      <c r="E137" s="85"/>
      <c r="F137" s="88"/>
      <c r="G137" s="88"/>
      <c r="H137"/>
      <c r="I137" s="112"/>
      <c r="J137" s="80"/>
      <c r="K137" s="80"/>
      <c r="L137" s="80"/>
      <c r="M137" s="99"/>
      <c r="N137" s="99"/>
    </row>
    <row r="138" spans="1:14" x14ac:dyDescent="0.25">
      <c r="A138" s="66" t="s">
        <v>922</v>
      </c>
      <c r="B138" s="66" t="s">
        <v>627</v>
      </c>
      <c r="C138" s="363" t="s">
        <v>1215</v>
      </c>
      <c r="D138" s="114"/>
      <c r="E138" s="114"/>
      <c r="F138" s="103"/>
      <c r="G138" s="91"/>
      <c r="H138"/>
      <c r="K138" s="114"/>
      <c r="L138" s="114"/>
      <c r="M138" s="103"/>
      <c r="N138" s="91"/>
    </row>
    <row r="139" spans="1:14" x14ac:dyDescent="0.25">
      <c r="A139" s="66" t="s">
        <v>923</v>
      </c>
      <c r="B139" s="66" t="s">
        <v>629</v>
      </c>
      <c r="C139" s="363" t="s">
        <v>1215</v>
      </c>
      <c r="D139" s="114"/>
      <c r="E139" s="114"/>
      <c r="F139" s="103"/>
      <c r="G139" s="91"/>
      <c r="H139"/>
      <c r="K139" s="114"/>
      <c r="L139" s="114"/>
      <c r="M139" s="103"/>
      <c r="N139" s="91"/>
    </row>
    <row r="140" spans="1:14" x14ac:dyDescent="0.25">
      <c r="A140" s="66" t="s">
        <v>924</v>
      </c>
      <c r="B140" s="66" t="s">
        <v>146</v>
      </c>
      <c r="C140" s="363" t="s">
        <v>1215</v>
      </c>
      <c r="D140" s="114"/>
      <c r="E140" s="114"/>
      <c r="F140" s="103"/>
      <c r="G140" s="91"/>
      <c r="H140"/>
      <c r="K140" s="114"/>
      <c r="L140" s="114"/>
      <c r="M140" s="103"/>
      <c r="N140" s="91"/>
    </row>
    <row r="141" spans="1:14" outlineLevel="1" x14ac:dyDescent="0.25">
      <c r="A141" s="66" t="s">
        <v>925</v>
      </c>
      <c r="C141" s="180"/>
      <c r="D141" s="114"/>
      <c r="E141" s="114"/>
      <c r="F141" s="103"/>
      <c r="G141" s="91"/>
      <c r="H141"/>
      <c r="K141" s="114"/>
      <c r="L141" s="114"/>
      <c r="M141" s="103"/>
      <c r="N141" s="91"/>
    </row>
    <row r="142" spans="1:14" outlineLevel="1" x14ac:dyDescent="0.25">
      <c r="A142" s="66" t="s">
        <v>926</v>
      </c>
      <c r="C142" s="180"/>
      <c r="D142" s="114"/>
      <c r="E142" s="114"/>
      <c r="F142" s="103"/>
      <c r="G142" s="91"/>
      <c r="H142"/>
      <c r="K142" s="114"/>
      <c r="L142" s="114"/>
      <c r="M142" s="103"/>
      <c r="N142" s="91"/>
    </row>
    <row r="143" spans="1:14" outlineLevel="1" x14ac:dyDescent="0.25">
      <c r="A143" s="66" t="s">
        <v>927</v>
      </c>
      <c r="C143" s="180"/>
      <c r="D143" s="114"/>
      <c r="E143" s="114"/>
      <c r="F143" s="103"/>
      <c r="G143" s="91"/>
      <c r="H143"/>
      <c r="K143" s="114"/>
      <c r="L143" s="114"/>
      <c r="M143" s="103"/>
      <c r="N143" s="91"/>
    </row>
    <row r="144" spans="1:14" outlineLevel="1" x14ac:dyDescent="0.25">
      <c r="A144" s="66" t="s">
        <v>928</v>
      </c>
      <c r="C144" s="180"/>
      <c r="D144" s="114"/>
      <c r="E144" s="114"/>
      <c r="F144" s="103"/>
      <c r="G144" s="91"/>
      <c r="H144"/>
      <c r="K144" s="114"/>
      <c r="L144" s="114"/>
      <c r="M144" s="103"/>
      <c r="N144" s="91"/>
    </row>
    <row r="145" spans="1:14" outlineLevel="1" x14ac:dyDescent="0.25">
      <c r="A145" s="66" t="s">
        <v>929</v>
      </c>
      <c r="C145" s="180"/>
      <c r="D145" s="114"/>
      <c r="E145" s="114"/>
      <c r="F145" s="103"/>
      <c r="G145" s="91"/>
      <c r="H145"/>
      <c r="K145" s="114"/>
      <c r="L145" s="114"/>
      <c r="M145" s="103"/>
      <c r="N145" s="91"/>
    </row>
    <row r="146" spans="1:14" outlineLevel="1" x14ac:dyDescent="0.25">
      <c r="A146" s="66" t="s">
        <v>930</v>
      </c>
      <c r="C146" s="180"/>
      <c r="D146" s="114"/>
      <c r="E146" s="114"/>
      <c r="F146" s="103"/>
      <c r="G146" s="91"/>
      <c r="H146"/>
      <c r="K146" s="114"/>
      <c r="L146" s="114"/>
      <c r="M146" s="103"/>
      <c r="N146" s="91"/>
    </row>
    <row r="147" spans="1:14" x14ac:dyDescent="0.25">
      <c r="A147" s="85"/>
      <c r="B147" s="86" t="s">
        <v>931</v>
      </c>
      <c r="C147" s="85" t="s">
        <v>115</v>
      </c>
      <c r="D147" s="85"/>
      <c r="E147" s="85"/>
      <c r="F147" s="85" t="s">
        <v>804</v>
      </c>
      <c r="G147" s="88"/>
      <c r="H147"/>
      <c r="I147" s="112"/>
      <c r="J147" s="80"/>
      <c r="K147" s="80"/>
      <c r="L147" s="80"/>
      <c r="M147" s="80"/>
      <c r="N147" s="99"/>
    </row>
    <row r="148" spans="1:14" x14ac:dyDescent="0.25">
      <c r="A148" s="66" t="s">
        <v>932</v>
      </c>
      <c r="B148" s="83" t="s">
        <v>933</v>
      </c>
      <c r="C148" s="363" t="s">
        <v>1215</v>
      </c>
      <c r="D148" s="114"/>
      <c r="E148" s="114"/>
      <c r="F148" s="198" t="str">
        <f>IF($C$152=0,"",IF(C148="[for completion]","",C148/$C$152))</f>
        <v/>
      </c>
      <c r="G148" s="91"/>
      <c r="H148"/>
      <c r="I148" s="83"/>
      <c r="K148" s="114"/>
      <c r="L148" s="114"/>
      <c r="M148" s="92"/>
      <c r="N148" s="91"/>
    </row>
    <row r="149" spans="1:14" x14ac:dyDescent="0.25">
      <c r="A149" s="66" t="s">
        <v>934</v>
      </c>
      <c r="B149" s="83" t="s">
        <v>935</v>
      </c>
      <c r="C149" s="363" t="s">
        <v>1215</v>
      </c>
      <c r="D149" s="114"/>
      <c r="E149" s="114"/>
      <c r="F149" s="198" t="str">
        <f>IF($C$152=0,"",IF(C149="[for completion]","",C149/$C$152))</f>
        <v/>
      </c>
      <c r="G149" s="91"/>
      <c r="H149"/>
      <c r="I149" s="83"/>
      <c r="K149" s="114"/>
      <c r="L149" s="114"/>
      <c r="M149" s="92"/>
      <c r="N149" s="91"/>
    </row>
    <row r="150" spans="1:14" x14ac:dyDescent="0.25">
      <c r="A150" s="66" t="s">
        <v>936</v>
      </c>
      <c r="B150" s="83" t="s">
        <v>937</v>
      </c>
      <c r="C150" s="363" t="s">
        <v>1215</v>
      </c>
      <c r="D150" s="114"/>
      <c r="E150" s="114"/>
      <c r="F150" s="198" t="str">
        <f>IF($C$152=0,"",IF(C150="[for completion]","",C150/$C$152))</f>
        <v/>
      </c>
      <c r="G150" s="91"/>
      <c r="H150"/>
      <c r="I150" s="83"/>
      <c r="K150" s="114"/>
      <c r="L150" s="114"/>
      <c r="M150" s="92"/>
      <c r="N150" s="91"/>
    </row>
    <row r="151" spans="1:14" ht="15" customHeight="1" x14ac:dyDescent="0.25">
      <c r="A151" s="66" t="s">
        <v>938</v>
      </c>
      <c r="B151" s="83" t="s">
        <v>939</v>
      </c>
      <c r="C151" s="363" t="s">
        <v>1215</v>
      </c>
      <c r="D151" s="114"/>
      <c r="E151" s="114"/>
      <c r="F151" s="198" t="str">
        <f>IF($C$152=0,"",IF(C151="[for completion]","",C151/$C$152))</f>
        <v/>
      </c>
      <c r="G151" s="91"/>
      <c r="H151"/>
      <c r="I151" s="83"/>
      <c r="K151" s="114"/>
      <c r="L151" s="114"/>
      <c r="M151" s="92"/>
      <c r="N151" s="91"/>
    </row>
    <row r="152" spans="1:14" ht="15" customHeight="1" x14ac:dyDescent="0.25">
      <c r="A152" s="66" t="s">
        <v>940</v>
      </c>
      <c r="B152" s="93" t="s">
        <v>148</v>
      </c>
      <c r="C152" s="188">
        <f>SUM(C148:C151)</f>
        <v>0</v>
      </c>
      <c r="D152" s="114"/>
      <c r="E152" s="114"/>
      <c r="F152" s="180">
        <f>SUM(F148:F151)</f>
        <v>0</v>
      </c>
      <c r="G152" s="91"/>
      <c r="H152"/>
      <c r="I152" s="83"/>
      <c r="K152" s="114"/>
      <c r="L152" s="114"/>
      <c r="M152" s="92"/>
      <c r="N152" s="91"/>
    </row>
    <row r="153" spans="1:14" ht="15" customHeight="1" outlineLevel="1" x14ac:dyDescent="0.25">
      <c r="A153" s="66" t="s">
        <v>941</v>
      </c>
      <c r="B153" s="95" t="s">
        <v>942</v>
      </c>
      <c r="D153" s="114"/>
      <c r="E153" s="114"/>
      <c r="F153" s="198" t="str">
        <f>IF($C$152=0,"",IF(C153="[for completion]","",C153/$C$152))</f>
        <v/>
      </c>
      <c r="G153" s="91"/>
      <c r="H153"/>
      <c r="I153" s="83"/>
      <c r="K153" s="114"/>
      <c r="L153" s="114"/>
      <c r="M153" s="92"/>
      <c r="N153" s="91"/>
    </row>
    <row r="154" spans="1:14" ht="15" customHeight="1" outlineLevel="1" x14ac:dyDescent="0.25">
      <c r="A154" s="66" t="s">
        <v>943</v>
      </c>
      <c r="B154" s="95" t="s">
        <v>944</v>
      </c>
      <c r="D154" s="114"/>
      <c r="E154" s="114"/>
      <c r="F154" s="198" t="str">
        <f t="shared" ref="F154:F159" si="2">IF($C$152=0,"",IF(C154="[for completion]","",C154/$C$152))</f>
        <v/>
      </c>
      <c r="G154" s="91"/>
      <c r="H154"/>
      <c r="I154" s="83"/>
      <c r="K154" s="114"/>
      <c r="L154" s="114"/>
      <c r="M154" s="92"/>
      <c r="N154" s="91"/>
    </row>
    <row r="155" spans="1:14" ht="15" customHeight="1" outlineLevel="1" x14ac:dyDescent="0.25">
      <c r="A155" s="66" t="s">
        <v>945</v>
      </c>
      <c r="B155" s="95" t="s">
        <v>946</v>
      </c>
      <c r="D155" s="114"/>
      <c r="E155" s="114"/>
      <c r="F155" s="198" t="str">
        <f t="shared" si="2"/>
        <v/>
      </c>
      <c r="G155" s="91"/>
      <c r="H155"/>
      <c r="I155" s="83"/>
      <c r="K155" s="114"/>
      <c r="L155" s="114"/>
      <c r="M155" s="92"/>
      <c r="N155" s="91"/>
    </row>
    <row r="156" spans="1:14" ht="15" customHeight="1" outlineLevel="1" x14ac:dyDescent="0.25">
      <c r="A156" s="66" t="s">
        <v>947</v>
      </c>
      <c r="B156" s="95" t="s">
        <v>948</v>
      </c>
      <c r="D156" s="114"/>
      <c r="E156" s="114"/>
      <c r="F156" s="198" t="str">
        <f t="shared" si="2"/>
        <v/>
      </c>
      <c r="G156" s="91"/>
      <c r="H156"/>
      <c r="I156" s="83"/>
      <c r="K156" s="114"/>
      <c r="L156" s="114"/>
      <c r="M156" s="92"/>
      <c r="N156" s="91"/>
    </row>
    <row r="157" spans="1:14" ht="15" customHeight="1" outlineLevel="1" x14ac:dyDescent="0.25">
      <c r="A157" s="66" t="s">
        <v>949</v>
      </c>
      <c r="B157" s="95" t="s">
        <v>950</v>
      </c>
      <c r="D157" s="114"/>
      <c r="E157" s="114"/>
      <c r="F157" s="198" t="str">
        <f t="shared" si="2"/>
        <v/>
      </c>
      <c r="G157" s="91"/>
      <c r="H157"/>
      <c r="I157" s="83"/>
      <c r="K157" s="114"/>
      <c r="L157" s="114"/>
      <c r="M157" s="92"/>
      <c r="N157" s="91"/>
    </row>
    <row r="158" spans="1:14" ht="15" customHeight="1" outlineLevel="1" x14ac:dyDescent="0.25">
      <c r="A158" s="66" t="s">
        <v>951</v>
      </c>
      <c r="B158" s="95" t="s">
        <v>952</v>
      </c>
      <c r="D158" s="114"/>
      <c r="E158" s="114"/>
      <c r="F158" s="198" t="str">
        <f t="shared" si="2"/>
        <v/>
      </c>
      <c r="G158" s="91"/>
      <c r="H158"/>
      <c r="I158" s="83"/>
      <c r="K158" s="114"/>
      <c r="L158" s="114"/>
      <c r="M158" s="92"/>
      <c r="N158" s="91"/>
    </row>
    <row r="159" spans="1:14" ht="15" customHeight="1" outlineLevel="1" x14ac:dyDescent="0.25">
      <c r="A159" s="66" t="s">
        <v>953</v>
      </c>
      <c r="B159" s="95" t="s">
        <v>954</v>
      </c>
      <c r="D159" s="114"/>
      <c r="E159" s="114"/>
      <c r="F159" s="198" t="str">
        <f t="shared" si="2"/>
        <v/>
      </c>
      <c r="G159" s="91"/>
      <c r="H159"/>
      <c r="I159" s="83"/>
      <c r="K159" s="114"/>
      <c r="L159" s="114"/>
      <c r="M159" s="92"/>
      <c r="N159" s="91"/>
    </row>
    <row r="160" spans="1:14" ht="15" customHeight="1" outlineLevel="1" x14ac:dyDescent="0.25">
      <c r="A160" s="66" t="s">
        <v>955</v>
      </c>
      <c r="B160" s="95"/>
      <c r="D160" s="114"/>
      <c r="E160" s="114"/>
      <c r="F160" s="92"/>
      <c r="G160" s="91"/>
      <c r="H160"/>
      <c r="I160" s="83"/>
      <c r="K160" s="114"/>
      <c r="L160" s="114"/>
      <c r="M160" s="92"/>
      <c r="N160" s="91"/>
    </row>
    <row r="161" spans="1:14" ht="15" customHeight="1" outlineLevel="1" x14ac:dyDescent="0.25">
      <c r="A161" s="66" t="s">
        <v>956</v>
      </c>
      <c r="B161" s="95"/>
      <c r="D161" s="114"/>
      <c r="E161" s="114"/>
      <c r="F161" s="92"/>
      <c r="G161" s="91"/>
      <c r="H161"/>
      <c r="I161" s="83"/>
      <c r="K161" s="114"/>
      <c r="L161" s="114"/>
      <c r="M161" s="92"/>
      <c r="N161" s="91"/>
    </row>
    <row r="162" spans="1:14" ht="15" customHeight="1" outlineLevel="1" x14ac:dyDescent="0.25">
      <c r="A162" s="66" t="s">
        <v>957</v>
      </c>
      <c r="B162" s="95"/>
      <c r="D162" s="114"/>
      <c r="E162" s="114"/>
      <c r="F162" s="92"/>
      <c r="G162" s="91"/>
      <c r="H162"/>
      <c r="I162" s="83"/>
      <c r="K162" s="114"/>
      <c r="L162" s="114"/>
      <c r="M162" s="92"/>
      <c r="N162" s="91"/>
    </row>
    <row r="163" spans="1:14" ht="15" customHeight="1" outlineLevel="1" x14ac:dyDescent="0.25">
      <c r="A163" s="66" t="s">
        <v>958</v>
      </c>
      <c r="B163" s="95"/>
      <c r="D163" s="114"/>
      <c r="E163" s="114"/>
      <c r="F163" s="92"/>
      <c r="G163" s="91"/>
      <c r="H163"/>
      <c r="I163" s="83"/>
      <c r="K163" s="114"/>
      <c r="L163" s="114"/>
      <c r="M163" s="92"/>
      <c r="N163" s="91"/>
    </row>
    <row r="164" spans="1:14" ht="15" customHeight="1" outlineLevel="1" x14ac:dyDescent="0.25">
      <c r="A164" s="66" t="s">
        <v>959</v>
      </c>
      <c r="B164" s="83"/>
      <c r="D164" s="114"/>
      <c r="E164" s="114"/>
      <c r="F164" s="92"/>
      <c r="G164" s="91"/>
      <c r="H164"/>
      <c r="I164" s="83"/>
      <c r="K164" s="114"/>
      <c r="L164" s="114"/>
      <c r="M164" s="92"/>
      <c r="N164" s="91"/>
    </row>
    <row r="165" spans="1:14" outlineLevel="1" x14ac:dyDescent="0.25">
      <c r="A165" s="66" t="s">
        <v>960</v>
      </c>
      <c r="B165" s="96"/>
      <c r="C165" s="96"/>
      <c r="D165" s="96"/>
      <c r="E165" s="96"/>
      <c r="F165" s="92"/>
      <c r="G165" s="91"/>
      <c r="H165"/>
      <c r="I165" s="93"/>
      <c r="J165" s="83"/>
      <c r="K165" s="114"/>
      <c r="L165" s="114"/>
      <c r="M165" s="103"/>
      <c r="N165" s="91"/>
    </row>
    <row r="166" spans="1:14" ht="15" customHeight="1" x14ac:dyDescent="0.25">
      <c r="A166" s="85"/>
      <c r="B166" s="385" t="s">
        <v>961</v>
      </c>
      <c r="C166" s="85" t="s">
        <v>804</v>
      </c>
      <c r="D166" s="85"/>
      <c r="E166" s="85"/>
      <c r="F166" s="88"/>
      <c r="G166" s="88"/>
      <c r="H166"/>
      <c r="I166" s="112"/>
      <c r="J166" s="80"/>
      <c r="K166" s="80"/>
      <c r="L166" s="80"/>
      <c r="M166" s="99"/>
      <c r="N166" s="99"/>
    </row>
    <row r="167" spans="1:14" x14ac:dyDescent="0.25">
      <c r="A167" s="66" t="s">
        <v>962</v>
      </c>
      <c r="B167" s="361" t="s">
        <v>654</v>
      </c>
      <c r="C167" s="363" t="s">
        <v>1215</v>
      </c>
      <c r="D167"/>
      <c r="E167" s="64"/>
      <c r="F167" s="64"/>
      <c r="G167"/>
      <c r="H167"/>
      <c r="K167" s="108"/>
      <c r="L167" s="64"/>
      <c r="M167" s="64"/>
      <c r="N167" s="108"/>
    </row>
    <row r="168" spans="1:14" outlineLevel="1" x14ac:dyDescent="0.25">
      <c r="A168" s="66" t="s">
        <v>963</v>
      </c>
      <c r="B168" s="230" t="s">
        <v>2672</v>
      </c>
      <c r="C168" s="363" t="s">
        <v>1215</v>
      </c>
      <c r="D168"/>
      <c r="E168" s="64"/>
      <c r="F168" s="64"/>
      <c r="G168"/>
      <c r="H168"/>
      <c r="K168" s="108"/>
      <c r="L168" s="64"/>
      <c r="M168" s="64"/>
      <c r="N168" s="108"/>
    </row>
    <row r="169" spans="1:14" outlineLevel="1" x14ac:dyDescent="0.25">
      <c r="A169" s="66" t="s">
        <v>964</v>
      </c>
      <c r="D169"/>
      <c r="E169" s="64"/>
      <c r="F169" s="64"/>
      <c r="G169"/>
      <c r="H169"/>
      <c r="K169" s="108"/>
      <c r="L169" s="64"/>
      <c r="M169" s="64"/>
      <c r="N169" s="108"/>
    </row>
    <row r="170" spans="1:14" outlineLevel="1" x14ac:dyDescent="0.25">
      <c r="A170" s="66" t="s">
        <v>965</v>
      </c>
      <c r="D170"/>
      <c r="E170" s="64"/>
      <c r="F170" s="64"/>
      <c r="G170"/>
      <c r="H170"/>
      <c r="K170" s="108"/>
      <c r="L170" s="64"/>
      <c r="M170" s="64"/>
      <c r="N170" s="108"/>
    </row>
    <row r="171" spans="1:14" outlineLevel="1" x14ac:dyDescent="0.25">
      <c r="A171" s="66" t="s">
        <v>966</v>
      </c>
      <c r="D171"/>
      <c r="E171" s="64"/>
      <c r="F171" s="64"/>
      <c r="G171"/>
      <c r="H171"/>
      <c r="K171" s="108"/>
      <c r="L171" s="64"/>
      <c r="M171" s="64"/>
      <c r="N171" s="108"/>
    </row>
    <row r="172" spans="1:14" x14ac:dyDescent="0.25">
      <c r="A172" s="85"/>
      <c r="B172" s="86" t="s">
        <v>967</v>
      </c>
      <c r="C172" s="85" t="s">
        <v>804</v>
      </c>
      <c r="D172" s="85"/>
      <c r="E172" s="85"/>
      <c r="F172" s="88"/>
      <c r="G172" s="88"/>
      <c r="H172"/>
      <c r="I172" s="112"/>
      <c r="J172" s="80"/>
      <c r="K172" s="80"/>
      <c r="L172" s="80"/>
      <c r="M172" s="99"/>
      <c r="N172" s="99"/>
    </row>
    <row r="173" spans="1:14" ht="15" customHeight="1" x14ac:dyDescent="0.25">
      <c r="A173" s="66" t="s">
        <v>968</v>
      </c>
      <c r="B173" s="66" t="s">
        <v>969</v>
      </c>
      <c r="C173" s="363" t="s">
        <v>1215</v>
      </c>
      <c r="D173"/>
      <c r="E173"/>
      <c r="F173"/>
      <c r="G173"/>
      <c r="H173"/>
      <c r="K173" s="108"/>
      <c r="L173" s="108"/>
      <c r="M173" s="108"/>
      <c r="N173" s="108"/>
    </row>
    <row r="174" spans="1:14" outlineLevel="1" x14ac:dyDescent="0.25">
      <c r="A174" s="66" t="s">
        <v>970</v>
      </c>
      <c r="D174"/>
      <c r="E174"/>
      <c r="F174"/>
      <c r="G174"/>
      <c r="H174"/>
      <c r="K174" s="108"/>
      <c r="L174" s="108"/>
      <c r="M174" s="108"/>
      <c r="N174" s="108"/>
    </row>
    <row r="175" spans="1:14" outlineLevel="1" x14ac:dyDescent="0.25">
      <c r="A175" s="66" t="s">
        <v>971</v>
      </c>
      <c r="D175"/>
      <c r="E175"/>
      <c r="F175"/>
      <c r="G175"/>
      <c r="H175"/>
      <c r="K175" s="108"/>
      <c r="L175" s="108"/>
      <c r="M175" s="108"/>
      <c r="N175" s="108"/>
    </row>
    <row r="176" spans="1:14" outlineLevel="1" x14ac:dyDescent="0.25">
      <c r="A176" s="66" t="s">
        <v>972</v>
      </c>
      <c r="D176"/>
      <c r="E176"/>
      <c r="F176"/>
      <c r="G176"/>
      <c r="H176"/>
      <c r="K176" s="108"/>
      <c r="L176" s="108"/>
      <c r="M176" s="108"/>
      <c r="N176" s="108"/>
    </row>
    <row r="177" spans="1:14" outlineLevel="1" x14ac:dyDescent="0.25">
      <c r="A177" s="66" t="s">
        <v>973</v>
      </c>
      <c r="D177"/>
      <c r="E177"/>
      <c r="F177"/>
      <c r="G177"/>
      <c r="H177"/>
      <c r="K177" s="108"/>
      <c r="L177" s="108"/>
      <c r="M177" s="108"/>
      <c r="N177" s="108"/>
    </row>
    <row r="178" spans="1:14" outlineLevel="1" x14ac:dyDescent="0.25">
      <c r="A178" s="66" t="s">
        <v>974</v>
      </c>
    </row>
    <row r="179" spans="1:14" outlineLevel="1" x14ac:dyDescent="0.25">
      <c r="A179" s="66" t="s">
        <v>975</v>
      </c>
    </row>
  </sheetData>
  <sheetProtection algorithmName="SHA-512" hashValue="SsQe0glGe80ftjSTJRhGfPxX7iavof5fS6+g2TFwhT+1T8Q6yLqHub4RGb2UWbJLjp/sTpeLwfQ+mkbP6JPogg==" saltValue="ZSK1bd6YQNy8qELatVmwIA=="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topLeftCell="A171" zoomScale="80" zoomScaleNormal="80" workbookViewId="0">
      <selection activeCell="D212" sqref="D212"/>
    </sheetView>
  </sheetViews>
  <sheetFormatPr defaultColWidth="8.85546875" defaultRowHeight="15" outlineLevelRow="1" x14ac:dyDescent="0.25"/>
  <cols>
    <col min="1" max="1" width="10.85546875" style="66" customWidth="1"/>
    <col min="2" max="2" width="60.85546875" style="66" customWidth="1"/>
    <col min="3" max="4" width="40.85546875" style="66" customWidth="1"/>
    <col min="5" max="5" width="6.85546875" style="66" customWidth="1"/>
    <col min="6" max="6" width="40.85546875" style="66" customWidth="1"/>
    <col min="7" max="7" width="40.85546875" style="64" customWidth="1"/>
    <col min="8" max="16384" width="8.85546875" style="96"/>
  </cols>
  <sheetData>
    <row r="1" spans="1:7" ht="31.5" x14ac:dyDescent="0.25">
      <c r="A1" s="183" t="s">
        <v>976</v>
      </c>
      <c r="B1" s="183"/>
      <c r="C1" s="64"/>
      <c r="D1" s="64"/>
      <c r="E1" s="64"/>
      <c r="F1" s="368" t="s">
        <v>2751</v>
      </c>
    </row>
    <row r="2" spans="1:7" ht="15.75" thickBot="1" x14ac:dyDescent="0.3">
      <c r="A2" s="64"/>
      <c r="B2" s="64"/>
      <c r="C2" s="64"/>
      <c r="D2" s="64"/>
      <c r="E2" s="64"/>
      <c r="F2" s="64"/>
    </row>
    <row r="3" spans="1:7" ht="19.5" thickBot="1" x14ac:dyDescent="0.3">
      <c r="A3" s="67"/>
      <c r="B3" s="68" t="s">
        <v>75</v>
      </c>
      <c r="C3" s="69" t="s">
        <v>1543</v>
      </c>
      <c r="D3" s="67"/>
      <c r="E3" s="67"/>
      <c r="F3" s="67"/>
      <c r="G3" s="67"/>
    </row>
    <row r="4" spans="1:7" ht="15.75" thickBot="1" x14ac:dyDescent="0.3"/>
    <row r="5" spans="1:7" ht="19.5" thickBot="1" x14ac:dyDescent="0.3">
      <c r="A5" s="70"/>
      <c r="B5" s="115" t="s">
        <v>977</v>
      </c>
      <c r="C5" s="70"/>
      <c r="E5" s="72"/>
      <c r="F5" s="72"/>
    </row>
    <row r="6" spans="1:7" ht="15.75" thickBot="1" x14ac:dyDescent="0.3">
      <c r="B6" s="116" t="s">
        <v>978</v>
      </c>
    </row>
    <row r="7" spans="1:7" x14ac:dyDescent="0.25">
      <c r="B7" s="76"/>
    </row>
    <row r="8" spans="1:7" ht="37.5" x14ac:dyDescent="0.25">
      <c r="A8" s="77" t="s">
        <v>84</v>
      </c>
      <c r="B8" s="77" t="s">
        <v>978</v>
      </c>
      <c r="C8" s="78"/>
      <c r="D8" s="78"/>
      <c r="E8" s="78"/>
      <c r="F8" s="78"/>
      <c r="G8" s="79"/>
    </row>
    <row r="9" spans="1:7" ht="15" customHeight="1" x14ac:dyDescent="0.25">
      <c r="A9" s="85"/>
      <c r="B9" s="86" t="s">
        <v>792</v>
      </c>
      <c r="C9" s="85" t="s">
        <v>979</v>
      </c>
      <c r="D9" s="85"/>
      <c r="E9" s="87"/>
      <c r="F9" s="85"/>
      <c r="G9" s="88"/>
    </row>
    <row r="10" spans="1:7" x14ac:dyDescent="0.25">
      <c r="A10" s="66" t="s">
        <v>980</v>
      </c>
      <c r="B10" s="66" t="s">
        <v>981</v>
      </c>
      <c r="C10" s="187" t="s">
        <v>1215</v>
      </c>
    </row>
    <row r="11" spans="1:7" outlineLevel="1" x14ac:dyDescent="0.25">
      <c r="A11" s="66" t="s">
        <v>982</v>
      </c>
      <c r="B11" s="81" t="s">
        <v>483</v>
      </c>
      <c r="C11" s="187"/>
    </row>
    <row r="12" spans="1:7" outlineLevel="1" x14ac:dyDescent="0.25">
      <c r="A12" s="66" t="s">
        <v>983</v>
      </c>
      <c r="B12" s="81" t="s">
        <v>485</v>
      </c>
      <c r="C12" s="187"/>
    </row>
    <row r="13" spans="1:7" outlineLevel="1" x14ac:dyDescent="0.25">
      <c r="A13" s="66" t="s">
        <v>984</v>
      </c>
      <c r="B13" s="81"/>
    </row>
    <row r="14" spans="1:7" outlineLevel="1" x14ac:dyDescent="0.25">
      <c r="A14" s="66" t="s">
        <v>985</v>
      </c>
      <c r="B14" s="81"/>
    </row>
    <row r="15" spans="1:7" outlineLevel="1" x14ac:dyDescent="0.25">
      <c r="A15" s="66" t="s">
        <v>986</v>
      </c>
      <c r="B15" s="81"/>
    </row>
    <row r="16" spans="1:7" outlineLevel="1" x14ac:dyDescent="0.25">
      <c r="A16" s="66" t="s">
        <v>987</v>
      </c>
      <c r="B16" s="81"/>
    </row>
    <row r="17" spans="1:7" ht="15" customHeight="1" x14ac:dyDescent="0.25">
      <c r="A17" s="85"/>
      <c r="B17" s="86" t="s">
        <v>988</v>
      </c>
      <c r="C17" s="85" t="s">
        <v>989</v>
      </c>
      <c r="D17" s="85"/>
      <c r="E17" s="87"/>
      <c r="F17" s="88"/>
      <c r="G17" s="88"/>
    </row>
    <row r="18" spans="1:7" x14ac:dyDescent="0.25">
      <c r="A18" s="66" t="s">
        <v>990</v>
      </c>
      <c r="B18" s="66" t="s">
        <v>492</v>
      </c>
      <c r="C18" s="246" t="s">
        <v>1215</v>
      </c>
    </row>
    <row r="19" spans="1:7" outlineLevel="1" x14ac:dyDescent="0.25">
      <c r="A19" s="66" t="s">
        <v>991</v>
      </c>
      <c r="C19" s="180"/>
    </row>
    <row r="20" spans="1:7" outlineLevel="1" x14ac:dyDescent="0.25">
      <c r="A20" s="66" t="s">
        <v>992</v>
      </c>
      <c r="C20" s="180"/>
    </row>
    <row r="21" spans="1:7" outlineLevel="1" x14ac:dyDescent="0.25">
      <c r="A21" s="66" t="s">
        <v>993</v>
      </c>
      <c r="C21" s="180"/>
    </row>
    <row r="22" spans="1:7" outlineLevel="1" x14ac:dyDescent="0.25">
      <c r="A22" s="66" t="s">
        <v>994</v>
      </c>
      <c r="C22" s="180"/>
    </row>
    <row r="23" spans="1:7" outlineLevel="1" x14ac:dyDescent="0.25">
      <c r="A23" s="66" t="s">
        <v>995</v>
      </c>
      <c r="C23" s="180"/>
    </row>
    <row r="24" spans="1:7" outlineLevel="1" x14ac:dyDescent="0.25">
      <c r="A24" s="66" t="s">
        <v>996</v>
      </c>
      <c r="C24" s="180"/>
    </row>
    <row r="25" spans="1:7" ht="15" customHeight="1" x14ac:dyDescent="0.25">
      <c r="A25" s="85"/>
      <c r="B25" s="86" t="s">
        <v>997</v>
      </c>
      <c r="C25" s="85" t="s">
        <v>989</v>
      </c>
      <c r="D25" s="85"/>
      <c r="E25" s="87"/>
      <c r="F25" s="88"/>
      <c r="G25" s="88"/>
    </row>
    <row r="26" spans="1:7" x14ac:dyDescent="0.25">
      <c r="A26" s="66" t="s">
        <v>998</v>
      </c>
      <c r="B26" s="111" t="s">
        <v>501</v>
      </c>
      <c r="C26" s="180">
        <f>SUM(C27:C53)</f>
        <v>0</v>
      </c>
      <c r="D26" s="111"/>
      <c r="F26" s="111"/>
      <c r="G26" s="66"/>
    </row>
    <row r="27" spans="1:7" x14ac:dyDescent="0.25">
      <c r="A27" s="66" t="s">
        <v>999</v>
      </c>
      <c r="B27" s="66" t="s">
        <v>503</v>
      </c>
      <c r="C27" s="246" t="s">
        <v>1215</v>
      </c>
      <c r="D27" s="111"/>
      <c r="F27" s="111"/>
      <c r="G27" s="66"/>
    </row>
    <row r="28" spans="1:7" x14ac:dyDescent="0.25">
      <c r="A28" s="66" t="s">
        <v>1000</v>
      </c>
      <c r="B28" s="66" t="s">
        <v>505</v>
      </c>
      <c r="C28" s="246" t="s">
        <v>1215</v>
      </c>
      <c r="D28" s="111"/>
      <c r="F28" s="111"/>
      <c r="G28" s="66"/>
    </row>
    <row r="29" spans="1:7" x14ac:dyDescent="0.25">
      <c r="A29" s="66" t="s">
        <v>1001</v>
      </c>
      <c r="B29" s="66" t="s">
        <v>507</v>
      </c>
      <c r="C29" s="246" t="s">
        <v>1215</v>
      </c>
      <c r="D29" s="111"/>
      <c r="F29" s="111"/>
      <c r="G29" s="66"/>
    </row>
    <row r="30" spans="1:7" x14ac:dyDescent="0.25">
      <c r="A30" s="66" t="s">
        <v>1002</v>
      </c>
      <c r="B30" s="66" t="s">
        <v>509</v>
      </c>
      <c r="C30" s="246" t="s">
        <v>1215</v>
      </c>
      <c r="D30" s="111"/>
      <c r="F30" s="111"/>
      <c r="G30" s="66"/>
    </row>
    <row r="31" spans="1:7" x14ac:dyDescent="0.25">
      <c r="A31" s="66" t="s">
        <v>1003</v>
      </c>
      <c r="B31" s="66" t="s">
        <v>511</v>
      </c>
      <c r="C31" s="246" t="s">
        <v>1215</v>
      </c>
      <c r="D31" s="111"/>
      <c r="F31" s="111"/>
      <c r="G31" s="66"/>
    </row>
    <row r="32" spans="1:7" x14ac:dyDescent="0.25">
      <c r="A32" s="66" t="s">
        <v>1004</v>
      </c>
      <c r="B32" s="66" t="s">
        <v>2299</v>
      </c>
      <c r="C32" s="246" t="s">
        <v>1215</v>
      </c>
      <c r="D32" s="111"/>
      <c r="F32" s="111"/>
      <c r="G32" s="66"/>
    </row>
    <row r="33" spans="1:7" x14ac:dyDescent="0.25">
      <c r="A33" s="66" t="s">
        <v>1005</v>
      </c>
      <c r="B33" s="66" t="s">
        <v>514</v>
      </c>
      <c r="C33" s="246" t="s">
        <v>1215</v>
      </c>
      <c r="D33" s="111"/>
      <c r="F33" s="111"/>
      <c r="G33" s="66"/>
    </row>
    <row r="34" spans="1:7" x14ac:dyDescent="0.25">
      <c r="A34" s="66" t="s">
        <v>1006</v>
      </c>
      <c r="B34" s="66" t="s">
        <v>516</v>
      </c>
      <c r="C34" s="246" t="s">
        <v>1215</v>
      </c>
      <c r="D34" s="111"/>
      <c r="F34" s="111"/>
      <c r="G34" s="66"/>
    </row>
    <row r="35" spans="1:7" x14ac:dyDescent="0.25">
      <c r="A35" s="66" t="s">
        <v>1007</v>
      </c>
      <c r="B35" s="66" t="s">
        <v>518</v>
      </c>
      <c r="C35" s="246" t="s">
        <v>1215</v>
      </c>
      <c r="D35" s="111"/>
      <c r="F35" s="111"/>
      <c r="G35" s="66"/>
    </row>
    <row r="36" spans="1:7" x14ac:dyDescent="0.25">
      <c r="A36" s="66" t="s">
        <v>1008</v>
      </c>
      <c r="B36" s="66" t="s">
        <v>520</v>
      </c>
      <c r="C36" s="246" t="s">
        <v>1215</v>
      </c>
      <c r="D36" s="111"/>
      <c r="F36" s="111"/>
      <c r="G36" s="66"/>
    </row>
    <row r="37" spans="1:7" x14ac:dyDescent="0.25">
      <c r="A37" s="66" t="s">
        <v>1009</v>
      </c>
      <c r="B37" s="66" t="s">
        <v>522</v>
      </c>
      <c r="C37" s="246" t="s">
        <v>1215</v>
      </c>
      <c r="D37" s="111"/>
      <c r="F37" s="111"/>
      <c r="G37" s="66"/>
    </row>
    <row r="38" spans="1:7" x14ac:dyDescent="0.25">
      <c r="A38" s="66" t="s">
        <v>1010</v>
      </c>
      <c r="B38" s="66" t="s">
        <v>524</v>
      </c>
      <c r="C38" s="246" t="s">
        <v>1215</v>
      </c>
      <c r="D38" s="111"/>
      <c r="F38" s="111"/>
      <c r="G38" s="66"/>
    </row>
    <row r="39" spans="1:7" x14ac:dyDescent="0.25">
      <c r="A39" s="66" t="s">
        <v>1011</v>
      </c>
      <c r="B39" s="66" t="s">
        <v>526</v>
      </c>
      <c r="C39" s="246" t="s">
        <v>1215</v>
      </c>
      <c r="D39" s="111"/>
      <c r="F39" s="111"/>
      <c r="G39" s="66"/>
    </row>
    <row r="40" spans="1:7" x14ac:dyDescent="0.25">
      <c r="A40" s="66" t="s">
        <v>1012</v>
      </c>
      <c r="B40" s="66" t="s">
        <v>528</v>
      </c>
      <c r="C40" s="246" t="s">
        <v>1215</v>
      </c>
      <c r="D40" s="111"/>
      <c r="F40" s="111"/>
      <c r="G40" s="66"/>
    </row>
    <row r="41" spans="1:7" x14ac:dyDescent="0.25">
      <c r="A41" s="66" t="s">
        <v>1013</v>
      </c>
      <c r="B41" s="66" t="s">
        <v>530</v>
      </c>
      <c r="C41" s="246" t="s">
        <v>1215</v>
      </c>
      <c r="D41" s="111"/>
      <c r="F41" s="111"/>
      <c r="G41" s="66"/>
    </row>
    <row r="42" spans="1:7" x14ac:dyDescent="0.25">
      <c r="A42" s="66" t="s">
        <v>1014</v>
      </c>
      <c r="B42" s="66" t="s">
        <v>3</v>
      </c>
      <c r="C42" s="246" t="s">
        <v>1215</v>
      </c>
      <c r="D42" s="111"/>
      <c r="F42" s="111"/>
      <c r="G42" s="66"/>
    </row>
    <row r="43" spans="1:7" x14ac:dyDescent="0.25">
      <c r="A43" s="66" t="s">
        <v>1015</v>
      </c>
      <c r="B43" s="66" t="s">
        <v>533</v>
      </c>
      <c r="C43" s="246" t="s">
        <v>1215</v>
      </c>
      <c r="D43" s="111"/>
      <c r="F43" s="111"/>
      <c r="G43" s="66"/>
    </row>
    <row r="44" spans="1:7" x14ac:dyDescent="0.25">
      <c r="A44" s="66" t="s">
        <v>1016</v>
      </c>
      <c r="B44" s="66" t="s">
        <v>535</v>
      </c>
      <c r="C44" s="246" t="s">
        <v>1215</v>
      </c>
      <c r="D44" s="111"/>
      <c r="F44" s="111"/>
      <c r="G44" s="66"/>
    </row>
    <row r="45" spans="1:7" x14ac:dyDescent="0.25">
      <c r="A45" s="66" t="s">
        <v>1017</v>
      </c>
      <c r="B45" s="66" t="s">
        <v>537</v>
      </c>
      <c r="C45" s="246" t="s">
        <v>1215</v>
      </c>
      <c r="D45" s="111"/>
      <c r="F45" s="111"/>
      <c r="G45" s="66"/>
    </row>
    <row r="46" spans="1:7" x14ac:dyDescent="0.25">
      <c r="A46" s="66" t="s">
        <v>1018</v>
      </c>
      <c r="B46" s="66" t="s">
        <v>539</v>
      </c>
      <c r="C46" s="246" t="s">
        <v>1215</v>
      </c>
      <c r="D46" s="111"/>
      <c r="F46" s="111"/>
      <c r="G46" s="66"/>
    </row>
    <row r="47" spans="1:7" x14ac:dyDescent="0.25">
      <c r="A47" s="66" t="s">
        <v>1019</v>
      </c>
      <c r="B47" s="66" t="s">
        <v>541</v>
      </c>
      <c r="C47" s="246" t="s">
        <v>1215</v>
      </c>
      <c r="D47" s="111"/>
      <c r="F47" s="111"/>
      <c r="G47" s="66"/>
    </row>
    <row r="48" spans="1:7" x14ac:dyDescent="0.25">
      <c r="A48" s="66" t="s">
        <v>1020</v>
      </c>
      <c r="B48" s="66" t="s">
        <v>543</v>
      </c>
      <c r="C48" s="246" t="s">
        <v>1215</v>
      </c>
      <c r="D48" s="111"/>
      <c r="F48" s="111"/>
      <c r="G48" s="66"/>
    </row>
    <row r="49" spans="1:7" x14ac:dyDescent="0.25">
      <c r="A49" s="66" t="s">
        <v>1021</v>
      </c>
      <c r="B49" s="66" t="s">
        <v>545</v>
      </c>
      <c r="C49" s="246" t="s">
        <v>1215</v>
      </c>
      <c r="D49" s="111"/>
      <c r="F49" s="111"/>
      <c r="G49" s="66"/>
    </row>
    <row r="50" spans="1:7" x14ac:dyDescent="0.25">
      <c r="A50" s="66" t="s">
        <v>1022</v>
      </c>
      <c r="B50" s="66" t="s">
        <v>547</v>
      </c>
      <c r="C50" s="246" t="s">
        <v>1215</v>
      </c>
      <c r="D50" s="111"/>
      <c r="F50" s="111"/>
      <c r="G50" s="66"/>
    </row>
    <row r="51" spans="1:7" x14ac:dyDescent="0.25">
      <c r="A51" s="66" t="s">
        <v>1023</v>
      </c>
      <c r="B51" s="66" t="s">
        <v>549</v>
      </c>
      <c r="C51" s="246" t="s">
        <v>1215</v>
      </c>
      <c r="D51" s="111"/>
      <c r="F51" s="111"/>
      <c r="G51" s="66"/>
    </row>
    <row r="52" spans="1:7" x14ac:dyDescent="0.25">
      <c r="A52" s="66" t="s">
        <v>1024</v>
      </c>
      <c r="B52" s="66" t="s">
        <v>551</v>
      </c>
      <c r="C52" s="246" t="s">
        <v>1215</v>
      </c>
      <c r="D52" s="111"/>
      <c r="F52" s="111"/>
      <c r="G52" s="66"/>
    </row>
    <row r="53" spans="1:7" x14ac:dyDescent="0.25">
      <c r="A53" s="66" t="s">
        <v>1025</v>
      </c>
      <c r="B53" s="66" t="s">
        <v>6</v>
      </c>
      <c r="C53" s="246" t="s">
        <v>1215</v>
      </c>
      <c r="D53" s="111"/>
      <c r="F53" s="111"/>
      <c r="G53" s="66"/>
    </row>
    <row r="54" spans="1:7" x14ac:dyDescent="0.25">
      <c r="A54" s="274" t="s">
        <v>1026</v>
      </c>
      <c r="B54" s="111" t="s">
        <v>316</v>
      </c>
      <c r="C54" s="182">
        <f>SUM(C55:C57)</f>
        <v>0</v>
      </c>
      <c r="D54" s="111"/>
      <c r="F54" s="111"/>
      <c r="G54" s="66"/>
    </row>
    <row r="55" spans="1:7" x14ac:dyDescent="0.25">
      <c r="A55" s="274" t="s">
        <v>1027</v>
      </c>
      <c r="B55" s="66" t="s">
        <v>557</v>
      </c>
      <c r="C55" s="246" t="s">
        <v>1215</v>
      </c>
      <c r="D55" s="111"/>
      <c r="F55" s="111"/>
      <c r="G55" s="66"/>
    </row>
    <row r="56" spans="1:7" x14ac:dyDescent="0.25">
      <c r="A56" s="274" t="s">
        <v>1028</v>
      </c>
      <c r="B56" s="66" t="s">
        <v>559</v>
      </c>
      <c r="C56" s="246" t="s">
        <v>1215</v>
      </c>
      <c r="D56" s="111"/>
      <c r="F56" s="111"/>
      <c r="G56" s="66"/>
    </row>
    <row r="57" spans="1:7" x14ac:dyDescent="0.25">
      <c r="A57" s="274" t="s">
        <v>1029</v>
      </c>
      <c r="B57" s="66" t="s">
        <v>2</v>
      </c>
      <c r="C57" s="246" t="s">
        <v>1215</v>
      </c>
      <c r="D57" s="111"/>
      <c r="F57" s="111"/>
      <c r="G57" s="66"/>
    </row>
    <row r="58" spans="1:7" x14ac:dyDescent="0.25">
      <c r="A58" s="274" t="s">
        <v>1030</v>
      </c>
      <c r="B58" s="111" t="s">
        <v>146</v>
      </c>
      <c r="C58" s="182">
        <f>SUM(C59:C69)</f>
        <v>0</v>
      </c>
      <c r="D58" s="111"/>
      <c r="F58" s="111"/>
      <c r="G58" s="66"/>
    </row>
    <row r="59" spans="1:7" x14ac:dyDescent="0.25">
      <c r="A59" s="274" t="s">
        <v>1031</v>
      </c>
      <c r="B59" s="83" t="s">
        <v>318</v>
      </c>
      <c r="C59" s="246" t="s">
        <v>1215</v>
      </c>
      <c r="D59" s="111"/>
      <c r="F59" s="111"/>
      <c r="G59" s="66"/>
    </row>
    <row r="60" spans="1:7" x14ac:dyDescent="0.25">
      <c r="A60" s="274" t="s">
        <v>1032</v>
      </c>
      <c r="B60" s="274" t="s">
        <v>554</v>
      </c>
      <c r="C60" s="246" t="s">
        <v>1215</v>
      </c>
      <c r="D60" s="111"/>
      <c r="E60" s="274"/>
      <c r="F60" s="111"/>
      <c r="G60" s="274"/>
    </row>
    <row r="61" spans="1:7" x14ac:dyDescent="0.25">
      <c r="A61" s="274" t="s">
        <v>1033</v>
      </c>
      <c r="B61" s="83" t="s">
        <v>320</v>
      </c>
      <c r="C61" s="246" t="s">
        <v>1215</v>
      </c>
      <c r="D61" s="111"/>
      <c r="F61" s="111"/>
      <c r="G61" s="66"/>
    </row>
    <row r="62" spans="1:7" x14ac:dyDescent="0.25">
      <c r="A62" s="274" t="s">
        <v>1034</v>
      </c>
      <c r="B62" s="83" t="s">
        <v>322</v>
      </c>
      <c r="C62" s="246" t="s">
        <v>1215</v>
      </c>
      <c r="D62" s="111"/>
      <c r="F62" s="111"/>
      <c r="G62" s="66"/>
    </row>
    <row r="63" spans="1:7" x14ac:dyDescent="0.25">
      <c r="A63" s="274" t="s">
        <v>1035</v>
      </c>
      <c r="B63" s="83" t="s">
        <v>12</v>
      </c>
      <c r="C63" s="246" t="s">
        <v>1215</v>
      </c>
      <c r="D63" s="111"/>
      <c r="F63" s="111"/>
      <c r="G63" s="66"/>
    </row>
    <row r="64" spans="1:7" x14ac:dyDescent="0.25">
      <c r="A64" s="274" t="s">
        <v>1036</v>
      </c>
      <c r="B64" s="83" t="s">
        <v>325</v>
      </c>
      <c r="C64" s="246" t="s">
        <v>1215</v>
      </c>
      <c r="D64" s="111"/>
      <c r="F64" s="111"/>
      <c r="G64" s="66"/>
    </row>
    <row r="65" spans="1:7" x14ac:dyDescent="0.25">
      <c r="A65" s="274" t="s">
        <v>1037</v>
      </c>
      <c r="B65" s="83" t="s">
        <v>327</v>
      </c>
      <c r="C65" s="246" t="s">
        <v>1215</v>
      </c>
      <c r="D65" s="111"/>
      <c r="F65" s="111"/>
      <c r="G65" s="66"/>
    </row>
    <row r="66" spans="1:7" x14ac:dyDescent="0.25">
      <c r="A66" s="274" t="s">
        <v>1038</v>
      </c>
      <c r="B66" s="83" t="s">
        <v>329</v>
      </c>
      <c r="C66" s="246" t="s">
        <v>1215</v>
      </c>
      <c r="D66" s="111"/>
      <c r="F66" s="111"/>
      <c r="G66" s="66"/>
    </row>
    <row r="67" spans="1:7" x14ac:dyDescent="0.25">
      <c r="A67" s="274" t="s">
        <v>1039</v>
      </c>
      <c r="B67" s="83" t="s">
        <v>331</v>
      </c>
      <c r="C67" s="246" t="s">
        <v>1215</v>
      </c>
      <c r="D67" s="111"/>
      <c r="F67" s="111"/>
      <c r="G67" s="66"/>
    </row>
    <row r="68" spans="1:7" x14ac:dyDescent="0.25">
      <c r="A68" s="274" t="s">
        <v>1040</v>
      </c>
      <c r="B68" s="83" t="s">
        <v>333</v>
      </c>
      <c r="C68" s="246" t="s">
        <v>1215</v>
      </c>
      <c r="D68" s="111"/>
      <c r="F68" s="111"/>
      <c r="G68" s="66"/>
    </row>
    <row r="69" spans="1:7" x14ac:dyDescent="0.25">
      <c r="A69" s="274" t="s">
        <v>1041</v>
      </c>
      <c r="B69" s="83" t="s">
        <v>146</v>
      </c>
      <c r="C69" s="246" t="s">
        <v>1215</v>
      </c>
      <c r="D69" s="111"/>
      <c r="F69" s="111"/>
      <c r="G69" s="66"/>
    </row>
    <row r="70" spans="1:7" outlineLevel="1" x14ac:dyDescent="0.25">
      <c r="A70" s="66" t="s">
        <v>1042</v>
      </c>
      <c r="B70" s="95" t="s">
        <v>150</v>
      </c>
      <c r="C70" s="180"/>
      <c r="G70" s="66"/>
    </row>
    <row r="71" spans="1:7" outlineLevel="1" x14ac:dyDescent="0.25">
      <c r="A71" s="66" t="s">
        <v>1043</v>
      </c>
      <c r="B71" s="95" t="s">
        <v>150</v>
      </c>
      <c r="C71" s="180"/>
      <c r="G71" s="66"/>
    </row>
    <row r="72" spans="1:7" outlineLevel="1" x14ac:dyDescent="0.25">
      <c r="A72" s="66" t="s">
        <v>1044</v>
      </c>
      <c r="B72" s="95" t="s">
        <v>150</v>
      </c>
      <c r="C72" s="180"/>
      <c r="G72" s="66"/>
    </row>
    <row r="73" spans="1:7" outlineLevel="1" x14ac:dyDescent="0.25">
      <c r="A73" s="66" t="s">
        <v>1045</v>
      </c>
      <c r="B73" s="95" t="s">
        <v>150</v>
      </c>
      <c r="C73" s="180"/>
      <c r="G73" s="66"/>
    </row>
    <row r="74" spans="1:7" outlineLevel="1" x14ac:dyDescent="0.25">
      <c r="A74" s="66" t="s">
        <v>1046</v>
      </c>
      <c r="B74" s="95" t="s">
        <v>150</v>
      </c>
      <c r="C74" s="180"/>
      <c r="G74" s="66"/>
    </row>
    <row r="75" spans="1:7" outlineLevel="1" x14ac:dyDescent="0.25">
      <c r="A75" s="66" t="s">
        <v>1047</v>
      </c>
      <c r="B75" s="95" t="s">
        <v>150</v>
      </c>
      <c r="C75" s="180"/>
      <c r="G75" s="66"/>
    </row>
    <row r="76" spans="1:7" outlineLevel="1" x14ac:dyDescent="0.25">
      <c r="A76" s="66" t="s">
        <v>1048</v>
      </c>
      <c r="B76" s="95" t="s">
        <v>150</v>
      </c>
      <c r="C76" s="180"/>
      <c r="G76" s="66"/>
    </row>
    <row r="77" spans="1:7" outlineLevel="1" x14ac:dyDescent="0.25">
      <c r="A77" s="66" t="s">
        <v>1049</v>
      </c>
      <c r="B77" s="95" t="s">
        <v>150</v>
      </c>
      <c r="C77" s="180"/>
      <c r="G77" s="66"/>
    </row>
    <row r="78" spans="1:7" outlineLevel="1" x14ac:dyDescent="0.25">
      <c r="A78" s="66" t="s">
        <v>1050</v>
      </c>
      <c r="B78" s="95" t="s">
        <v>150</v>
      </c>
      <c r="C78" s="180"/>
      <c r="G78" s="66"/>
    </row>
    <row r="79" spans="1:7" outlineLevel="1" x14ac:dyDescent="0.25">
      <c r="A79" s="66" t="s">
        <v>1051</v>
      </c>
      <c r="B79" s="95" t="s">
        <v>150</v>
      </c>
      <c r="C79" s="180"/>
      <c r="G79" s="66"/>
    </row>
    <row r="80" spans="1:7" ht="15" customHeight="1" x14ac:dyDescent="0.25">
      <c r="A80" s="85"/>
      <c r="B80" s="86" t="s">
        <v>1052</v>
      </c>
      <c r="C80" s="85" t="s">
        <v>989</v>
      </c>
      <c r="D80" s="85"/>
      <c r="E80" s="87"/>
      <c r="F80" s="88"/>
      <c r="G80" s="88"/>
    </row>
    <row r="81" spans="1:7" x14ac:dyDescent="0.25">
      <c r="A81" s="66" t="s">
        <v>1053</v>
      </c>
      <c r="B81" s="66" t="s">
        <v>615</v>
      </c>
      <c r="C81" s="246" t="s">
        <v>1215</v>
      </c>
      <c r="E81" s="64"/>
    </row>
    <row r="82" spans="1:7" x14ac:dyDescent="0.25">
      <c r="A82" s="66" t="s">
        <v>1054</v>
      </c>
      <c r="B82" s="66" t="s">
        <v>617</v>
      </c>
      <c r="C82" s="246" t="s">
        <v>1215</v>
      </c>
      <c r="E82" s="64"/>
    </row>
    <row r="83" spans="1:7" x14ac:dyDescent="0.25">
      <c r="A83" s="66" t="s">
        <v>1055</v>
      </c>
      <c r="B83" s="66" t="s">
        <v>146</v>
      </c>
      <c r="C83" s="246" t="s">
        <v>1215</v>
      </c>
      <c r="E83" s="64"/>
    </row>
    <row r="84" spans="1:7" outlineLevel="1" x14ac:dyDescent="0.25">
      <c r="A84" s="66" t="s">
        <v>1056</v>
      </c>
      <c r="C84" s="180"/>
      <c r="E84" s="64"/>
    </row>
    <row r="85" spans="1:7" outlineLevel="1" x14ac:dyDescent="0.25">
      <c r="A85" s="66" t="s">
        <v>1057</v>
      </c>
      <c r="C85" s="180"/>
      <c r="E85" s="64"/>
    </row>
    <row r="86" spans="1:7" outlineLevel="1" x14ac:dyDescent="0.25">
      <c r="A86" s="66" t="s">
        <v>1058</v>
      </c>
      <c r="C86" s="180"/>
      <c r="E86" s="64"/>
    </row>
    <row r="87" spans="1:7" outlineLevel="1" x14ac:dyDescent="0.25">
      <c r="A87" s="66" t="s">
        <v>1059</v>
      </c>
      <c r="C87" s="180"/>
      <c r="E87" s="64"/>
    </row>
    <row r="88" spans="1:7" outlineLevel="1" x14ac:dyDescent="0.25">
      <c r="A88" s="66" t="s">
        <v>1060</v>
      </c>
      <c r="C88" s="180"/>
      <c r="E88" s="64"/>
    </row>
    <row r="89" spans="1:7" outlineLevel="1" x14ac:dyDescent="0.25">
      <c r="A89" s="66" t="s">
        <v>1061</v>
      </c>
      <c r="C89" s="180"/>
      <c r="E89" s="64"/>
    </row>
    <row r="90" spans="1:7" ht="15" customHeight="1" x14ac:dyDescent="0.25">
      <c r="A90" s="85"/>
      <c r="B90" s="86" t="s">
        <v>1062</v>
      </c>
      <c r="C90" s="85" t="s">
        <v>989</v>
      </c>
      <c r="D90" s="85"/>
      <c r="E90" s="87"/>
      <c r="F90" s="88"/>
      <c r="G90" s="88"/>
    </row>
    <row r="91" spans="1:7" x14ac:dyDescent="0.25">
      <c r="A91" s="66" t="s">
        <v>1063</v>
      </c>
      <c r="B91" s="66" t="s">
        <v>627</v>
      </c>
      <c r="C91" s="246" t="s">
        <v>1215</v>
      </c>
      <c r="E91" s="64"/>
    </row>
    <row r="92" spans="1:7" x14ac:dyDescent="0.25">
      <c r="A92" s="66" t="s">
        <v>1064</v>
      </c>
      <c r="B92" s="66" t="s">
        <v>629</v>
      </c>
      <c r="C92" s="246" t="s">
        <v>1215</v>
      </c>
      <c r="E92" s="64"/>
    </row>
    <row r="93" spans="1:7" x14ac:dyDescent="0.25">
      <c r="A93" s="66" t="s">
        <v>1065</v>
      </c>
      <c r="B93" s="66" t="s">
        <v>146</v>
      </c>
      <c r="C93" s="246" t="s">
        <v>1215</v>
      </c>
      <c r="E93" s="64"/>
    </row>
    <row r="94" spans="1:7" outlineLevel="1" x14ac:dyDescent="0.25">
      <c r="A94" s="66" t="s">
        <v>1066</v>
      </c>
      <c r="C94" s="246"/>
      <c r="E94" s="64"/>
    </row>
    <row r="95" spans="1:7" outlineLevel="1" x14ac:dyDescent="0.25">
      <c r="A95" s="66" t="s">
        <v>1067</v>
      </c>
      <c r="C95" s="180"/>
      <c r="E95" s="64"/>
    </row>
    <row r="96" spans="1:7" outlineLevel="1" x14ac:dyDescent="0.25">
      <c r="A96" s="66" t="s">
        <v>1068</v>
      </c>
      <c r="C96" s="180"/>
      <c r="E96" s="64"/>
    </row>
    <row r="97" spans="1:7" outlineLevel="1" x14ac:dyDescent="0.25">
      <c r="A97" s="66" t="s">
        <v>1069</v>
      </c>
      <c r="C97" s="180"/>
      <c r="E97" s="64"/>
    </row>
    <row r="98" spans="1:7" outlineLevel="1" x14ac:dyDescent="0.25">
      <c r="A98" s="66" t="s">
        <v>1070</v>
      </c>
      <c r="C98" s="180"/>
      <c r="E98" s="64"/>
    </row>
    <row r="99" spans="1:7" outlineLevel="1" x14ac:dyDescent="0.25">
      <c r="A99" s="66" t="s">
        <v>1071</v>
      </c>
      <c r="C99" s="180"/>
      <c r="E99" s="64"/>
    </row>
    <row r="100" spans="1:7" ht="15" customHeight="1" x14ac:dyDescent="0.25">
      <c r="A100" s="85"/>
      <c r="B100" s="86" t="s">
        <v>1072</v>
      </c>
      <c r="C100" s="85" t="s">
        <v>989</v>
      </c>
      <c r="D100" s="85"/>
      <c r="E100" s="87"/>
      <c r="F100" s="88"/>
      <c r="G100" s="88"/>
    </row>
    <row r="101" spans="1:7" x14ac:dyDescent="0.25">
      <c r="A101" s="66" t="s">
        <v>1073</v>
      </c>
      <c r="B101" s="62" t="s">
        <v>639</v>
      </c>
      <c r="C101" s="246" t="s">
        <v>1215</v>
      </c>
      <c r="E101" s="64"/>
    </row>
    <row r="102" spans="1:7" x14ac:dyDescent="0.25">
      <c r="A102" s="66" t="s">
        <v>1074</v>
      </c>
      <c r="B102" s="62" t="s">
        <v>641</v>
      </c>
      <c r="C102" s="246" t="s">
        <v>1215</v>
      </c>
      <c r="E102" s="64"/>
    </row>
    <row r="103" spans="1:7" x14ac:dyDescent="0.25">
      <c r="A103" s="66" t="s">
        <v>1075</v>
      </c>
      <c r="B103" s="62" t="s">
        <v>643</v>
      </c>
      <c r="C103" s="246" t="s">
        <v>1215</v>
      </c>
    </row>
    <row r="104" spans="1:7" x14ac:dyDescent="0.25">
      <c r="A104" s="66" t="s">
        <v>1076</v>
      </c>
      <c r="B104" s="62" t="s">
        <v>645</v>
      </c>
      <c r="C104" s="246" t="s">
        <v>1215</v>
      </c>
    </row>
    <row r="105" spans="1:7" x14ac:dyDescent="0.25">
      <c r="A105" s="66" t="s">
        <v>1077</v>
      </c>
      <c r="B105" s="62" t="s">
        <v>647</v>
      </c>
      <c r="C105" s="246" t="s">
        <v>1215</v>
      </c>
    </row>
    <row r="106" spans="1:7" outlineLevel="1" x14ac:dyDescent="0.25">
      <c r="A106" s="66" t="s">
        <v>1078</v>
      </c>
      <c r="B106" s="62"/>
      <c r="C106" s="180"/>
    </row>
    <row r="107" spans="1:7" outlineLevel="1" x14ac:dyDescent="0.25">
      <c r="A107" s="66" t="s">
        <v>1079</v>
      </c>
      <c r="B107" s="62"/>
      <c r="C107" s="180"/>
    </row>
    <row r="108" spans="1:7" outlineLevel="1" x14ac:dyDescent="0.25">
      <c r="A108" s="66" t="s">
        <v>1080</v>
      </c>
      <c r="B108" s="62"/>
      <c r="C108" s="180"/>
    </row>
    <row r="109" spans="1:7" outlineLevel="1" x14ac:dyDescent="0.25">
      <c r="A109" s="66" t="s">
        <v>1081</v>
      </c>
      <c r="B109" s="62"/>
      <c r="C109" s="180"/>
    </row>
    <row r="110" spans="1:7" ht="15" customHeight="1" x14ac:dyDescent="0.25">
      <c r="A110" s="85"/>
      <c r="B110" s="85" t="s">
        <v>1082</v>
      </c>
      <c r="C110" s="85" t="s">
        <v>989</v>
      </c>
      <c r="D110" s="85"/>
      <c r="E110" s="87"/>
      <c r="F110" s="88"/>
      <c r="G110" s="88"/>
    </row>
    <row r="111" spans="1:7" x14ac:dyDescent="0.25">
      <c r="A111" s="66" t="s">
        <v>1083</v>
      </c>
      <c r="B111" s="361" t="s">
        <v>654</v>
      </c>
      <c r="C111" s="246" t="s">
        <v>1215</v>
      </c>
      <c r="E111" s="64"/>
    </row>
    <row r="112" spans="1:7" outlineLevel="1" x14ac:dyDescent="0.25">
      <c r="A112" s="66" t="s">
        <v>1084</v>
      </c>
      <c r="B112" s="230" t="s">
        <v>2672</v>
      </c>
      <c r="C112" s="246" t="s">
        <v>1215</v>
      </c>
      <c r="E112" s="64"/>
    </row>
    <row r="113" spans="1:7" outlineLevel="1" x14ac:dyDescent="0.25">
      <c r="A113" s="66" t="s">
        <v>1085</v>
      </c>
      <c r="B113" s="361"/>
      <c r="C113" s="246"/>
      <c r="E113" s="64"/>
    </row>
    <row r="114" spans="1:7" outlineLevel="1" x14ac:dyDescent="0.25">
      <c r="A114" s="66" t="s">
        <v>1086</v>
      </c>
      <c r="C114" s="180"/>
      <c r="E114" s="64"/>
    </row>
    <row r="115" spans="1:7" outlineLevel="1" x14ac:dyDescent="0.25">
      <c r="A115" s="66" t="s">
        <v>1087</v>
      </c>
      <c r="C115" s="180"/>
      <c r="E115" s="64"/>
    </row>
    <row r="116" spans="1:7" ht="15" customHeight="1" x14ac:dyDescent="0.25">
      <c r="A116" s="85"/>
      <c r="B116" s="86" t="s">
        <v>1088</v>
      </c>
      <c r="C116" s="85" t="s">
        <v>659</v>
      </c>
      <c r="D116" s="85" t="s">
        <v>660</v>
      </c>
      <c r="E116" s="87"/>
      <c r="F116" s="85" t="s">
        <v>989</v>
      </c>
      <c r="G116" s="85" t="s">
        <v>661</v>
      </c>
    </row>
    <row r="117" spans="1:7" x14ac:dyDescent="0.25">
      <c r="A117" s="66" t="s">
        <v>1089</v>
      </c>
      <c r="B117" s="83" t="s">
        <v>663</v>
      </c>
      <c r="C117" s="246" t="s">
        <v>1215</v>
      </c>
      <c r="D117" s="80"/>
      <c r="E117" s="80"/>
      <c r="F117" s="99"/>
      <c r="G117" s="99"/>
    </row>
    <row r="118" spans="1:7" x14ac:dyDescent="0.25">
      <c r="A118" s="80"/>
      <c r="B118" s="112"/>
      <c r="C118" s="80"/>
      <c r="D118" s="80"/>
      <c r="E118" s="80"/>
      <c r="F118" s="99"/>
      <c r="G118" s="99"/>
    </row>
    <row r="119" spans="1:7" x14ac:dyDescent="0.25">
      <c r="B119" s="83" t="s">
        <v>664</v>
      </c>
      <c r="C119" s="80"/>
      <c r="D119" s="80"/>
      <c r="E119" s="80"/>
      <c r="F119" s="99"/>
      <c r="G119" s="99"/>
    </row>
    <row r="120" spans="1:7" x14ac:dyDescent="0.25">
      <c r="A120" s="66" t="s">
        <v>1090</v>
      </c>
      <c r="B120" s="329" t="s">
        <v>3049</v>
      </c>
      <c r="C120" s="655" t="s">
        <v>1215</v>
      </c>
      <c r="D120" s="657" t="s">
        <v>1215</v>
      </c>
      <c r="E120" s="80"/>
      <c r="F120" s="198" t="str">
        <f t="shared" ref="F120:F143" si="0">IF($C$144=0,"",IF(C120="[for completion]","",C120/$C$144))</f>
        <v/>
      </c>
      <c r="G120" s="198" t="str">
        <f t="shared" ref="G120:G143" si="1">IF($D$144=0,"",IF(D120="[for completion]","",D120/$D$144))</f>
        <v/>
      </c>
    </row>
    <row r="121" spans="1:7" x14ac:dyDescent="0.25">
      <c r="A121" s="66" t="s">
        <v>1091</v>
      </c>
      <c r="B121" s="329" t="s">
        <v>3050</v>
      </c>
      <c r="C121" s="655" t="s">
        <v>1215</v>
      </c>
      <c r="D121" s="657" t="s">
        <v>1215</v>
      </c>
      <c r="E121" s="80"/>
      <c r="F121" s="198" t="str">
        <f t="shared" si="0"/>
        <v/>
      </c>
      <c r="G121" s="198" t="str">
        <f t="shared" si="1"/>
        <v/>
      </c>
    </row>
    <row r="122" spans="1:7" x14ac:dyDescent="0.25">
      <c r="A122" s="66" t="s">
        <v>1092</v>
      </c>
      <c r="B122" s="329" t="s">
        <v>3051</v>
      </c>
      <c r="C122" s="655" t="s">
        <v>1215</v>
      </c>
      <c r="D122" s="657" t="s">
        <v>1215</v>
      </c>
      <c r="E122" s="80"/>
      <c r="F122" s="198" t="str">
        <f t="shared" si="0"/>
        <v/>
      </c>
      <c r="G122" s="198" t="str">
        <f t="shared" si="1"/>
        <v/>
      </c>
    </row>
    <row r="123" spans="1:7" x14ac:dyDescent="0.25">
      <c r="A123" s="66" t="s">
        <v>1093</v>
      </c>
      <c r="B123" s="329" t="s">
        <v>3052</v>
      </c>
      <c r="C123" s="655" t="s">
        <v>1215</v>
      </c>
      <c r="D123" s="657" t="s">
        <v>1215</v>
      </c>
      <c r="E123" s="80"/>
      <c r="F123" s="198" t="str">
        <f t="shared" si="0"/>
        <v/>
      </c>
      <c r="G123" s="198" t="str">
        <f t="shared" si="1"/>
        <v/>
      </c>
    </row>
    <row r="124" spans="1:7" x14ac:dyDescent="0.25">
      <c r="A124" s="66" t="s">
        <v>1094</v>
      </c>
      <c r="B124" s="329" t="s">
        <v>3053</v>
      </c>
      <c r="C124" s="655" t="s">
        <v>1215</v>
      </c>
      <c r="D124" s="657" t="s">
        <v>1215</v>
      </c>
      <c r="E124" s="80"/>
      <c r="F124" s="198" t="str">
        <f t="shared" si="0"/>
        <v/>
      </c>
      <c r="G124" s="198" t="str">
        <f t="shared" si="1"/>
        <v/>
      </c>
    </row>
    <row r="125" spans="1:7" x14ac:dyDescent="0.25">
      <c r="A125" s="66" t="s">
        <v>1095</v>
      </c>
      <c r="B125" s="329" t="s">
        <v>3054</v>
      </c>
      <c r="C125" s="655" t="s">
        <v>1215</v>
      </c>
      <c r="D125" s="657" t="s">
        <v>1215</v>
      </c>
      <c r="E125" s="80"/>
      <c r="F125" s="198" t="str">
        <f t="shared" si="0"/>
        <v/>
      </c>
      <c r="G125" s="198" t="str">
        <f t="shared" si="1"/>
        <v/>
      </c>
    </row>
    <row r="126" spans="1:7" x14ac:dyDescent="0.25">
      <c r="A126" s="66" t="s">
        <v>1096</v>
      </c>
      <c r="B126" s="329" t="s">
        <v>3055</v>
      </c>
      <c r="C126" s="655" t="s">
        <v>1215</v>
      </c>
      <c r="D126" s="657" t="s">
        <v>1215</v>
      </c>
      <c r="E126" s="80"/>
      <c r="F126" s="198" t="str">
        <f t="shared" si="0"/>
        <v/>
      </c>
      <c r="G126" s="198" t="str">
        <f t="shared" si="1"/>
        <v/>
      </c>
    </row>
    <row r="127" spans="1:7" x14ac:dyDescent="0.25">
      <c r="A127" s="66" t="s">
        <v>1097</v>
      </c>
      <c r="B127" s="329" t="s">
        <v>3056</v>
      </c>
      <c r="C127" s="655" t="s">
        <v>1215</v>
      </c>
      <c r="D127" s="657" t="s">
        <v>1215</v>
      </c>
      <c r="E127" s="80"/>
      <c r="F127" s="198" t="str">
        <f t="shared" si="0"/>
        <v/>
      </c>
      <c r="G127" s="198" t="str">
        <f t="shared" si="1"/>
        <v/>
      </c>
    </row>
    <row r="128" spans="1:7" x14ac:dyDescent="0.25">
      <c r="A128" s="66" t="s">
        <v>1098</v>
      </c>
      <c r="B128" s="329" t="s">
        <v>3057</v>
      </c>
      <c r="C128" s="655" t="s">
        <v>1215</v>
      </c>
      <c r="D128" s="657" t="s">
        <v>1215</v>
      </c>
      <c r="E128" s="80"/>
      <c r="F128" s="198" t="str">
        <f t="shared" si="0"/>
        <v/>
      </c>
      <c r="G128" s="198" t="str">
        <f t="shared" si="1"/>
        <v/>
      </c>
    </row>
    <row r="129" spans="1:7" x14ac:dyDescent="0.25">
      <c r="A129" s="66" t="s">
        <v>1099</v>
      </c>
      <c r="B129" s="329" t="s">
        <v>3058</v>
      </c>
      <c r="C129" s="655" t="s">
        <v>1215</v>
      </c>
      <c r="D129" s="657" t="s">
        <v>1215</v>
      </c>
      <c r="E129" s="83"/>
      <c r="F129" s="198" t="str">
        <f t="shared" si="0"/>
        <v/>
      </c>
      <c r="G129" s="198" t="str">
        <f t="shared" si="1"/>
        <v/>
      </c>
    </row>
    <row r="130" spans="1:7" x14ac:dyDescent="0.25">
      <c r="A130" s="66" t="s">
        <v>1100</v>
      </c>
      <c r="B130" s="329" t="s">
        <v>3059</v>
      </c>
      <c r="C130" s="655" t="s">
        <v>1215</v>
      </c>
      <c r="D130" s="657" t="s">
        <v>1215</v>
      </c>
      <c r="E130" s="83"/>
      <c r="F130" s="198" t="str">
        <f t="shared" si="0"/>
        <v/>
      </c>
      <c r="G130" s="198" t="str">
        <f t="shared" si="1"/>
        <v/>
      </c>
    </row>
    <row r="131" spans="1:7" x14ac:dyDescent="0.25">
      <c r="A131" s="66" t="s">
        <v>1101</v>
      </c>
      <c r="B131" s="329" t="s">
        <v>3060</v>
      </c>
      <c r="C131" s="655" t="s">
        <v>1215</v>
      </c>
      <c r="D131" s="657" t="s">
        <v>1215</v>
      </c>
      <c r="E131" s="83"/>
      <c r="F131" s="198" t="str">
        <f t="shared" si="0"/>
        <v/>
      </c>
      <c r="G131" s="198" t="str">
        <f t="shared" si="1"/>
        <v/>
      </c>
    </row>
    <row r="132" spans="1:7" x14ac:dyDescent="0.25">
      <c r="A132" s="66" t="s">
        <v>1102</v>
      </c>
      <c r="B132" s="329" t="s">
        <v>3061</v>
      </c>
      <c r="C132" s="655" t="s">
        <v>1215</v>
      </c>
      <c r="D132" s="657" t="s">
        <v>1215</v>
      </c>
      <c r="E132" s="83"/>
      <c r="F132" s="198" t="str">
        <f t="shared" si="0"/>
        <v/>
      </c>
      <c r="G132" s="198" t="str">
        <f t="shared" si="1"/>
        <v/>
      </c>
    </row>
    <row r="133" spans="1:7" x14ac:dyDescent="0.25">
      <c r="A133" s="66" t="s">
        <v>1103</v>
      </c>
      <c r="B133" s="83"/>
      <c r="C133" s="186"/>
      <c r="D133" s="187"/>
      <c r="E133" s="83"/>
      <c r="F133" s="198" t="str">
        <f t="shared" si="0"/>
        <v/>
      </c>
      <c r="G133" s="198" t="str">
        <f t="shared" si="1"/>
        <v/>
      </c>
    </row>
    <row r="134" spans="1:7" x14ac:dyDescent="0.25">
      <c r="A134" s="66" t="s">
        <v>1104</v>
      </c>
      <c r="B134" s="83"/>
      <c r="C134" s="186"/>
      <c r="D134" s="187"/>
      <c r="E134" s="83"/>
      <c r="F134" s="198" t="str">
        <f t="shared" si="0"/>
        <v/>
      </c>
      <c r="G134" s="198" t="str">
        <f t="shared" si="1"/>
        <v/>
      </c>
    </row>
    <row r="135" spans="1:7" x14ac:dyDescent="0.25">
      <c r="A135" s="66" t="s">
        <v>1105</v>
      </c>
      <c r="B135" s="83"/>
      <c r="C135" s="186"/>
      <c r="D135" s="187"/>
      <c r="F135" s="198" t="str">
        <f t="shared" si="0"/>
        <v/>
      </c>
      <c r="G135" s="198" t="str">
        <f t="shared" si="1"/>
        <v/>
      </c>
    </row>
    <row r="136" spans="1:7" x14ac:dyDescent="0.25">
      <c r="A136" s="66" t="s">
        <v>1106</v>
      </c>
      <c r="B136" s="83"/>
      <c r="C136" s="186"/>
      <c r="D136" s="187"/>
      <c r="E136" s="103"/>
      <c r="F136" s="198" t="str">
        <f t="shared" si="0"/>
        <v/>
      </c>
      <c r="G136" s="198" t="str">
        <f t="shared" si="1"/>
        <v/>
      </c>
    </row>
    <row r="137" spans="1:7" x14ac:dyDescent="0.25">
      <c r="A137" s="66" t="s">
        <v>1107</v>
      </c>
      <c r="B137" s="83"/>
      <c r="C137" s="186"/>
      <c r="D137" s="187"/>
      <c r="E137" s="103"/>
      <c r="F137" s="198" t="str">
        <f t="shared" si="0"/>
        <v/>
      </c>
      <c r="G137" s="198" t="str">
        <f t="shared" si="1"/>
        <v/>
      </c>
    </row>
    <row r="138" spans="1:7" x14ac:dyDescent="0.25">
      <c r="A138" s="66" t="s">
        <v>1108</v>
      </c>
      <c r="B138" s="83"/>
      <c r="C138" s="186"/>
      <c r="D138" s="187"/>
      <c r="E138" s="103"/>
      <c r="F138" s="198" t="str">
        <f t="shared" si="0"/>
        <v/>
      </c>
      <c r="G138" s="198" t="str">
        <f t="shared" si="1"/>
        <v/>
      </c>
    </row>
    <row r="139" spans="1:7" x14ac:dyDescent="0.25">
      <c r="A139" s="66" t="s">
        <v>1109</v>
      </c>
      <c r="B139" s="83"/>
      <c r="C139" s="186"/>
      <c r="D139" s="187"/>
      <c r="E139" s="103"/>
      <c r="F139" s="198" t="str">
        <f t="shared" si="0"/>
        <v/>
      </c>
      <c r="G139" s="198" t="str">
        <f t="shared" si="1"/>
        <v/>
      </c>
    </row>
    <row r="140" spans="1:7" x14ac:dyDescent="0.25">
      <c r="A140" s="66" t="s">
        <v>1110</v>
      </c>
      <c r="B140" s="83"/>
      <c r="C140" s="186"/>
      <c r="D140" s="187"/>
      <c r="E140" s="103"/>
      <c r="F140" s="198" t="str">
        <f t="shared" si="0"/>
        <v/>
      </c>
      <c r="G140" s="198" t="str">
        <f t="shared" si="1"/>
        <v/>
      </c>
    </row>
    <row r="141" spans="1:7" x14ac:dyDescent="0.25">
      <c r="A141" s="66" t="s">
        <v>1111</v>
      </c>
      <c r="B141" s="83"/>
      <c r="C141" s="186"/>
      <c r="D141" s="187"/>
      <c r="E141" s="103"/>
      <c r="F141" s="198" t="str">
        <f t="shared" si="0"/>
        <v/>
      </c>
      <c r="G141" s="198" t="str">
        <f t="shared" si="1"/>
        <v/>
      </c>
    </row>
    <row r="142" spans="1:7" x14ac:dyDescent="0.25">
      <c r="A142" s="66" t="s">
        <v>1112</v>
      </c>
      <c r="B142" s="83"/>
      <c r="C142" s="186"/>
      <c r="D142" s="187"/>
      <c r="E142" s="103"/>
      <c r="F142" s="198" t="str">
        <f t="shared" si="0"/>
        <v/>
      </c>
      <c r="G142" s="198" t="str">
        <f t="shared" si="1"/>
        <v/>
      </c>
    </row>
    <row r="143" spans="1:7" x14ac:dyDescent="0.25">
      <c r="A143" s="66" t="s">
        <v>1113</v>
      </c>
      <c r="B143" s="83"/>
      <c r="C143" s="186"/>
      <c r="D143" s="187"/>
      <c r="E143" s="103"/>
      <c r="F143" s="198" t="str">
        <f t="shared" si="0"/>
        <v/>
      </c>
      <c r="G143" s="198" t="str">
        <f t="shared" si="1"/>
        <v/>
      </c>
    </row>
    <row r="144" spans="1:7" x14ac:dyDescent="0.25">
      <c r="A144" s="66" t="s">
        <v>1114</v>
      </c>
      <c r="B144" s="93" t="s">
        <v>148</v>
      </c>
      <c r="C144" s="188">
        <f>SUM(C120:C143)</f>
        <v>0</v>
      </c>
      <c r="D144" s="91">
        <f>SUM(D120:D143)</f>
        <v>0</v>
      </c>
      <c r="E144" s="103"/>
      <c r="F144" s="199">
        <f>SUM(F120:F143)</f>
        <v>0</v>
      </c>
      <c r="G144" s="199">
        <f>SUM(G120:G143)</f>
        <v>0</v>
      </c>
    </row>
    <row r="145" spans="1:7" ht="15" customHeight="1" x14ac:dyDescent="0.25">
      <c r="A145" s="85"/>
      <c r="B145" s="86" t="s">
        <v>1115</v>
      </c>
      <c r="C145" s="85" t="s">
        <v>659</v>
      </c>
      <c r="D145" s="85" t="s">
        <v>660</v>
      </c>
      <c r="E145" s="87"/>
      <c r="F145" s="85" t="s">
        <v>989</v>
      </c>
      <c r="G145" s="85" t="s">
        <v>661</v>
      </c>
    </row>
    <row r="146" spans="1:7" x14ac:dyDescent="0.25">
      <c r="A146" s="66" t="s">
        <v>1116</v>
      </c>
      <c r="B146" s="66" t="s">
        <v>692</v>
      </c>
      <c r="C146" s="655" t="s">
        <v>1215</v>
      </c>
      <c r="G146" s="66"/>
    </row>
    <row r="147" spans="1:7" x14ac:dyDescent="0.25">
      <c r="G147" s="66"/>
    </row>
    <row r="148" spans="1:7" x14ac:dyDescent="0.25">
      <c r="B148" s="83" t="s">
        <v>693</v>
      </c>
      <c r="G148" s="66"/>
    </row>
    <row r="149" spans="1:7" x14ac:dyDescent="0.25">
      <c r="A149" s="66" t="s">
        <v>1117</v>
      </c>
      <c r="B149" s="66" t="s">
        <v>695</v>
      </c>
      <c r="C149" s="655" t="s">
        <v>1215</v>
      </c>
      <c r="D149" s="655" t="s">
        <v>1215</v>
      </c>
      <c r="F149" s="198" t="str">
        <f t="shared" ref="F149:F163" si="2">IF($C$157=0,"",IF(C149="[for completion]","",C149/$C$157))</f>
        <v/>
      </c>
      <c r="G149" s="198" t="str">
        <f t="shared" ref="G149:G163" si="3">IF($D$157=0,"",IF(D149="[for completion]","",D149/$D$157))</f>
        <v/>
      </c>
    </row>
    <row r="150" spans="1:7" x14ac:dyDescent="0.25">
      <c r="A150" s="66" t="s">
        <v>1118</v>
      </c>
      <c r="B150" s="66" t="s">
        <v>697</v>
      </c>
      <c r="C150" s="655" t="s">
        <v>1215</v>
      </c>
      <c r="D150" s="655" t="s">
        <v>1215</v>
      </c>
      <c r="F150" s="198" t="str">
        <f t="shared" si="2"/>
        <v/>
      </c>
      <c r="G150" s="198" t="str">
        <f t="shared" si="3"/>
        <v/>
      </c>
    </row>
    <row r="151" spans="1:7" x14ac:dyDescent="0.25">
      <c r="A151" s="66" t="s">
        <v>1119</v>
      </c>
      <c r="B151" s="66" t="s">
        <v>699</v>
      </c>
      <c r="C151" s="655" t="s">
        <v>1215</v>
      </c>
      <c r="D151" s="655" t="s">
        <v>1215</v>
      </c>
      <c r="F151" s="198" t="str">
        <f t="shared" si="2"/>
        <v/>
      </c>
      <c r="G151" s="198" t="str">
        <f t="shared" si="3"/>
        <v/>
      </c>
    </row>
    <row r="152" spans="1:7" x14ac:dyDescent="0.25">
      <c r="A152" s="66" t="s">
        <v>1120</v>
      </c>
      <c r="B152" s="66" t="s">
        <v>701</v>
      </c>
      <c r="C152" s="655" t="s">
        <v>1215</v>
      </c>
      <c r="D152" s="655" t="s">
        <v>1215</v>
      </c>
      <c r="F152" s="198" t="str">
        <f t="shared" si="2"/>
        <v/>
      </c>
      <c r="G152" s="198" t="str">
        <f t="shared" si="3"/>
        <v/>
      </c>
    </row>
    <row r="153" spans="1:7" x14ac:dyDescent="0.25">
      <c r="A153" s="66" t="s">
        <v>1121</v>
      </c>
      <c r="B153" s="66" t="s">
        <v>703</v>
      </c>
      <c r="C153" s="655" t="s">
        <v>1215</v>
      </c>
      <c r="D153" s="655" t="s">
        <v>1215</v>
      </c>
      <c r="F153" s="198" t="str">
        <f t="shared" si="2"/>
        <v/>
      </c>
      <c r="G153" s="198" t="str">
        <f t="shared" si="3"/>
        <v/>
      </c>
    </row>
    <row r="154" spans="1:7" x14ac:dyDescent="0.25">
      <c r="A154" s="66" t="s">
        <v>1122</v>
      </c>
      <c r="B154" s="66" t="s">
        <v>705</v>
      </c>
      <c r="C154" s="655" t="s">
        <v>1215</v>
      </c>
      <c r="D154" s="655" t="s">
        <v>1215</v>
      </c>
      <c r="F154" s="198" t="str">
        <f t="shared" si="2"/>
        <v/>
      </c>
      <c r="G154" s="198" t="str">
        <f t="shared" si="3"/>
        <v/>
      </c>
    </row>
    <row r="155" spans="1:7" x14ac:dyDescent="0.25">
      <c r="A155" s="66" t="s">
        <v>1123</v>
      </c>
      <c r="B155" s="66" t="s">
        <v>707</v>
      </c>
      <c r="C155" s="655" t="s">
        <v>1215</v>
      </c>
      <c r="D155" s="655" t="s">
        <v>1215</v>
      </c>
      <c r="F155" s="198" t="str">
        <f t="shared" si="2"/>
        <v/>
      </c>
      <c r="G155" s="198" t="str">
        <f t="shared" si="3"/>
        <v/>
      </c>
    </row>
    <row r="156" spans="1:7" x14ac:dyDescent="0.25">
      <c r="A156" s="66" t="s">
        <v>1124</v>
      </c>
      <c r="B156" s="66" t="s">
        <v>709</v>
      </c>
      <c r="C156" s="655" t="s">
        <v>1215</v>
      </c>
      <c r="D156" s="655" t="s">
        <v>1215</v>
      </c>
      <c r="F156" s="198" t="str">
        <f t="shared" si="2"/>
        <v/>
      </c>
      <c r="G156" s="198" t="str">
        <f t="shared" si="3"/>
        <v/>
      </c>
    </row>
    <row r="157" spans="1:7" x14ac:dyDescent="0.25">
      <c r="A157" s="66" t="s">
        <v>1125</v>
      </c>
      <c r="B157" s="93" t="s">
        <v>148</v>
      </c>
      <c r="C157" s="186">
        <f>SUM(C149:C156)</f>
        <v>0</v>
      </c>
      <c r="D157" s="187">
        <f>SUM(D149:D156)</f>
        <v>0</v>
      </c>
      <c r="F157" s="180">
        <f>SUM(F149:F156)</f>
        <v>0</v>
      </c>
      <c r="G157" s="180">
        <f>SUM(G149:G156)</f>
        <v>0</v>
      </c>
    </row>
    <row r="158" spans="1:7" outlineLevel="1" x14ac:dyDescent="0.25">
      <c r="A158" s="66" t="s">
        <v>1126</v>
      </c>
      <c r="B158" s="95" t="s">
        <v>712</v>
      </c>
      <c r="C158" s="186"/>
      <c r="D158" s="187"/>
      <c r="F158" s="198" t="str">
        <f t="shared" si="2"/>
        <v/>
      </c>
      <c r="G158" s="198" t="str">
        <f t="shared" si="3"/>
        <v/>
      </c>
    </row>
    <row r="159" spans="1:7" outlineLevel="1" x14ac:dyDescent="0.25">
      <c r="A159" s="66" t="s">
        <v>1127</v>
      </c>
      <c r="B159" s="95" t="s">
        <v>714</v>
      </c>
      <c r="C159" s="186"/>
      <c r="D159" s="187"/>
      <c r="F159" s="198" t="str">
        <f t="shared" si="2"/>
        <v/>
      </c>
      <c r="G159" s="198" t="str">
        <f t="shared" si="3"/>
        <v/>
      </c>
    </row>
    <row r="160" spans="1:7" outlineLevel="1" x14ac:dyDescent="0.25">
      <c r="A160" s="66" t="s">
        <v>1128</v>
      </c>
      <c r="B160" s="95" t="s">
        <v>716</v>
      </c>
      <c r="C160" s="186"/>
      <c r="D160" s="187"/>
      <c r="F160" s="198" t="str">
        <f t="shared" si="2"/>
        <v/>
      </c>
      <c r="G160" s="198" t="str">
        <f t="shared" si="3"/>
        <v/>
      </c>
    </row>
    <row r="161" spans="1:7" outlineLevel="1" x14ac:dyDescent="0.25">
      <c r="A161" s="66" t="s">
        <v>1129</v>
      </c>
      <c r="B161" s="95" t="s">
        <v>718</v>
      </c>
      <c r="C161" s="186"/>
      <c r="D161" s="187"/>
      <c r="F161" s="198" t="str">
        <f t="shared" si="2"/>
        <v/>
      </c>
      <c r="G161" s="198" t="str">
        <f t="shared" si="3"/>
        <v/>
      </c>
    </row>
    <row r="162" spans="1:7" outlineLevel="1" x14ac:dyDescent="0.25">
      <c r="A162" s="66" t="s">
        <v>1130</v>
      </c>
      <c r="B162" s="95" t="s">
        <v>720</v>
      </c>
      <c r="C162" s="186"/>
      <c r="D162" s="187"/>
      <c r="F162" s="198" t="str">
        <f t="shared" si="2"/>
        <v/>
      </c>
      <c r="G162" s="198" t="str">
        <f t="shared" si="3"/>
        <v/>
      </c>
    </row>
    <row r="163" spans="1:7" outlineLevel="1" x14ac:dyDescent="0.25">
      <c r="A163" s="66" t="s">
        <v>1131</v>
      </c>
      <c r="B163" s="95" t="s">
        <v>722</v>
      </c>
      <c r="C163" s="186"/>
      <c r="D163" s="187"/>
      <c r="F163" s="198" t="str">
        <f t="shared" si="2"/>
        <v/>
      </c>
      <c r="G163" s="198" t="str">
        <f t="shared" si="3"/>
        <v/>
      </c>
    </row>
    <row r="164" spans="1:7" outlineLevel="1" x14ac:dyDescent="0.25">
      <c r="A164" s="66" t="s">
        <v>1132</v>
      </c>
      <c r="B164" s="95"/>
      <c r="F164" s="92"/>
      <c r="G164" s="92"/>
    </row>
    <row r="165" spans="1:7" outlineLevel="1" x14ac:dyDescent="0.25">
      <c r="A165" s="66" t="s">
        <v>1133</v>
      </c>
      <c r="B165" s="95"/>
      <c r="F165" s="92"/>
      <c r="G165" s="92"/>
    </row>
    <row r="166" spans="1:7" outlineLevel="1" x14ac:dyDescent="0.25">
      <c r="A166" s="66" t="s">
        <v>1134</v>
      </c>
      <c r="B166" s="95"/>
      <c r="F166" s="92"/>
      <c r="G166" s="92"/>
    </row>
    <row r="167" spans="1:7" ht="15" customHeight="1" x14ac:dyDescent="0.25">
      <c r="A167" s="85"/>
      <c r="B167" s="86" t="s">
        <v>1135</v>
      </c>
      <c r="C167" s="85" t="s">
        <v>659</v>
      </c>
      <c r="D167" s="85" t="s">
        <v>660</v>
      </c>
      <c r="E167" s="87"/>
      <c r="F167" s="85" t="s">
        <v>989</v>
      </c>
      <c r="G167" s="85" t="s">
        <v>661</v>
      </c>
    </row>
    <row r="168" spans="1:7" x14ac:dyDescent="0.25">
      <c r="A168" s="66" t="s">
        <v>1136</v>
      </c>
      <c r="B168" s="66" t="s">
        <v>692</v>
      </c>
      <c r="C168" s="655" t="s">
        <v>1215</v>
      </c>
      <c r="G168" s="66"/>
    </row>
    <row r="169" spans="1:7" x14ac:dyDescent="0.25">
      <c r="G169" s="66"/>
    </row>
    <row r="170" spans="1:7" x14ac:dyDescent="0.25">
      <c r="B170" s="83" t="s">
        <v>693</v>
      </c>
      <c r="G170" s="66"/>
    </row>
    <row r="171" spans="1:7" x14ac:dyDescent="0.25">
      <c r="A171" s="66" t="s">
        <v>1137</v>
      </c>
      <c r="B171" s="66" t="s">
        <v>695</v>
      </c>
      <c r="C171" s="655" t="s">
        <v>1215</v>
      </c>
      <c r="D171" s="655" t="s">
        <v>1215</v>
      </c>
      <c r="F171" s="198" t="str">
        <f>IF($C$179=0,"",IF(C171="[Mark as ND1 if not relevant]","",C171/$C$179))</f>
        <v/>
      </c>
      <c r="G171" s="198" t="str">
        <f>IF($D$179=0,"",IF(D171="[Mark as ND1 if not relevant]","",D171/$D$179))</f>
        <v/>
      </c>
    </row>
    <row r="172" spans="1:7" x14ac:dyDescent="0.25">
      <c r="A172" s="66" t="s">
        <v>1138</v>
      </c>
      <c r="B172" s="66" t="s">
        <v>697</v>
      </c>
      <c r="C172" s="655" t="s">
        <v>1215</v>
      </c>
      <c r="D172" s="655" t="s">
        <v>1215</v>
      </c>
      <c r="F172" s="198" t="str">
        <f t="shared" ref="F172:F178" si="4">IF($C$179=0,"",IF(C172="[Mark as ND1 if not relevant]","",C172/$C$179))</f>
        <v/>
      </c>
      <c r="G172" s="198" t="str">
        <f t="shared" ref="G172:G178" si="5">IF($D$179=0,"",IF(D172="[Mark as ND1 if not relevant]","",D172/$D$179))</f>
        <v/>
      </c>
    </row>
    <row r="173" spans="1:7" x14ac:dyDescent="0.25">
      <c r="A173" s="66" t="s">
        <v>1139</v>
      </c>
      <c r="B173" s="66" t="s">
        <v>699</v>
      </c>
      <c r="C173" s="655" t="s">
        <v>1215</v>
      </c>
      <c r="D173" s="655" t="s">
        <v>1215</v>
      </c>
      <c r="F173" s="198" t="str">
        <f t="shared" si="4"/>
        <v/>
      </c>
      <c r="G173" s="198" t="str">
        <f t="shared" si="5"/>
        <v/>
      </c>
    </row>
    <row r="174" spans="1:7" x14ac:dyDescent="0.25">
      <c r="A174" s="66" t="s">
        <v>1140</v>
      </c>
      <c r="B174" s="66" t="s">
        <v>701</v>
      </c>
      <c r="C174" s="655" t="s">
        <v>1215</v>
      </c>
      <c r="D174" s="655" t="s">
        <v>1215</v>
      </c>
      <c r="F174" s="198" t="str">
        <f t="shared" si="4"/>
        <v/>
      </c>
      <c r="G174" s="198" t="str">
        <f t="shared" si="5"/>
        <v/>
      </c>
    </row>
    <row r="175" spans="1:7" x14ac:dyDescent="0.25">
      <c r="A175" s="66" t="s">
        <v>1141</v>
      </c>
      <c r="B175" s="66" t="s">
        <v>703</v>
      </c>
      <c r="C175" s="655" t="s">
        <v>1215</v>
      </c>
      <c r="D175" s="655" t="s">
        <v>1215</v>
      </c>
      <c r="F175" s="198" t="str">
        <f t="shared" si="4"/>
        <v/>
      </c>
      <c r="G175" s="198" t="str">
        <f t="shared" si="5"/>
        <v/>
      </c>
    </row>
    <row r="176" spans="1:7" x14ac:dyDescent="0.25">
      <c r="A176" s="66" t="s">
        <v>1142</v>
      </c>
      <c r="B176" s="66" t="s">
        <v>705</v>
      </c>
      <c r="C176" s="655" t="s">
        <v>1215</v>
      </c>
      <c r="D176" s="655" t="s">
        <v>1215</v>
      </c>
      <c r="F176" s="198" t="str">
        <f t="shared" si="4"/>
        <v/>
      </c>
      <c r="G176" s="198" t="str">
        <f t="shared" si="5"/>
        <v/>
      </c>
    </row>
    <row r="177" spans="1:7" x14ac:dyDescent="0.25">
      <c r="A177" s="66" t="s">
        <v>1143</v>
      </c>
      <c r="B177" s="66" t="s">
        <v>707</v>
      </c>
      <c r="C177" s="655" t="s">
        <v>1215</v>
      </c>
      <c r="D177" s="655" t="s">
        <v>1215</v>
      </c>
      <c r="F177" s="198" t="str">
        <f t="shared" si="4"/>
        <v/>
      </c>
      <c r="G177" s="198" t="str">
        <f t="shared" si="5"/>
        <v/>
      </c>
    </row>
    <row r="178" spans="1:7" x14ac:dyDescent="0.25">
      <c r="A178" s="66" t="s">
        <v>1144</v>
      </c>
      <c r="B178" s="66" t="s">
        <v>709</v>
      </c>
      <c r="C178" s="655" t="s">
        <v>1215</v>
      </c>
      <c r="D178" s="655" t="s">
        <v>1215</v>
      </c>
      <c r="F178" s="198" t="str">
        <f t="shared" si="4"/>
        <v/>
      </c>
      <c r="G178" s="198" t="str">
        <f t="shared" si="5"/>
        <v/>
      </c>
    </row>
    <row r="179" spans="1:7" x14ac:dyDescent="0.25">
      <c r="A179" s="66" t="s">
        <v>1145</v>
      </c>
      <c r="B179" s="93" t="s">
        <v>148</v>
      </c>
      <c r="C179" s="186">
        <f>SUM(C171:C178)</f>
        <v>0</v>
      </c>
      <c r="D179" s="187">
        <f>SUM(D171:D178)</f>
        <v>0</v>
      </c>
      <c r="F179" s="180">
        <f>SUM(F171:F178)</f>
        <v>0</v>
      </c>
      <c r="G179" s="180">
        <f>SUM(G171:G178)</f>
        <v>0</v>
      </c>
    </row>
    <row r="180" spans="1:7" outlineLevel="1" x14ac:dyDescent="0.25">
      <c r="A180" s="66" t="s">
        <v>1146</v>
      </c>
      <c r="B180" s="95" t="s">
        <v>712</v>
      </c>
      <c r="C180" s="186"/>
      <c r="D180" s="187"/>
      <c r="F180" s="198" t="str">
        <f t="shared" ref="F180:F185" si="6">IF($C$179=0,"",IF(C180="[for completion]","",C180/$C$179))</f>
        <v/>
      </c>
      <c r="G180" s="198" t="str">
        <f t="shared" ref="G180:G185" si="7">IF($D$179=0,"",IF(D180="[for completion]","",D180/$D$179))</f>
        <v/>
      </c>
    </row>
    <row r="181" spans="1:7" outlineLevel="1" x14ac:dyDescent="0.25">
      <c r="A181" s="66" t="s">
        <v>1147</v>
      </c>
      <c r="B181" s="95" t="s">
        <v>714</v>
      </c>
      <c r="C181" s="186"/>
      <c r="D181" s="187"/>
      <c r="F181" s="198" t="str">
        <f t="shared" si="6"/>
        <v/>
      </c>
      <c r="G181" s="198" t="str">
        <f t="shared" si="7"/>
        <v/>
      </c>
    </row>
    <row r="182" spans="1:7" outlineLevel="1" x14ac:dyDescent="0.25">
      <c r="A182" s="66" t="s">
        <v>1148</v>
      </c>
      <c r="B182" s="95" t="s">
        <v>716</v>
      </c>
      <c r="C182" s="186"/>
      <c r="D182" s="187"/>
      <c r="F182" s="198" t="str">
        <f t="shared" si="6"/>
        <v/>
      </c>
      <c r="G182" s="198" t="str">
        <f t="shared" si="7"/>
        <v/>
      </c>
    </row>
    <row r="183" spans="1:7" outlineLevel="1" x14ac:dyDescent="0.25">
      <c r="A183" s="66" t="s">
        <v>1149</v>
      </c>
      <c r="B183" s="95" t="s">
        <v>718</v>
      </c>
      <c r="C183" s="186"/>
      <c r="D183" s="187"/>
      <c r="F183" s="198" t="str">
        <f t="shared" si="6"/>
        <v/>
      </c>
      <c r="G183" s="198" t="str">
        <f t="shared" si="7"/>
        <v/>
      </c>
    </row>
    <row r="184" spans="1:7" outlineLevel="1" x14ac:dyDescent="0.25">
      <c r="A184" s="66" t="s">
        <v>1150</v>
      </c>
      <c r="B184" s="95" t="s">
        <v>720</v>
      </c>
      <c r="C184" s="186"/>
      <c r="D184" s="187"/>
      <c r="F184" s="198" t="str">
        <f t="shared" si="6"/>
        <v/>
      </c>
      <c r="G184" s="198" t="str">
        <f t="shared" si="7"/>
        <v/>
      </c>
    </row>
    <row r="185" spans="1:7" outlineLevel="1" x14ac:dyDescent="0.25">
      <c r="A185" s="66" t="s">
        <v>1151</v>
      </c>
      <c r="B185" s="95" t="s">
        <v>722</v>
      </c>
      <c r="C185" s="186"/>
      <c r="D185" s="187"/>
      <c r="F185" s="198" t="str">
        <f t="shared" si="6"/>
        <v/>
      </c>
      <c r="G185" s="198" t="str">
        <f t="shared" si="7"/>
        <v/>
      </c>
    </row>
    <row r="186" spans="1:7" outlineLevel="1" x14ac:dyDescent="0.25">
      <c r="A186" s="66" t="s">
        <v>1152</v>
      </c>
      <c r="B186" s="95"/>
      <c r="F186" s="92"/>
      <c r="G186" s="92"/>
    </row>
    <row r="187" spans="1:7" outlineLevel="1" x14ac:dyDescent="0.25">
      <c r="A187" s="66" t="s">
        <v>1153</v>
      </c>
      <c r="B187" s="95"/>
      <c r="F187" s="92"/>
      <c r="G187" s="92"/>
    </row>
    <row r="188" spans="1:7" outlineLevel="1" x14ac:dyDescent="0.25">
      <c r="A188" s="66" t="s">
        <v>1154</v>
      </c>
      <c r="B188" s="95"/>
      <c r="F188" s="92"/>
      <c r="G188" s="92"/>
    </row>
    <row r="189" spans="1:7" ht="15" customHeight="1" x14ac:dyDescent="0.25">
      <c r="A189" s="85"/>
      <c r="B189" s="86" t="s">
        <v>1155</v>
      </c>
      <c r="C189" s="85" t="s">
        <v>989</v>
      </c>
      <c r="D189" s="85"/>
      <c r="E189" s="87"/>
      <c r="F189" s="85"/>
      <c r="G189" s="85"/>
    </row>
    <row r="190" spans="1:7" x14ac:dyDescent="0.25">
      <c r="A190" s="66" t="s">
        <v>1156</v>
      </c>
      <c r="B190" s="83" t="s">
        <v>582</v>
      </c>
      <c r="C190" s="655" t="s">
        <v>1215</v>
      </c>
      <c r="E190" s="103"/>
      <c r="F190" s="103"/>
      <c r="G190" s="103"/>
    </row>
    <row r="191" spans="1:7" x14ac:dyDescent="0.25">
      <c r="A191" s="66" t="s">
        <v>1157</v>
      </c>
      <c r="B191" s="83"/>
      <c r="C191" s="655"/>
      <c r="E191" s="103"/>
      <c r="F191" s="103"/>
      <c r="G191" s="103"/>
    </row>
    <row r="192" spans="1:7" x14ac:dyDescent="0.25">
      <c r="A192" s="66" t="s">
        <v>1158</v>
      </c>
      <c r="B192" s="83"/>
      <c r="C192" s="655"/>
      <c r="E192" s="103"/>
      <c r="F192" s="103"/>
      <c r="G192" s="103"/>
    </row>
    <row r="193" spans="1:7" x14ac:dyDescent="0.25">
      <c r="A193" s="66" t="s">
        <v>1159</v>
      </c>
      <c r="B193" s="83"/>
      <c r="C193" s="655"/>
      <c r="E193" s="103"/>
      <c r="F193" s="103"/>
      <c r="G193" s="103"/>
    </row>
    <row r="194" spans="1:7" x14ac:dyDescent="0.25">
      <c r="A194" s="66" t="s">
        <v>1160</v>
      </c>
      <c r="B194" s="83"/>
      <c r="C194" s="655"/>
      <c r="E194" s="103"/>
      <c r="F194" s="103"/>
      <c r="G194" s="103"/>
    </row>
    <row r="195" spans="1:7" x14ac:dyDescent="0.25">
      <c r="A195" s="66" t="s">
        <v>1161</v>
      </c>
      <c r="B195" s="165"/>
      <c r="C195" s="655"/>
      <c r="E195" s="103"/>
      <c r="F195" s="103"/>
      <c r="G195" s="103"/>
    </row>
    <row r="196" spans="1:7" x14ac:dyDescent="0.25">
      <c r="A196" s="66" t="s">
        <v>1162</v>
      </c>
      <c r="B196" s="83"/>
      <c r="C196" s="655"/>
      <c r="E196" s="103"/>
      <c r="F196" s="103"/>
      <c r="G196" s="103"/>
    </row>
    <row r="197" spans="1:7" x14ac:dyDescent="0.25">
      <c r="A197" s="66" t="s">
        <v>1163</v>
      </c>
      <c r="B197" s="83"/>
      <c r="C197" s="655"/>
      <c r="E197" s="103"/>
      <c r="F197" s="103"/>
    </row>
    <row r="198" spans="1:7" x14ac:dyDescent="0.25">
      <c r="A198" s="66" t="s">
        <v>1164</v>
      </c>
      <c r="B198" s="83"/>
      <c r="C198" s="655"/>
      <c r="E198" s="103"/>
      <c r="F198" s="103"/>
    </row>
    <row r="199" spans="1:7" x14ac:dyDescent="0.25">
      <c r="A199" s="66" t="s">
        <v>1165</v>
      </c>
      <c r="B199" s="83"/>
      <c r="C199" s="655"/>
      <c r="E199" s="103"/>
      <c r="F199" s="103"/>
    </row>
    <row r="200" spans="1:7" x14ac:dyDescent="0.25">
      <c r="A200" s="66" t="s">
        <v>1166</v>
      </c>
      <c r="B200" s="83"/>
      <c r="C200" s="655"/>
      <c r="E200" s="103"/>
      <c r="F200" s="103"/>
    </row>
    <row r="201" spans="1:7" x14ac:dyDescent="0.25">
      <c r="A201" s="66" t="s">
        <v>1167</v>
      </c>
      <c r="B201" s="83"/>
      <c r="C201" s="655"/>
      <c r="E201" s="103"/>
      <c r="F201" s="103"/>
    </row>
    <row r="202" spans="1:7" x14ac:dyDescent="0.25">
      <c r="A202" s="66" t="s">
        <v>1168</v>
      </c>
      <c r="B202" s="83"/>
      <c r="C202" s="655"/>
    </row>
    <row r="203" spans="1:7" x14ac:dyDescent="0.25">
      <c r="A203" s="66" t="s">
        <v>1169</v>
      </c>
      <c r="B203" s="83"/>
      <c r="C203" s="655"/>
    </row>
    <row r="204" spans="1:7" x14ac:dyDescent="0.25">
      <c r="A204" s="66" t="s">
        <v>1170</v>
      </c>
      <c r="B204" s="83"/>
      <c r="C204" s="655"/>
    </row>
    <row r="205" spans="1:7" x14ac:dyDescent="0.25">
      <c r="A205" s="66" t="s">
        <v>1171</v>
      </c>
      <c r="B205" s="83"/>
      <c r="C205" s="655"/>
    </row>
    <row r="206" spans="1:7" x14ac:dyDescent="0.25">
      <c r="A206" s="66" t="s">
        <v>1172</v>
      </c>
      <c r="B206" s="83"/>
      <c r="C206" s="655"/>
    </row>
    <row r="207" spans="1:7" outlineLevel="1" x14ac:dyDescent="0.25">
      <c r="A207" s="66" t="s">
        <v>1173</v>
      </c>
    </row>
    <row r="208" spans="1:7" outlineLevel="1" x14ac:dyDescent="0.25">
      <c r="A208" s="66" t="s">
        <v>1174</v>
      </c>
    </row>
    <row r="209" spans="1:1" outlineLevel="1" x14ac:dyDescent="0.25">
      <c r="A209" s="66" t="s">
        <v>1175</v>
      </c>
    </row>
    <row r="210" spans="1:1" outlineLevel="1" x14ac:dyDescent="0.25">
      <c r="A210" s="66" t="s">
        <v>1176</v>
      </c>
    </row>
    <row r="211" spans="1:1" outlineLevel="1" x14ac:dyDescent="0.25">
      <c r="A211" s="66" t="s">
        <v>1177</v>
      </c>
    </row>
  </sheetData>
  <sheetProtection algorithmName="SHA-512" hashValue="aNlVURXMm7dbSRw0gbp9aUbS7DJyTaGbhEWsm+TptA5B+PBPEQqTrLAXr4SWGd8hwTOGo++FRFjiwL4115BDlA==" saltValue="pA8o1ZaXHlvQddHXPdDY+Q=="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A8" zoomScaleNormal="100" workbookViewId="0">
      <selection activeCell="B11" sqref="B11"/>
    </sheetView>
  </sheetViews>
  <sheetFormatPr defaultColWidth="11.42578125" defaultRowHeight="15" outlineLevelRow="1" x14ac:dyDescent="0.25"/>
  <cols>
    <col min="1" max="1" width="16.140625" customWidth="1"/>
    <col min="2" max="2" width="89.85546875" style="66" bestFit="1" customWidth="1"/>
    <col min="3" max="3" width="134.85546875" style="2" customWidth="1"/>
    <col min="4" max="13" width="11.42578125" style="2"/>
  </cols>
  <sheetData>
    <row r="1" spans="1:13" s="185" customFormat="1" ht="31.5" x14ac:dyDescent="0.25">
      <c r="A1" s="183" t="s">
        <v>1178</v>
      </c>
      <c r="B1" s="183"/>
      <c r="C1" s="368" t="s">
        <v>2751</v>
      </c>
      <c r="D1" s="23"/>
      <c r="E1" s="23"/>
      <c r="F1" s="23"/>
      <c r="G1" s="23"/>
      <c r="H1" s="23"/>
      <c r="I1" s="23"/>
      <c r="J1" s="23"/>
      <c r="K1" s="23"/>
      <c r="L1" s="23"/>
      <c r="M1" s="23"/>
    </row>
    <row r="2" spans="1:13" x14ac:dyDescent="0.25">
      <c r="B2" s="64"/>
      <c r="C2" s="64"/>
    </row>
    <row r="3" spans="1:13" x14ac:dyDescent="0.25">
      <c r="A3" s="117" t="s">
        <v>1179</v>
      </c>
      <c r="B3" s="118"/>
      <c r="C3" s="64"/>
    </row>
    <row r="4" spans="1:13" x14ac:dyDescent="0.25">
      <c r="C4" s="64"/>
    </row>
    <row r="5" spans="1:13" ht="37.5" x14ac:dyDescent="0.25">
      <c r="A5" s="77" t="s">
        <v>84</v>
      </c>
      <c r="B5" s="77" t="s">
        <v>1180</v>
      </c>
      <c r="C5" s="119" t="s">
        <v>1554</v>
      </c>
    </row>
    <row r="6" spans="1:13" ht="30" x14ac:dyDescent="0.25">
      <c r="A6" s="1" t="s">
        <v>1181</v>
      </c>
      <c r="B6" s="80" t="s">
        <v>2754</v>
      </c>
      <c r="C6" s="386" t="s">
        <v>2753</v>
      </c>
    </row>
    <row r="7" spans="1:13" ht="30" x14ac:dyDescent="0.25">
      <c r="A7" s="1" t="s">
        <v>1182</v>
      </c>
      <c r="B7" s="80" t="s">
        <v>2756</v>
      </c>
      <c r="C7" s="386" t="s">
        <v>2757</v>
      </c>
    </row>
    <row r="8" spans="1:13" ht="30" x14ac:dyDescent="0.25">
      <c r="A8" s="1" t="s">
        <v>1183</v>
      </c>
      <c r="B8" s="80" t="s">
        <v>2755</v>
      </c>
      <c r="C8" s="386" t="s">
        <v>2758</v>
      </c>
    </row>
    <row r="9" spans="1:13" ht="30" x14ac:dyDescent="0.25">
      <c r="A9" s="1" t="s">
        <v>1184</v>
      </c>
      <c r="B9" s="80" t="s">
        <v>1185</v>
      </c>
      <c r="C9" s="389" t="s">
        <v>3187</v>
      </c>
    </row>
    <row r="10" spans="1:13" ht="44.25" customHeight="1" x14ac:dyDescent="0.25">
      <c r="A10" s="1" t="s">
        <v>1186</v>
      </c>
      <c r="B10" s="80" t="s">
        <v>1400</v>
      </c>
      <c r="C10" s="389" t="s">
        <v>3188</v>
      </c>
    </row>
    <row r="11" spans="1:13" ht="54.75" customHeight="1" x14ac:dyDescent="0.25">
      <c r="A11" s="1" t="s">
        <v>1187</v>
      </c>
      <c r="B11" s="80" t="s">
        <v>1188</v>
      </c>
      <c r="C11" s="389" t="s">
        <v>3189</v>
      </c>
    </row>
    <row r="12" spans="1:13" ht="122.45" customHeight="1" x14ac:dyDescent="0.25">
      <c r="A12" s="1" t="s">
        <v>1189</v>
      </c>
      <c r="B12" s="80" t="s">
        <v>2682</v>
      </c>
      <c r="C12" s="338" t="s">
        <v>3202</v>
      </c>
    </row>
    <row r="13" spans="1:13" x14ac:dyDescent="0.25">
      <c r="A13" s="1" t="s">
        <v>1191</v>
      </c>
      <c r="B13" s="80" t="s">
        <v>1190</v>
      </c>
      <c r="C13" s="389" t="s">
        <v>3180</v>
      </c>
    </row>
    <row r="14" spans="1:13" ht="60" x14ac:dyDescent="0.25">
      <c r="A14" s="1" t="s">
        <v>1193</v>
      </c>
      <c r="B14" s="80" t="s">
        <v>1192</v>
      </c>
      <c r="C14" s="389" t="s">
        <v>3181</v>
      </c>
    </row>
    <row r="15" spans="1:13" ht="60" x14ac:dyDescent="0.25">
      <c r="A15" s="1" t="s">
        <v>1195</v>
      </c>
      <c r="B15" s="80" t="s">
        <v>1194</v>
      </c>
      <c r="C15" s="389" t="s">
        <v>3182</v>
      </c>
    </row>
    <row r="16" spans="1:13" x14ac:dyDescent="0.25">
      <c r="A16" s="1" t="s">
        <v>1197</v>
      </c>
      <c r="B16" s="80" t="s">
        <v>1196</v>
      </c>
      <c r="C16" s="389" t="s">
        <v>3183</v>
      </c>
    </row>
    <row r="17" spans="1:13" ht="30" customHeight="1" x14ac:dyDescent="0.25">
      <c r="A17" s="1" t="s">
        <v>1199</v>
      </c>
      <c r="B17" s="84" t="s">
        <v>1198</v>
      </c>
      <c r="C17" s="389" t="s">
        <v>3184</v>
      </c>
    </row>
    <row r="18" spans="1:13" ht="105" x14ac:dyDescent="0.25">
      <c r="A18" s="1" t="s">
        <v>1201</v>
      </c>
      <c r="B18" s="84" t="s">
        <v>1200</v>
      </c>
      <c r="C18" s="389" t="s">
        <v>3185</v>
      </c>
    </row>
    <row r="19" spans="1:13" s="257" customFormat="1" x14ac:dyDescent="0.25">
      <c r="A19" s="216" t="s">
        <v>2681</v>
      </c>
      <c r="B19" s="84" t="s">
        <v>1202</v>
      </c>
      <c r="C19" s="389" t="s">
        <v>3186</v>
      </c>
      <c r="D19" s="2"/>
      <c r="E19" s="2"/>
      <c r="F19" s="2"/>
      <c r="G19" s="2"/>
      <c r="H19" s="2"/>
      <c r="I19" s="2"/>
      <c r="J19" s="2"/>
    </row>
    <row r="20" spans="1:13" s="257" customFormat="1" ht="109.35" customHeight="1" x14ac:dyDescent="0.25">
      <c r="A20" s="216" t="s">
        <v>2683</v>
      </c>
      <c r="B20" s="80" t="s">
        <v>2680</v>
      </c>
      <c r="C20" s="356" t="s">
        <v>3179</v>
      </c>
      <c r="D20" s="2"/>
      <c r="E20" s="2"/>
      <c r="F20" s="2"/>
      <c r="G20" s="2"/>
      <c r="H20" s="2"/>
      <c r="I20" s="2"/>
      <c r="J20" s="2"/>
    </row>
    <row r="21" spans="1:13" s="257" customFormat="1" x14ac:dyDescent="0.25">
      <c r="A21" s="107" t="s">
        <v>1203</v>
      </c>
      <c r="B21" s="81" t="s">
        <v>1204</v>
      </c>
      <c r="C21" s="390"/>
      <c r="D21" s="2"/>
      <c r="E21" s="2"/>
      <c r="F21" s="2"/>
      <c r="G21" s="2"/>
      <c r="H21" s="2"/>
      <c r="I21" s="2"/>
      <c r="J21" s="2"/>
    </row>
    <row r="22" spans="1:13" s="257" customFormat="1" x14ac:dyDescent="0.25">
      <c r="A22" s="107" t="s">
        <v>1205</v>
      </c>
      <c r="C22" s="390"/>
      <c r="D22" s="2"/>
      <c r="E22" s="2"/>
      <c r="F22" s="2"/>
      <c r="G22" s="2"/>
      <c r="H22" s="2"/>
      <c r="I22" s="2"/>
      <c r="J22" s="2"/>
    </row>
    <row r="23" spans="1:13" outlineLevel="1" x14ac:dyDescent="0.25">
      <c r="A23" s="107" t="s">
        <v>1206</v>
      </c>
      <c r="B23" s="274"/>
      <c r="C23" s="338"/>
    </row>
    <row r="24" spans="1:13" outlineLevel="1" x14ac:dyDescent="0.25">
      <c r="A24" s="107" t="s">
        <v>1207</v>
      </c>
      <c r="B24" s="112"/>
      <c r="C24" s="338"/>
    </row>
    <row r="25" spans="1:13" outlineLevel="1" x14ac:dyDescent="0.25">
      <c r="A25" s="107" t="s">
        <v>1208</v>
      </c>
      <c r="B25" s="112"/>
      <c r="C25" s="338"/>
    </row>
    <row r="26" spans="1:13" outlineLevel="1" x14ac:dyDescent="0.25">
      <c r="A26" s="107" t="s">
        <v>2341</v>
      </c>
      <c r="B26" s="112"/>
      <c r="C26" s="338"/>
    </row>
    <row r="27" spans="1:13" outlineLevel="1" x14ac:dyDescent="0.25">
      <c r="A27" s="107" t="s">
        <v>2342</v>
      </c>
      <c r="B27" s="112"/>
      <c r="C27" s="338"/>
    </row>
    <row r="28" spans="1:13" s="257" customFormat="1" ht="18.75" outlineLevel="1" x14ac:dyDescent="0.25">
      <c r="A28" s="326"/>
      <c r="B28" s="319" t="s">
        <v>2273</v>
      </c>
      <c r="C28" s="119" t="s">
        <v>1554</v>
      </c>
      <c r="D28" s="2"/>
      <c r="E28" s="2"/>
      <c r="F28" s="2"/>
      <c r="G28" s="2"/>
      <c r="H28" s="2"/>
      <c r="I28" s="2"/>
      <c r="J28" s="2"/>
      <c r="K28" s="2"/>
      <c r="L28" s="2"/>
      <c r="M28" s="2"/>
    </row>
    <row r="29" spans="1:13" s="257" customFormat="1" outlineLevel="1" x14ac:dyDescent="0.25">
      <c r="A29" s="107" t="s">
        <v>1210</v>
      </c>
      <c r="B29" s="80" t="s">
        <v>2271</v>
      </c>
      <c r="C29" s="389" t="s">
        <v>1215</v>
      </c>
      <c r="D29" s="2"/>
      <c r="E29" s="2"/>
      <c r="F29" s="2"/>
      <c r="G29" s="2"/>
      <c r="H29" s="2"/>
      <c r="I29" s="2"/>
      <c r="J29" s="2"/>
      <c r="K29" s="2"/>
      <c r="L29" s="2"/>
      <c r="M29" s="2"/>
    </row>
    <row r="30" spans="1:13" s="257" customFormat="1" outlineLevel="1" x14ac:dyDescent="0.25">
      <c r="A30" s="107" t="s">
        <v>1213</v>
      </c>
      <c r="B30" s="80" t="s">
        <v>2272</v>
      </c>
      <c r="C30" s="389" t="s">
        <v>1215</v>
      </c>
      <c r="D30" s="2"/>
      <c r="E30" s="2"/>
      <c r="F30" s="2"/>
      <c r="G30" s="2"/>
      <c r="H30" s="2"/>
      <c r="I30" s="2"/>
      <c r="J30" s="2"/>
      <c r="K30" s="2"/>
      <c r="L30" s="2"/>
      <c r="M30" s="2"/>
    </row>
    <row r="31" spans="1:13" s="257" customFormat="1" outlineLevel="1" x14ac:dyDescent="0.25">
      <c r="A31" s="107" t="s">
        <v>1216</v>
      </c>
      <c r="B31" s="80" t="s">
        <v>2270</v>
      </c>
      <c r="C31" s="389" t="s">
        <v>1215</v>
      </c>
      <c r="D31" s="2"/>
      <c r="E31" s="2"/>
      <c r="F31" s="2"/>
      <c r="G31" s="2"/>
      <c r="H31" s="2"/>
      <c r="I31" s="2"/>
      <c r="J31" s="2"/>
      <c r="K31" s="2"/>
      <c r="L31" s="2"/>
      <c r="M31" s="2"/>
    </row>
    <row r="32" spans="1:13" s="257" customFormat="1" outlineLevel="1" x14ac:dyDescent="0.25">
      <c r="A32" s="107" t="s">
        <v>1219</v>
      </c>
      <c r="B32" s="391"/>
      <c r="C32" s="338"/>
      <c r="D32" s="2"/>
      <c r="E32" s="2"/>
      <c r="F32" s="2"/>
      <c r="G32" s="2"/>
      <c r="H32" s="2"/>
      <c r="I32" s="2"/>
      <c r="J32" s="2"/>
      <c r="K32" s="2"/>
      <c r="L32" s="2"/>
      <c r="M32" s="2"/>
    </row>
    <row r="33" spans="1:13" s="257" customFormat="1" outlineLevel="1" x14ac:dyDescent="0.25">
      <c r="A33" s="107" t="s">
        <v>1220</v>
      </c>
      <c r="B33" s="391"/>
      <c r="C33" s="338"/>
      <c r="D33" s="2"/>
      <c r="E33" s="2"/>
      <c r="F33" s="2"/>
      <c r="G33" s="2"/>
      <c r="H33" s="2"/>
      <c r="I33" s="2"/>
      <c r="J33" s="2"/>
      <c r="K33" s="2"/>
      <c r="L33" s="2"/>
      <c r="M33" s="2"/>
    </row>
    <row r="34" spans="1:13" s="257" customFormat="1" outlineLevel="1" x14ac:dyDescent="0.25">
      <c r="A34" s="107" t="s">
        <v>1540</v>
      </c>
      <c r="B34" s="391"/>
      <c r="C34" s="338"/>
      <c r="D34" s="2"/>
      <c r="E34" s="2"/>
      <c r="F34" s="2"/>
      <c r="G34" s="2"/>
      <c r="H34" s="2"/>
      <c r="I34" s="2"/>
      <c r="J34" s="2"/>
      <c r="K34" s="2"/>
      <c r="L34" s="2"/>
      <c r="M34" s="2"/>
    </row>
    <row r="35" spans="1:13" s="257" customFormat="1" outlineLevel="1" x14ac:dyDescent="0.25">
      <c r="A35" s="107" t="s">
        <v>2284</v>
      </c>
      <c r="B35" s="391"/>
      <c r="C35" s="338"/>
      <c r="D35" s="2"/>
      <c r="E35" s="2"/>
      <c r="F35" s="2"/>
      <c r="G35" s="2"/>
      <c r="H35" s="2"/>
      <c r="I35" s="2"/>
      <c r="J35" s="2"/>
      <c r="K35" s="2"/>
      <c r="L35" s="2"/>
      <c r="M35" s="2"/>
    </row>
    <row r="36" spans="1:13" s="257" customFormat="1" outlineLevel="1" x14ac:dyDescent="0.25">
      <c r="A36" s="107" t="s">
        <v>2285</v>
      </c>
      <c r="B36" s="391"/>
      <c r="C36" s="338"/>
      <c r="D36" s="2"/>
      <c r="E36" s="2"/>
      <c r="F36" s="2"/>
      <c r="G36" s="2"/>
      <c r="H36" s="2"/>
      <c r="I36" s="2"/>
      <c r="J36" s="2"/>
      <c r="K36" s="2"/>
      <c r="L36" s="2"/>
      <c r="M36" s="2"/>
    </row>
    <row r="37" spans="1:13" s="257" customFormat="1" outlineLevel="1" x14ac:dyDescent="0.25">
      <c r="A37" s="107" t="s">
        <v>2286</v>
      </c>
      <c r="B37" s="391"/>
      <c r="C37" s="338"/>
      <c r="D37" s="2"/>
      <c r="E37" s="2"/>
      <c r="F37" s="2"/>
      <c r="G37" s="2"/>
      <c r="H37" s="2"/>
      <c r="I37" s="2"/>
      <c r="J37" s="2"/>
      <c r="K37" s="2"/>
      <c r="L37" s="2"/>
      <c r="M37" s="2"/>
    </row>
    <row r="38" spans="1:13" s="257" customFormat="1" outlineLevel="1" x14ac:dyDescent="0.25">
      <c r="A38" s="107" t="s">
        <v>2287</v>
      </c>
      <c r="B38" s="391"/>
      <c r="C38" s="338"/>
      <c r="D38" s="2"/>
      <c r="E38" s="2"/>
      <c r="F38" s="2"/>
      <c r="G38" s="2"/>
      <c r="H38" s="2"/>
      <c r="I38" s="2"/>
      <c r="J38" s="2"/>
      <c r="K38" s="2"/>
      <c r="L38" s="2"/>
      <c r="M38" s="2"/>
    </row>
    <row r="39" spans="1:13" s="257" customFormat="1" outlineLevel="1" x14ac:dyDescent="0.25">
      <c r="A39" s="107" t="s">
        <v>2288</v>
      </c>
      <c r="B39" s="391"/>
      <c r="C39" s="338"/>
      <c r="D39" s="2"/>
      <c r="E39" s="2"/>
      <c r="F39" s="2"/>
      <c r="G39" s="2"/>
      <c r="H39" s="2"/>
      <c r="I39" s="2"/>
      <c r="J39" s="2"/>
      <c r="K39" s="2"/>
      <c r="L39" s="2"/>
      <c r="M39" s="2"/>
    </row>
    <row r="40" spans="1:13" s="257" customFormat="1" outlineLevel="1" x14ac:dyDescent="0.25">
      <c r="A40" s="107" t="s">
        <v>2289</v>
      </c>
      <c r="B40" s="391"/>
      <c r="C40" s="338"/>
      <c r="D40" s="2"/>
      <c r="E40" s="2"/>
      <c r="F40" s="2"/>
      <c r="G40" s="2"/>
      <c r="H40" s="2"/>
      <c r="I40" s="2"/>
      <c r="J40" s="2"/>
      <c r="K40" s="2"/>
      <c r="L40" s="2"/>
      <c r="M40" s="2"/>
    </row>
    <row r="41" spans="1:13" s="257" customFormat="1" outlineLevel="1" x14ac:dyDescent="0.25">
      <c r="A41" s="107" t="s">
        <v>2290</v>
      </c>
      <c r="B41" s="391"/>
      <c r="C41" s="338"/>
      <c r="D41" s="2"/>
      <c r="E41" s="2"/>
      <c r="F41" s="2"/>
      <c r="G41" s="2"/>
      <c r="H41" s="2"/>
      <c r="I41" s="2"/>
      <c r="J41" s="2"/>
      <c r="K41" s="2"/>
      <c r="L41" s="2"/>
      <c r="M41" s="2"/>
    </row>
    <row r="42" spans="1:13" s="257" customFormat="1" outlineLevel="1" x14ac:dyDescent="0.25">
      <c r="A42" s="107" t="s">
        <v>2291</v>
      </c>
      <c r="B42" s="391"/>
      <c r="C42" s="338"/>
      <c r="D42" s="2"/>
      <c r="E42" s="2"/>
      <c r="F42" s="2"/>
      <c r="G42" s="2"/>
      <c r="H42" s="2"/>
      <c r="I42" s="2"/>
      <c r="J42" s="2"/>
      <c r="K42" s="2"/>
      <c r="L42" s="2"/>
      <c r="M42" s="2"/>
    </row>
    <row r="43" spans="1:13" s="257" customFormat="1" outlineLevel="1" x14ac:dyDescent="0.25">
      <c r="A43" s="107" t="s">
        <v>2292</v>
      </c>
      <c r="B43" s="391"/>
      <c r="C43" s="338"/>
      <c r="D43" s="2"/>
      <c r="E43" s="2"/>
      <c r="F43" s="2"/>
      <c r="G43" s="2"/>
      <c r="H43" s="2"/>
      <c r="I43" s="2"/>
      <c r="J43" s="2"/>
      <c r="K43" s="2"/>
      <c r="L43" s="2"/>
      <c r="M43" s="2"/>
    </row>
    <row r="44" spans="1:13" ht="18.75" x14ac:dyDescent="0.25">
      <c r="A44" s="77"/>
      <c r="B44" s="77" t="s">
        <v>2274</v>
      </c>
      <c r="C44" s="119" t="s">
        <v>1209</v>
      </c>
    </row>
    <row r="45" spans="1:13" x14ac:dyDescent="0.25">
      <c r="A45" s="1" t="s">
        <v>1221</v>
      </c>
      <c r="B45" s="84" t="s">
        <v>1211</v>
      </c>
      <c r="C45" s="66" t="s">
        <v>1212</v>
      </c>
    </row>
    <row r="46" spans="1:13" x14ac:dyDescent="0.25">
      <c r="A46" s="216" t="s">
        <v>2276</v>
      </c>
      <c r="B46" s="84" t="s">
        <v>1214</v>
      </c>
      <c r="C46" s="66" t="s">
        <v>1215</v>
      </c>
    </row>
    <row r="47" spans="1:13" x14ac:dyDescent="0.25">
      <c r="A47" s="216" t="s">
        <v>2277</v>
      </c>
      <c r="B47" s="84" t="s">
        <v>1217</v>
      </c>
      <c r="C47" s="66" t="s">
        <v>1218</v>
      </c>
    </row>
    <row r="48" spans="1:13" outlineLevel="1" x14ac:dyDescent="0.25">
      <c r="A48" s="1" t="s">
        <v>1223</v>
      </c>
      <c r="B48" s="332"/>
      <c r="C48" s="338"/>
    </row>
    <row r="49" spans="1:3" outlineLevel="1" x14ac:dyDescent="0.25">
      <c r="A49" s="216" t="s">
        <v>1224</v>
      </c>
      <c r="B49" s="332"/>
      <c r="C49" s="338"/>
    </row>
    <row r="50" spans="1:3" outlineLevel="1" x14ac:dyDescent="0.25">
      <c r="A50" s="216" t="s">
        <v>1225</v>
      </c>
      <c r="B50" s="392"/>
      <c r="C50" s="338"/>
    </row>
    <row r="51" spans="1:3" ht="18.75" x14ac:dyDescent="0.25">
      <c r="A51" s="77"/>
      <c r="B51" s="77" t="s">
        <v>2275</v>
      </c>
      <c r="C51" s="119" t="s">
        <v>1554</v>
      </c>
    </row>
    <row r="52" spans="1:3" x14ac:dyDescent="0.25">
      <c r="A52" s="1" t="s">
        <v>2278</v>
      </c>
      <c r="B52" s="80" t="s">
        <v>1222</v>
      </c>
      <c r="C52" s="66" t="s">
        <v>86</v>
      </c>
    </row>
    <row r="53" spans="1:3" ht="180" x14ac:dyDescent="0.25">
      <c r="A53" s="1" t="s">
        <v>2279</v>
      </c>
      <c r="B53" s="658" t="s">
        <v>2985</v>
      </c>
      <c r="C53" s="659" t="s">
        <v>3190</v>
      </c>
    </row>
    <row r="54" spans="1:3" ht="195" x14ac:dyDescent="0.25">
      <c r="A54" s="216" t="s">
        <v>2280</v>
      </c>
      <c r="B54" s="658" t="s">
        <v>3191</v>
      </c>
      <c r="C54" s="659" t="s">
        <v>3192</v>
      </c>
    </row>
    <row r="55" spans="1:3" x14ac:dyDescent="0.25">
      <c r="A55" s="216" t="s">
        <v>2281</v>
      </c>
      <c r="B55" s="332"/>
      <c r="C55" s="393"/>
    </row>
    <row r="56" spans="1:3" x14ac:dyDescent="0.25">
      <c r="A56" s="216" t="s">
        <v>2282</v>
      </c>
      <c r="B56" s="332"/>
      <c r="C56" s="393"/>
    </row>
    <row r="57" spans="1:3" x14ac:dyDescent="0.25">
      <c r="A57" s="216" t="s">
        <v>2283</v>
      </c>
      <c r="B57" s="332"/>
      <c r="C57" s="39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0"/>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1"/>
    </row>
  </sheetData>
  <sheetProtection algorithmName="SHA-512" hashValue="jySoALn7LDOhha8ua9TGLXH1VrKh0MGcu1FvFrRAkbMk+kwVcs+S0sLVddwXRCEg364ItP+2zLriV5w4JOiGhg==" saltValue="3CINhxJ6Bg7GTNvGGRwXHw=="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Madeeha Khan</cp:lastModifiedBy>
  <cp:lastPrinted>2016-05-20T08:25:54Z</cp:lastPrinted>
  <dcterms:created xsi:type="dcterms:W3CDTF">2016-04-21T08:07:20Z</dcterms:created>
  <dcterms:modified xsi:type="dcterms:W3CDTF">2022-09-15T13:30:00Z</dcterms:modified>
</cp:coreProperties>
</file>