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defaultThemeVersion="202300"/>
  <mc:AlternateContent xmlns:mc="http://schemas.openxmlformats.org/markup-compatibility/2006">
    <mc:Choice Requires="x15">
      <x15ac:absPath xmlns:x15ac="http://schemas.microsoft.com/office/spreadsheetml/2010/11/ac" url="\\scglobal.ad.scotiacapital.com\sc1\Files\GCM_Common\TOR\CapFund\shared\TERM FUNDING &amp; SECURITIZATION\Shared Reporting Folder\Uninsured\FY2026\07. July\Webpage\"/>
    </mc:Choice>
  </mc:AlternateContent>
  <xr:revisionPtr revIDLastSave="0" documentId="13_ncr:1_{45F1A39B-12C5-4198-AA7C-D3B896E37B9F}" xr6:coauthVersionLast="47" xr6:coauthVersionMax="47" xr10:uidLastSave="{00000000-0000-0000-0000-000000000000}"/>
  <bookViews>
    <workbookView xWindow="-110" yWindow="-110" windowWidth="34620" windowHeight="13900" tabRatio="700" activeTab="1" xr2:uid="{5BC6BE4B-95A9-4369-AD66-085B79E4382B}"/>
  </bookViews>
  <sheets>
    <sheet name="Disclaimer" sheetId="1" r:id="rId1"/>
    <sheet name="Introduction" sheetId="2" r:id="rId2"/>
    <sheet name="A. HTT General" sheetId="5" r:id="rId3"/>
    <sheet name="B1. HTT Mortgage Assets" sheetId="6" r:id="rId4"/>
    <sheet name="B2. HTT Public Sector Assets" sheetId="7" r:id="rId5"/>
    <sheet name="B3. HTT Shipping Assets" sheetId="8" r:id="rId6"/>
    <sheet name="C. HTT Harmonised Glossary" sheetId="9" r:id="rId7"/>
    <sheet name="D. Insert Nat Trans Templ" sheetId="16" r:id="rId8"/>
    <sheet name="E. Optional ECB-ECAIs data" sheetId="11" r:id="rId9"/>
    <sheet name="F1. Sustainable M data" sheetId="12" r:id="rId10"/>
    <sheet name="F2. Sustainable PS data" sheetId="13" r:id="rId11"/>
    <sheet name="E.g. General" sheetId="14" r:id="rId12"/>
    <sheet name="E.g. Other" sheetId="15" r:id="rId13"/>
  </sheets>
  <definedNames>
    <definedName name="_xlnm._FilterDatabase" localSheetId="7" hidden="1">'D. Insert Nat Trans Templ'!$A$24:$T$24</definedName>
    <definedName name="_xlnm.Print_Area" localSheetId="7">'D. Insert Nat Trans Templ'!$A$1:$G$611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2" i="6" l="1"/>
  <c r="C39" i="5" l="1"/>
  <c r="D59" i="16"/>
  <c r="D58" i="16"/>
  <c r="D57" i="16" l="1"/>
  <c r="D56" i="16"/>
  <c r="D55" i="16"/>
  <c r="C226" i="6"/>
  <c r="D226" i="6"/>
  <c r="C225" i="6"/>
  <c r="D225" i="6"/>
  <c r="C224" i="6"/>
  <c r="D224" i="6"/>
  <c r="C221" i="6"/>
  <c r="C216" i="6"/>
  <c r="D221" i="6" l="1"/>
  <c r="D220" i="6"/>
  <c r="D219" i="6"/>
  <c r="C220" i="6"/>
  <c r="D222" i="6"/>
  <c r="C223" i="6"/>
  <c r="C222" i="6"/>
  <c r="D223" i="6"/>
  <c r="C219" i="6"/>
  <c r="C262" i="6"/>
  <c r="C260" i="6"/>
  <c r="D248" i="6" l="1"/>
  <c r="D247" i="6"/>
  <c r="D246" i="6"/>
  <c r="D245" i="6"/>
  <c r="D244" i="6"/>
  <c r="D243" i="6"/>
  <c r="D242" i="6"/>
  <c r="D241" i="6"/>
  <c r="C248" i="6"/>
  <c r="C247" i="6"/>
  <c r="C246" i="6"/>
  <c r="C245" i="6"/>
  <c r="C244" i="6"/>
  <c r="C243" i="6"/>
  <c r="C242" i="6"/>
  <c r="C241" i="6"/>
  <c r="C238" i="6"/>
  <c r="D200" i="6"/>
  <c r="D199" i="6"/>
  <c r="D198" i="6"/>
  <c r="D197" i="6"/>
  <c r="D196" i="6"/>
  <c r="D195" i="6"/>
  <c r="D194" i="6"/>
  <c r="D193" i="6"/>
  <c r="D192" i="6"/>
  <c r="D191" i="6"/>
  <c r="D190" i="6"/>
  <c r="C200" i="6"/>
  <c r="C199" i="6"/>
  <c r="C198" i="6"/>
  <c r="C197" i="6"/>
  <c r="C196" i="6"/>
  <c r="C195" i="6"/>
  <c r="C194" i="6"/>
  <c r="C193" i="6"/>
  <c r="C192" i="6"/>
  <c r="C191" i="6"/>
  <c r="C190" i="6"/>
  <c r="C187" i="6"/>
  <c r="F180" i="6"/>
  <c r="F174" i="6"/>
  <c r="F173" i="6"/>
  <c r="F172" i="6"/>
  <c r="F171" i="6"/>
  <c r="F170" i="6"/>
  <c r="F162" i="6"/>
  <c r="F161" i="6"/>
  <c r="F160" i="6"/>
  <c r="F152" i="6"/>
  <c r="C151" i="6"/>
  <c r="F151" i="6" s="1"/>
  <c r="C150" i="6"/>
  <c r="F150" i="6" s="1"/>
  <c r="C112" i="6"/>
  <c r="F112" i="6" s="1"/>
  <c r="C111" i="6"/>
  <c r="F111" i="6" s="1"/>
  <c r="C110" i="6"/>
  <c r="F110" i="6" s="1"/>
  <c r="C109" i="6"/>
  <c r="F109" i="6" s="1"/>
  <c r="C108" i="6"/>
  <c r="F108" i="6" s="1"/>
  <c r="C107" i="6"/>
  <c r="F107" i="6" s="1"/>
  <c r="C106" i="6"/>
  <c r="F106" i="6" s="1"/>
  <c r="C74" i="5" l="1"/>
  <c r="C72" i="5"/>
  <c r="C71" i="5"/>
  <c r="C70" i="5"/>
  <c r="C75" i="5"/>
  <c r="C73" i="5"/>
  <c r="C105" i="6"/>
  <c r="F105" i="6" s="1"/>
  <c r="C104" i="6"/>
  <c r="F104" i="6" s="1"/>
  <c r="C103" i="6"/>
  <c r="F103" i="6" s="1"/>
  <c r="C102" i="6"/>
  <c r="F102" i="6" s="1"/>
  <c r="C101" i="6"/>
  <c r="F101" i="6" s="1"/>
  <c r="C100" i="6"/>
  <c r="F100" i="6" s="1"/>
  <c r="C89" i="5"/>
  <c r="D89" i="5" s="1"/>
  <c r="C66" i="5"/>
  <c r="C28" i="6"/>
  <c r="C53" i="5"/>
  <c r="F45" i="5"/>
  <c r="D54" i="16"/>
  <c r="D53" i="16"/>
  <c r="D52" i="16"/>
  <c r="D48" i="16"/>
  <c r="D46" i="16"/>
  <c r="D45" i="16"/>
  <c r="D44" i="16"/>
  <c r="D43" i="16"/>
  <c r="D42" i="16"/>
  <c r="D41" i="16"/>
  <c r="D40" i="16"/>
  <c r="D39" i="16"/>
  <c r="C38" i="16"/>
  <c r="D38" i="16" s="1"/>
  <c r="D31" i="16"/>
  <c r="D30" i="16"/>
  <c r="D29" i="16"/>
  <c r="D28" i="16"/>
  <c r="D27" i="16"/>
  <c r="D26" i="16"/>
  <c r="D25" i="16"/>
  <c r="E295" i="16"/>
  <c r="E294" i="16"/>
  <c r="D60" i="16" l="1"/>
  <c r="C18" i="5"/>
  <c r="C12" i="6"/>
  <c r="C38" i="5"/>
  <c r="C115" i="5"/>
  <c r="D115" i="5"/>
  <c r="F10" i="2"/>
  <c r="F9" i="2"/>
  <c r="C302" i="5"/>
  <c r="C304" i="5"/>
  <c r="C303" i="5"/>
  <c r="C298" i="5"/>
  <c r="C297" i="5"/>
  <c r="C296" i="5"/>
  <c r="C292" i="5"/>
  <c r="C288" i="5"/>
  <c r="C289" i="5"/>
  <c r="C290" i="5"/>
  <c r="C295" i="5"/>
  <c r="D291" i="5"/>
  <c r="F307" i="5"/>
  <c r="D295" i="5"/>
  <c r="F293" i="5"/>
  <c r="G293" i="5"/>
  <c r="F295" i="5"/>
  <c r="C291" i="5"/>
  <c r="C307" i="5"/>
  <c r="D293" i="5"/>
  <c r="C293" i="5"/>
  <c r="D307" i="5"/>
  <c r="G32" i="13" l="1"/>
  <c r="G33" i="13"/>
  <c r="G34" i="13"/>
  <c r="G35" i="13"/>
  <c r="G36" i="13"/>
  <c r="G37" i="13"/>
  <c r="G38" i="13"/>
  <c r="G39" i="13"/>
  <c r="G40" i="13"/>
  <c r="G41" i="13"/>
  <c r="G42" i="13"/>
  <c r="G43" i="13"/>
  <c r="G44" i="13"/>
  <c r="G45" i="13"/>
  <c r="G46" i="13"/>
  <c r="G31" i="13"/>
  <c r="G21" i="13"/>
  <c r="G16" i="13"/>
  <c r="G11" i="13"/>
  <c r="G22" i="13" l="1"/>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F180" i="8"/>
  <c r="D179" i="8"/>
  <c r="G185" i="8" s="1"/>
  <c r="C179" i="8"/>
  <c r="F185" i="8" s="1"/>
  <c r="F178" i="8"/>
  <c r="F177" i="8"/>
  <c r="F176" i="8"/>
  <c r="G175" i="8"/>
  <c r="D157" i="8"/>
  <c r="G161" i="8" s="1"/>
  <c r="C157" i="8"/>
  <c r="F161" i="8" s="1"/>
  <c r="G151" i="8"/>
  <c r="D144" i="8"/>
  <c r="G141" i="8" s="1"/>
  <c r="C144" i="8"/>
  <c r="F141" i="8" s="1"/>
  <c r="F143" i="8"/>
  <c r="G142" i="8"/>
  <c r="F142" i="8"/>
  <c r="G130" i="8"/>
  <c r="F130" i="8"/>
  <c r="G128" i="8"/>
  <c r="C58" i="8"/>
  <c r="C54" i="8"/>
  <c r="C26" i="8"/>
  <c r="F159" i="7"/>
  <c r="F158" i="7"/>
  <c r="C152" i="7"/>
  <c r="F156" i="7" s="1"/>
  <c r="C81" i="7"/>
  <c r="C77" i="7"/>
  <c r="C49" i="7"/>
  <c r="C42" i="7"/>
  <c r="F41" i="7" s="1"/>
  <c r="F40" i="7"/>
  <c r="F39" i="7"/>
  <c r="D37" i="7"/>
  <c r="G36" i="7" s="1"/>
  <c r="C37" i="7"/>
  <c r="F36" i="7" s="1"/>
  <c r="F26" i="7"/>
  <c r="F25" i="7"/>
  <c r="F24" i="7"/>
  <c r="G622" i="6"/>
  <c r="G621" i="6"/>
  <c r="G620" i="6"/>
  <c r="G619" i="6"/>
  <c r="G618" i="6"/>
  <c r="G617" i="6"/>
  <c r="D617" i="6"/>
  <c r="C617" i="6"/>
  <c r="D601" i="6"/>
  <c r="C601" i="6"/>
  <c r="D585" i="6"/>
  <c r="G581" i="6" s="1"/>
  <c r="C585" i="6"/>
  <c r="F578" i="6" s="1"/>
  <c r="G584" i="6"/>
  <c r="F584" i="6"/>
  <c r="G583" i="6"/>
  <c r="F583" i="6"/>
  <c r="G582" i="6"/>
  <c r="F582" i="6"/>
  <c r="G577" i="6"/>
  <c r="F577" i="6"/>
  <c r="G576" i="6"/>
  <c r="F576" i="6"/>
  <c r="G575" i="6"/>
  <c r="F575" i="6"/>
  <c r="D567" i="6"/>
  <c r="G564" i="6" s="1"/>
  <c r="C567" i="6"/>
  <c r="F564" i="6" s="1"/>
  <c r="F566" i="6"/>
  <c r="G565" i="6"/>
  <c r="F565" i="6"/>
  <c r="G562" i="6"/>
  <c r="F562" i="6"/>
  <c r="D544" i="6"/>
  <c r="G538" i="6" s="1"/>
  <c r="C544" i="6"/>
  <c r="F527" i="6" s="1"/>
  <c r="G491" i="6"/>
  <c r="F491" i="6"/>
  <c r="G490" i="6"/>
  <c r="F490" i="6"/>
  <c r="G489" i="6"/>
  <c r="F489" i="6"/>
  <c r="D487" i="6"/>
  <c r="G493" i="6" s="1"/>
  <c r="C487" i="6"/>
  <c r="F493" i="6" s="1"/>
  <c r="G484" i="6"/>
  <c r="F484" i="6"/>
  <c r="G483" i="6"/>
  <c r="F483" i="6"/>
  <c r="G481" i="6"/>
  <c r="F481" i="6"/>
  <c r="G479" i="6"/>
  <c r="F479" i="6"/>
  <c r="D465" i="6"/>
  <c r="G470" i="6" s="1"/>
  <c r="C465" i="6"/>
  <c r="F471" i="6" s="1"/>
  <c r="D452" i="6"/>
  <c r="G449" i="6" s="1"/>
  <c r="C452" i="6"/>
  <c r="F436" i="6" s="1"/>
  <c r="G451" i="6"/>
  <c r="F451" i="6"/>
  <c r="G450" i="6"/>
  <c r="F450" i="6"/>
  <c r="G447" i="6"/>
  <c r="F447" i="6"/>
  <c r="G440" i="6"/>
  <c r="F440" i="6"/>
  <c r="G439" i="6"/>
  <c r="F439" i="6"/>
  <c r="G438" i="6"/>
  <c r="F438" i="6"/>
  <c r="F432" i="6"/>
  <c r="G429" i="6"/>
  <c r="F429" i="6"/>
  <c r="G428" i="6"/>
  <c r="F428" i="6"/>
  <c r="G393" i="6"/>
  <c r="G392" i="6"/>
  <c r="G391" i="6"/>
  <c r="G390" i="6"/>
  <c r="G389" i="6"/>
  <c r="G388" i="6"/>
  <c r="G387" i="6"/>
  <c r="G386" i="6"/>
  <c r="G385" i="6"/>
  <c r="G384" i="6"/>
  <c r="G383" i="6"/>
  <c r="D382" i="6"/>
  <c r="D372" i="6"/>
  <c r="C372" i="6"/>
  <c r="F371" i="6" s="1"/>
  <c r="D365" i="6"/>
  <c r="C365" i="6"/>
  <c r="F359" i="6" s="1"/>
  <c r="F363" i="6"/>
  <c r="F362" i="6"/>
  <c r="F361" i="6"/>
  <c r="G360" i="6"/>
  <c r="F360" i="6"/>
  <c r="G359" i="6"/>
  <c r="C346" i="6"/>
  <c r="F343" i="6" s="1"/>
  <c r="D328" i="6"/>
  <c r="G310" i="6" s="1"/>
  <c r="C328" i="6"/>
  <c r="F322" i="6" s="1"/>
  <c r="F327" i="6"/>
  <c r="F326" i="6"/>
  <c r="F325" i="6"/>
  <c r="F324" i="6"/>
  <c r="F323" i="6"/>
  <c r="F313" i="6"/>
  <c r="F312" i="6"/>
  <c r="F311" i="6"/>
  <c r="F310" i="6"/>
  <c r="D305" i="6"/>
  <c r="G293" i="6" s="1"/>
  <c r="C305" i="6"/>
  <c r="F301" i="6" s="1"/>
  <c r="F303" i="6"/>
  <c r="F302" i="6"/>
  <c r="F297" i="6"/>
  <c r="F296" i="6"/>
  <c r="F293" i="6"/>
  <c r="F291" i="6"/>
  <c r="F290" i="6"/>
  <c r="F287"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17" i="6" s="1"/>
  <c r="C229" i="5"/>
  <c r="G227" i="5"/>
  <c r="F227" i="5"/>
  <c r="G226" i="5"/>
  <c r="F226" i="5"/>
  <c r="G225" i="5"/>
  <c r="F225" i="5"/>
  <c r="G224" i="5"/>
  <c r="F224" i="5"/>
  <c r="G223" i="5"/>
  <c r="F223" i="5"/>
  <c r="G222" i="5"/>
  <c r="F222" i="5"/>
  <c r="G221" i="5"/>
  <c r="F221" i="5"/>
  <c r="C220" i="5"/>
  <c r="G219" i="5"/>
  <c r="F219" i="5"/>
  <c r="G218" i="5"/>
  <c r="F218" i="5"/>
  <c r="G217" i="5"/>
  <c r="F217" i="5"/>
  <c r="C209" i="5"/>
  <c r="F213" i="5" s="1"/>
  <c r="F187" i="5"/>
  <c r="C179" i="5"/>
  <c r="F185" i="5" s="1"/>
  <c r="C167" i="5"/>
  <c r="C157" i="5"/>
  <c r="F150" i="5" s="1"/>
  <c r="D131" i="5"/>
  <c r="G126" i="5" s="1"/>
  <c r="C131" i="5"/>
  <c r="F136" i="5" s="1"/>
  <c r="D100" i="5"/>
  <c r="G102" i="5" s="1"/>
  <c r="C100" i="5"/>
  <c r="F105" i="5" s="1"/>
  <c r="D77" i="5"/>
  <c r="G86" i="5" s="1"/>
  <c r="C77" i="5"/>
  <c r="F82" i="5" s="1"/>
  <c r="C58" i="5"/>
  <c r="F59" i="5" s="1"/>
  <c r="C47" i="5"/>
  <c r="D45" i="5"/>
  <c r="F93" i="5" l="1"/>
  <c r="F120" i="5"/>
  <c r="F121" i="5"/>
  <c r="F154" i="5"/>
  <c r="F151" i="5"/>
  <c r="F152" i="5"/>
  <c r="F156" i="5"/>
  <c r="G125" i="5"/>
  <c r="G220" i="5"/>
  <c r="F165" i="5"/>
  <c r="D165" i="5"/>
  <c r="D167" i="5" s="1"/>
  <c r="G166" i="5" s="1"/>
  <c r="F94" i="5"/>
  <c r="F95" i="5"/>
  <c r="F96" i="5"/>
  <c r="G180" i="8"/>
  <c r="F171" i="8"/>
  <c r="F181" i="8"/>
  <c r="F172" i="8"/>
  <c r="F182" i="8"/>
  <c r="F173" i="8"/>
  <c r="F183" i="8"/>
  <c r="G173" i="8"/>
  <c r="G184" i="8"/>
  <c r="F174" i="8"/>
  <c r="F175" i="8"/>
  <c r="F132" i="8"/>
  <c r="G132" i="8"/>
  <c r="G131" i="8"/>
  <c r="F120" i="8"/>
  <c r="G120" i="8"/>
  <c r="G122" i="8"/>
  <c r="G134" i="8"/>
  <c r="F124" i="8"/>
  <c r="F136" i="8"/>
  <c r="G136" i="8"/>
  <c r="G124" i="8"/>
  <c r="F125" i="8"/>
  <c r="F137" i="8"/>
  <c r="F138" i="8"/>
  <c r="F131" i="8"/>
  <c r="F126" i="8"/>
  <c r="G138" i="8"/>
  <c r="G125" i="8"/>
  <c r="G126" i="8"/>
  <c r="G140" i="8"/>
  <c r="F148" i="7"/>
  <c r="F149" i="7"/>
  <c r="F150" i="7"/>
  <c r="F151" i="7"/>
  <c r="F157" i="7"/>
  <c r="F42" i="7"/>
  <c r="F30" i="7"/>
  <c r="F31" i="7"/>
  <c r="F32" i="7"/>
  <c r="F27" i="7"/>
  <c r="F41" i="13"/>
  <c r="F44" i="13"/>
  <c r="F32" i="13"/>
  <c r="F34" i="13"/>
  <c r="F16" i="13"/>
  <c r="F37" i="13"/>
  <c r="F42" i="13"/>
  <c r="F46" i="13"/>
  <c r="F31" i="13"/>
  <c r="F47" i="13" s="1"/>
  <c r="F21" i="13"/>
  <c r="F35" i="13"/>
  <c r="F11" i="13"/>
  <c r="F38" i="13"/>
  <c r="F40" i="13"/>
  <c r="F43" i="13"/>
  <c r="F36" i="13"/>
  <c r="F39" i="13"/>
  <c r="F45" i="13"/>
  <c r="F33" i="13"/>
  <c r="G578" i="6"/>
  <c r="F572" i="6"/>
  <c r="F579" i="6"/>
  <c r="F591" i="6"/>
  <c r="G572" i="6"/>
  <c r="G579" i="6"/>
  <c r="G591" i="6"/>
  <c r="F573" i="6"/>
  <c r="F580" i="6"/>
  <c r="G573" i="6"/>
  <c r="G580" i="6"/>
  <c r="F574" i="6"/>
  <c r="F581" i="6"/>
  <c r="G574" i="6"/>
  <c r="G585" i="6" s="1"/>
  <c r="F553" i="6"/>
  <c r="G553" i="6"/>
  <c r="F554" i="6"/>
  <c r="G554" i="6"/>
  <c r="F555" i="6"/>
  <c r="G566" i="6"/>
  <c r="G555" i="6"/>
  <c r="F559" i="6"/>
  <c r="G559" i="6"/>
  <c r="G556" i="6"/>
  <c r="F549" i="6"/>
  <c r="F560" i="6"/>
  <c r="G549" i="6"/>
  <c r="G560" i="6"/>
  <c r="F556" i="6"/>
  <c r="F550" i="6"/>
  <c r="F561" i="6"/>
  <c r="G550" i="6"/>
  <c r="G561" i="6"/>
  <c r="F538" i="6"/>
  <c r="F485" i="6"/>
  <c r="G485" i="6"/>
  <c r="F486" i="6"/>
  <c r="G486" i="6"/>
  <c r="F480" i="6"/>
  <c r="F488" i="6"/>
  <c r="G480" i="6"/>
  <c r="G488" i="6"/>
  <c r="F444" i="6"/>
  <c r="F441" i="6"/>
  <c r="G441" i="6"/>
  <c r="F433" i="6"/>
  <c r="G433" i="6"/>
  <c r="G444" i="6"/>
  <c r="F434" i="6"/>
  <c r="F445" i="6"/>
  <c r="G434" i="6"/>
  <c r="G445" i="6"/>
  <c r="F435" i="6"/>
  <c r="F446" i="6"/>
  <c r="G432" i="6"/>
  <c r="G435" i="6"/>
  <c r="G446" i="6"/>
  <c r="F368" i="6"/>
  <c r="F369" i="6"/>
  <c r="F370" i="6"/>
  <c r="F364" i="6"/>
  <c r="F358" i="6"/>
  <c r="F334" i="6"/>
  <c r="F335" i="6"/>
  <c r="F338" i="6"/>
  <c r="F339" i="6"/>
  <c r="F315" i="6"/>
  <c r="F317" i="6"/>
  <c r="F318" i="6"/>
  <c r="F319" i="6"/>
  <c r="F320" i="6"/>
  <c r="F314" i="6"/>
  <c r="F328" i="6" s="1"/>
  <c r="F316" i="6"/>
  <c r="F321" i="6"/>
  <c r="G298" i="6"/>
  <c r="G301" i="6"/>
  <c r="G302" i="6"/>
  <c r="G289" i="6"/>
  <c r="F210" i="6"/>
  <c r="F211" i="6"/>
  <c r="F212" i="6"/>
  <c r="F138" i="5"/>
  <c r="F161" i="5"/>
  <c r="F142" i="5"/>
  <c r="F144" i="5"/>
  <c r="F112" i="5"/>
  <c r="F145" i="5"/>
  <c r="F159" i="5"/>
  <c r="F139" i="5"/>
  <c r="F140" i="5"/>
  <c r="F146" i="5"/>
  <c r="F113" i="5"/>
  <c r="G115" i="5"/>
  <c r="F148" i="5"/>
  <c r="G116" i="5"/>
  <c r="G15" i="12"/>
  <c r="G16" i="12"/>
  <c r="G17" i="12"/>
  <c r="F19" i="6"/>
  <c r="F20" i="6"/>
  <c r="F22" i="6"/>
  <c r="F21" i="6"/>
  <c r="F23" i="6"/>
  <c r="F24" i="6"/>
  <c r="F25" i="6"/>
  <c r="F12" i="6"/>
  <c r="F13" i="6"/>
  <c r="F14" i="6"/>
  <c r="F16" i="6"/>
  <c r="F26" i="6"/>
  <c r="F15" i="12"/>
  <c r="F17" i="12"/>
  <c r="F16" i="12"/>
  <c r="F18" i="6"/>
  <c r="F193" i="5"/>
  <c r="F195" i="5"/>
  <c r="F200" i="5"/>
  <c r="F196" i="5"/>
  <c r="F203" i="5"/>
  <c r="F204" i="5"/>
  <c r="F208" i="5"/>
  <c r="F211" i="5"/>
  <c r="F214" i="5"/>
  <c r="F215" i="5"/>
  <c r="F207" i="5"/>
  <c r="F175" i="5"/>
  <c r="F176" i="5"/>
  <c r="F186" i="5"/>
  <c r="F164" i="5"/>
  <c r="F166" i="5"/>
  <c r="F162" i="5"/>
  <c r="D141" i="5"/>
  <c r="D157" i="5" s="1"/>
  <c r="G161" i="5" s="1"/>
  <c r="F122" i="5"/>
  <c r="G117" i="5"/>
  <c r="G118" i="5"/>
  <c r="G124" i="5"/>
  <c r="G127" i="5"/>
  <c r="F128" i="5"/>
  <c r="G128" i="5"/>
  <c r="G113" i="5"/>
  <c r="G129" i="5"/>
  <c r="G114" i="5"/>
  <c r="F130" i="5"/>
  <c r="G119" i="5"/>
  <c r="G132" i="5"/>
  <c r="G134" i="5"/>
  <c r="G130" i="5"/>
  <c r="G121" i="5"/>
  <c r="G133" i="5"/>
  <c r="G122" i="5"/>
  <c r="G112" i="5"/>
  <c r="G123" i="5"/>
  <c r="G135" i="5"/>
  <c r="F124" i="5"/>
  <c r="F132" i="5"/>
  <c r="F125" i="5"/>
  <c r="F114" i="5"/>
  <c r="F133" i="5"/>
  <c r="F115" i="5"/>
  <c r="F118" i="5"/>
  <c r="F126" i="5"/>
  <c r="F127" i="5"/>
  <c r="F135" i="5"/>
  <c r="F116" i="5"/>
  <c r="F119" i="5"/>
  <c r="G98" i="5"/>
  <c r="F99" i="5"/>
  <c r="F101" i="5"/>
  <c r="F102" i="5"/>
  <c r="F103" i="5"/>
  <c r="G103" i="5"/>
  <c r="F104" i="5"/>
  <c r="F97" i="5"/>
  <c r="F98" i="5"/>
  <c r="G71" i="5"/>
  <c r="G74" i="5"/>
  <c r="G75" i="5"/>
  <c r="G76" i="5"/>
  <c r="G70" i="5"/>
  <c r="G73" i="5"/>
  <c r="G79" i="5"/>
  <c r="G80" i="5"/>
  <c r="G81" i="5"/>
  <c r="G78" i="5"/>
  <c r="G87" i="5"/>
  <c r="F79" i="5"/>
  <c r="F70" i="5"/>
  <c r="F72" i="5"/>
  <c r="F81" i="5"/>
  <c r="F73" i="5"/>
  <c r="F86" i="5"/>
  <c r="F78" i="5"/>
  <c r="F87" i="5"/>
  <c r="F74" i="5"/>
  <c r="F71" i="5"/>
  <c r="F76" i="5"/>
  <c r="F22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39" i="8"/>
  <c r="G154" i="8"/>
  <c r="G159" i="8"/>
  <c r="G172" i="8"/>
  <c r="G178" i="8"/>
  <c r="G183" i="8"/>
  <c r="F127" i="8"/>
  <c r="F122" i="8"/>
  <c r="F128" i="8"/>
  <c r="F134" i="8"/>
  <c r="F140" i="8"/>
  <c r="F149" i="8"/>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F62" i="5"/>
  <c r="G93" i="5"/>
  <c r="G99" i="5"/>
  <c r="G104" i="5"/>
  <c r="F177" i="5"/>
  <c r="F205" i="5"/>
  <c r="F63" i="5"/>
  <c r="F75" i="5"/>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F182" i="5"/>
  <c r="F199" i="5"/>
  <c r="F210" i="5"/>
  <c r="F183" i="5"/>
  <c r="G72" i="5"/>
  <c r="G77" i="5" s="1"/>
  <c r="G97" i="5"/>
  <c r="G120" i="5"/>
  <c r="F184" i="5"/>
  <c r="F201" i="5"/>
  <c r="F212" i="5"/>
  <c r="F174" i="5"/>
  <c r="F202" i="5"/>
  <c r="G155" i="5" l="1"/>
  <c r="G143" i="5"/>
  <c r="G156" i="5"/>
  <c r="G149" i="5"/>
  <c r="G150" i="5"/>
  <c r="G144" i="5"/>
  <c r="G145" i="5"/>
  <c r="G165" i="5"/>
  <c r="F100" i="5"/>
  <c r="G147" i="5"/>
  <c r="F167" i="5"/>
  <c r="G164" i="5"/>
  <c r="F179" i="8"/>
  <c r="F157" i="8"/>
  <c r="G144" i="8"/>
  <c r="F144" i="8"/>
  <c r="F152" i="7"/>
  <c r="F22" i="13"/>
  <c r="F585" i="6"/>
  <c r="F567" i="6"/>
  <c r="G567" i="6"/>
  <c r="G487" i="6"/>
  <c r="G452" i="6"/>
  <c r="F452" i="6"/>
  <c r="F372" i="6"/>
  <c r="F365" i="6"/>
  <c r="F305" i="6"/>
  <c r="G142" i="5"/>
  <c r="G152" i="5"/>
  <c r="G159" i="5"/>
  <c r="G162" i="5"/>
  <c r="G158" i="5"/>
  <c r="G154" i="5"/>
  <c r="G153" i="5"/>
  <c r="G141" i="5"/>
  <c r="G151" i="5"/>
  <c r="G138" i="5"/>
  <c r="G160" i="5"/>
  <c r="G18" i="12"/>
  <c r="F18" i="12"/>
  <c r="F15" i="6"/>
  <c r="F209" i="5"/>
  <c r="F179" i="5"/>
  <c r="F157" i="5"/>
  <c r="G146" i="5"/>
  <c r="G139" i="5"/>
  <c r="G148" i="5"/>
  <c r="G140" i="5"/>
  <c r="G131" i="5"/>
  <c r="F131" i="5"/>
  <c r="F7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67" i="5" l="1"/>
  <c r="G15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Turosky, Steven</author>
    <author>Jianlong Li</author>
    <author>tc={84BD6A0C-57B7-4D4F-91FA-6315CC899F4D}</author>
  </authors>
  <commentList>
    <comment ref="C27" authorId="0" shapeId="0" xr:uid="{5094E062-F9D1-483A-B43C-FDEFB3DFC440}">
      <text>
        <r>
          <rPr>
            <b/>
            <sz val="9"/>
            <color indexed="81"/>
            <rFont val="Tahoma"/>
            <family val="2"/>
          </rPr>
          <t>Turosky, Steven:</t>
        </r>
        <r>
          <rPr>
            <sz val="9"/>
            <color indexed="81"/>
            <rFont val="Tahoma"/>
            <family val="2"/>
          </rPr>
          <t xml:space="preserve">
blended rates
100 @ 1.4767 
80 @ 1.4545</t>
        </r>
      </text>
    </comment>
    <comment ref="C29" authorId="1" shapeId="0" xr:uid="{74C5FEBD-5422-40F1-A3E9-36149735EDD7}">
      <text>
        <r>
          <rPr>
            <b/>
            <sz val="9"/>
            <color indexed="81"/>
            <rFont val="Tahoma"/>
            <family val="2"/>
          </rPr>
          <t>Jianlong Li:</t>
        </r>
        <r>
          <rPr>
            <sz val="9"/>
            <color indexed="81"/>
            <rFont val="Tahoma"/>
            <family val="2"/>
          </rPr>
          <t xml:space="preserve">
blended rates
175 @ 1.4750
100 @ 1.4336</t>
        </r>
      </text>
    </comment>
    <comment ref="C38" authorId="2" shapeId="0" xr:uid="{84BD6A0C-57B7-4D4F-91FA-6315CC899F4D}">
      <text>
        <t>[Threaded comment]
Your version of Excel allows you to read this threaded comment; however, any edits to it will get removed if the file is opened in a newer version of Excel. Learn more: https://go.microsoft.com/fwlink/?linkid=870924
Comment:
    Blended rates
1750 @ 1.4365
500 @ 1.4443</t>
      </text>
    </comment>
  </commentList>
</comments>
</file>

<file path=xl/sharedStrings.xml><?xml version="1.0" encoding="utf-8"?>
<sst xmlns="http://schemas.openxmlformats.org/spreadsheetml/2006/main" count="7038" uniqueCount="3468">
  <si>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</si>
  <si>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</si>
  <si>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</si>
  <si>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</si>
  <si>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</si>
  <si>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</si>
  <si>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</si>
  <si>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</si>
  <si>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</si>
  <si>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</si>
  <si>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</si>
  <si>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</si>
  <si>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</si>
  <si>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</si>
  <si>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</si>
  <si>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</si>
  <si>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</si>
  <si>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</si>
  <si>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</si>
  <si>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</si>
  <si>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</si>
  <si>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</si>
  <si>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</si>
  <si>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</si>
  <si>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</si>
  <si>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</si>
  <si>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</si>
  <si>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</si>
  <si>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</si>
  <si>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</si>
  <si>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</si>
  <si>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</si>
  <si>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</si>
  <si>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</si>
  <si>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</si>
  <si>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</si>
  <si>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</si>
  <si>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</si>
  <si>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</si>
  <si>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</si>
  <si>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</si>
  <si>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</si>
  <si>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</si>
  <si>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</si>
  <si>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</si>
  <si>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</si>
  <si>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</si>
  <si>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</si>
  <si>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</si>
  <si>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</si>
  <si>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</si>
  <si>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</si>
  <si>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</si>
  <si>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</si>
  <si>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</si>
  <si>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</si>
  <si>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</si>
  <si>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</si>
  <si>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</si>
  <si>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</si>
  <si>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</si>
  <si>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</si>
  <si>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</si>
  <si>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</si>
  <si>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</si>
  <si>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</si>
  <si>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</si>
  <si>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</si>
  <si>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</si>
  <si>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</si>
  <si>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</si>
  <si>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</si>
  <si>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</si>
  <si>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</si>
  <si>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</si>
  <si>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</si>
  <si>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</si>
  <si>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</si>
  <si>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</si>
  <si>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</si>
  <si>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</si>
  <si>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</si>
  <si>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</si>
  <si>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</si>
  <si>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</si>
  <si>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</si>
  <si>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</si>
  <si>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</si>
  <si>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</si>
  <si>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</si>
  <si>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</si>
  <si>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</si>
  <si>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</si>
  <si>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</si>
  <si>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</si>
  <si>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</si>
  <si>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</si>
  <si>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</si>
  <si>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</si>
  <si>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</si>
  <si>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</si>
  <si>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</si>
  <si>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</si>
  <si>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</si>
  <si>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</si>
  <si>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</si>
  <si>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</si>
  <si>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</si>
  <si>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</si>
  <si>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</si>
  <si>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</si>
  <si>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</si>
  <si>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</si>
  <si>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</si>
  <si>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</si>
  <si>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</si>
  <si>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</si>
  <si>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</si>
  <si>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</si>
  <si>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</si>
  <si>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</si>
  <si>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</si>
  <si>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</si>
  <si>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</si>
  <si>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</si>
  <si>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</si>
  <si>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</si>
  <si>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</si>
  <si>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</si>
  <si>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</si>
  <si>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</si>
  <si>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</si>
  <si>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</si>
  <si>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</si>
  <si>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</si>
  <si>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</si>
  <si>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</si>
  <si>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</si>
  <si>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</si>
  <si>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</si>
  <si>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</si>
  <si>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</si>
  <si>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</si>
  <si>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</si>
  <si>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</si>
  <si>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</si>
  <si>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</si>
  <si>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</si>
  <si>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</si>
  <si>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</si>
  <si>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</si>
  <si>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</si>
  <si>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</si>
  <si>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</si>
  <si>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</si>
  <si>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</si>
  <si>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</si>
  <si>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</si>
  <si>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</si>
  <si>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</si>
  <si>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</si>
  <si>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</si>
  <si>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</si>
  <si>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</si>
  <si>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</si>
  <si>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</si>
  <si>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</si>
  <si>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</si>
  <si>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</si>
  <si>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</si>
  <si>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</si>
  <si>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</si>
  <si>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</si>
  <si>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</si>
  <si>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</si>
  <si>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</si>
  <si>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</si>
  <si>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</si>
  <si>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</si>
  <si>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</si>
  <si>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</si>
  <si>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</si>
  <si>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</si>
  <si>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</si>
  <si>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</si>
  <si>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</si>
  <si>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</si>
  <si>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</si>
  <si>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</si>
  <si>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</si>
  <si>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</si>
  <si>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</si>
  <si>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</si>
  <si>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</si>
  <si>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</si>
  <si>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</si>
  <si>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</si>
  <si>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</si>
  <si>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</si>
  <si>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</si>
  <si>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</si>
  <si>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</si>
  <si>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</si>
  <si>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</si>
  <si>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</si>
  <si>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</si>
  <si>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</si>
  <si>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</si>
  <si>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</si>
  <si>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</si>
  <si>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</si>
  <si>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</si>
  <si>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</si>
  <si>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</si>
  <si>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</si>
  <si>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</si>
  <si>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</si>
  <si>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</si>
  <si>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</si>
  <si>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</si>
  <si>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</si>
  <si>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</si>
  <si>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</si>
  <si>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</si>
  <si>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</si>
  <si>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</si>
  <si>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</si>
  <si>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</si>
  <si>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</si>
  <si>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</si>
  <si>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</si>
  <si>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</si>
  <si>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</si>
  <si>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</si>
  <si>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</si>
  <si>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</si>
  <si>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</si>
  <si>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</si>
  <si>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</si>
  <si>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</si>
  <si>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</si>
  <si>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</si>
  <si>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</si>
  <si>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</si>
  <si>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</si>
  <si>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</si>
  <si>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</si>
  <si>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</si>
  <si>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</si>
  <si>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</si>
  <si>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</si>
  <si>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</si>
  <si>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</si>
  <si>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</si>
  <si>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</si>
  <si>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</si>
  <si>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</si>
  <si>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</si>
  <si>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</si>
  <si>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</si>
  <si>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</si>
  <si>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</si>
  <si>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</si>
  <si>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</si>
  <si>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</si>
  <si>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</si>
  <si>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</si>
  <si>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</si>
  <si>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</si>
  <si>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</si>
  <si>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</si>
  <si>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</si>
  <si>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</si>
  <si>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</si>
  <si>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</si>
  <si>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</si>
  <si>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</si>
  <si>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</si>
  <si>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</si>
  <si>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</si>
  <si>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</si>
  <si>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</si>
  <si>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</si>
  <si>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</si>
  <si>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</si>
  <si>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</si>
  <si>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</si>
  <si>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</si>
  <si>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</si>
  <si>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</si>
  <si>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</si>
  <si>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</si>
  <si>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</si>
  <si>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</si>
  <si>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</si>
  <si>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</si>
  <si>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</si>
  <si>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</si>
  <si>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</si>
  <si>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</si>
  <si>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</si>
  <si>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</si>
  <si>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</si>
  <si>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</si>
  <si>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</si>
  <si>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</si>
  <si>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</si>
  <si>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</si>
  <si>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</si>
  <si>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</si>
  <si>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</si>
  <si>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</si>
  <si>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</si>
  <si>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</si>
  <si>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</si>
  <si>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</si>
  <si>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</si>
  <si>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</si>
  <si>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</si>
  <si>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</si>
  <si>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</si>
  <si>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</si>
  <si>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</si>
  <si>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</si>
  <si>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</si>
  <si>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</si>
  <si>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</si>
  <si>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</si>
  <si>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</si>
  <si>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</si>
  <si>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</si>
  <si>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</si>
  <si>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</si>
  <si>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</si>
  <si>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</si>
  <si>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</si>
  <si>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</si>
  <si>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</si>
  <si>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</si>
  <si>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</si>
  <si>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</si>
  <si>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</si>
  <si>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</si>
  <si>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</si>
  <si>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</si>
  <si>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</si>
  <si>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</si>
  <si>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</si>
  <si>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</si>
  <si>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</si>
  <si>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</si>
  <si>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</si>
  <si>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</si>
  <si>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</si>
  <si>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</si>
  <si>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</si>
  <si>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</si>
  <si>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</si>
  <si>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</si>
  <si>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</si>
  <si>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</si>
  <si>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</si>
  <si>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</si>
  <si>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</si>
  <si>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</si>
  <si>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</si>
  <si>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</si>
  <si>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</si>
  <si>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</si>
  <si>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</si>
  <si>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</si>
  <si>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</si>
  <si>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</si>
  <si>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</si>
  <si>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</si>
  <si>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</si>
  <si>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</si>
  <si>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</si>
  <si>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</si>
  <si>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</si>
  <si>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</si>
  <si>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</si>
  <si>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</si>
  <si>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</si>
  <si>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</si>
  <si>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</si>
  <si>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</si>
  <si>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</si>
  <si>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</si>
  <si>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</si>
  <si>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</si>
  <si>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</si>
  <si>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</si>
  <si>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</si>
  <si>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</si>
  <si>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</si>
  <si>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</si>
  <si>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</si>
  <si>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</si>
  <si>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</si>
  <si>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</si>
  <si>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</si>
  <si>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</si>
  <si>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</si>
  <si>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</si>
  <si>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</si>
  <si>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</si>
  <si>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</si>
  <si>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</si>
  <si>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</si>
  <si>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</si>
  <si>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</si>
  <si>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</si>
  <si>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</si>
  <si>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</si>
  <si>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</si>
  <si>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</si>
  <si>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</si>
  <si>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</si>
  <si>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</si>
  <si>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</si>
  <si>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</si>
  <si>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</si>
  <si>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</si>
  <si>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</si>
  <si>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</si>
  <si>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</si>
  <si>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</si>
  <si>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</si>
  <si>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</si>
  <si>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</si>
  <si>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</si>
  <si>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</si>
  <si>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</si>
  <si>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</si>
  <si>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</si>
  <si>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</si>
  <si>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</si>
  <si>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</si>
  <si>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</si>
  <si>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</si>
  <si>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</si>
  <si>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</si>
  <si>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</si>
  <si>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</si>
  <si>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</si>
  <si>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</si>
  <si>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</si>
  <si>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</si>
  <si>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</si>
  <si>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</si>
  <si>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</si>
  <si>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</si>
  <si>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</si>
  <si>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</si>
  <si>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</si>
  <si>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</si>
  <si>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</si>
  <si>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</si>
  <si>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</si>
  <si>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</si>
  <si>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</si>
  <si>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</si>
  <si>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</si>
  <si>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</si>
  <si>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</si>
  <si>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</si>
  <si>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</si>
  <si>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</si>
  <si>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</si>
  <si>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</si>
  <si>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</si>
  <si>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</si>
  <si>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</si>
  <si>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</si>
  <si>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</si>
  <si>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</si>
  <si>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</si>
  <si>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</si>
  <si>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</si>
  <si>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</si>
  <si>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</si>
  <si>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</si>
  <si>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</si>
  <si>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</si>
  <si>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</si>
  <si>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</si>
  <si>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</si>
  <si>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</si>
  <si>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</si>
  <si>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</si>
  <si>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</si>
  <si>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</si>
  <si>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</si>
  <si>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</si>
  <si>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</si>
  <si>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</si>
  <si>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</si>
  <si>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</si>
  <si>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</si>
  <si>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</si>
  <si>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</si>
  <si>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</si>
  <si>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</si>
  <si>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</si>
  <si>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</si>
  <si>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</si>
  <si>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</si>
  <si>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</si>
  <si>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</si>
  <si>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</si>
  <si>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</si>
  <si>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</si>
  <si>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</si>
  <si>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</si>
  <si>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</si>
  <si>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</si>
  <si>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</si>
  <si>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</si>
  <si>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</si>
  <si>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</si>
  <si>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</si>
  <si>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</si>
  <si>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</si>
  <si>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</si>
  <si>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</si>
  <si>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</si>
  <si>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</si>
  <si>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</si>
  <si>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</si>
  <si>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</si>
  <si>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</si>
  <si>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</si>
  <si>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</si>
  <si>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</si>
  <si>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</si>
  <si>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</si>
  <si>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</si>
  <si>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</si>
  <si>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</si>
  <si>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</si>
  <si>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</si>
  <si>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</si>
  <si>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</si>
  <si>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</si>
  <si>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</si>
  <si>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</si>
  <si>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</si>
  <si>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</si>
  <si>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</si>
  <si>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</si>
  <si>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</si>
  <si>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</si>
  <si>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</si>
  <si>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</si>
  <si>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</si>
  <si>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</si>
  <si>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</si>
  <si>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</si>
  <si>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</si>
  <si>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</si>
  <si>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</si>
  <si>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</si>
  <si>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</si>
  <si>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</si>
  <si>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</si>
  <si>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</si>
  <si>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</si>
  <si>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</si>
  <si>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</si>
  <si>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</si>
  <si>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</si>
  <si>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</si>
  <si>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</si>
  <si>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</si>
  <si>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</si>
  <si>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</si>
  <si>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</si>
  <si>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</si>
  <si>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</si>
  <si>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</si>
  <si>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</si>
  <si>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</si>
  <si>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</si>
  <si>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</si>
  <si>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</si>
  <si>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</si>
  <si>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</si>
  <si>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</si>
  <si>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</si>
  <si>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</si>
  <si>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</si>
  <si>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</si>
  <si>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</si>
  <si>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</si>
  <si>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</si>
  <si>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</si>
  <si>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</si>
  <si>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</si>
  <si>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</si>
  <si>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</si>
  <si>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</si>
  <si>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</si>
  <si>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</si>
  <si>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</si>
  <si>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</si>
  <si>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</si>
  <si>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</si>
  <si>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</si>
  <si>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</si>
  <si>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</si>
  <si>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</si>
  <si>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</si>
  <si>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</si>
  <si>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</si>
  <si>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</si>
  <si>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</si>
  <si>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</si>
  <si>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</si>
  <si>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</si>
  <si>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</si>
  <si>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</si>
  <si>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</si>
  <si>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</si>
  <si>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</si>
  <si>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</si>
  <si>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</si>
  <si>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</si>
  <si>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</si>
  <si>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</si>
  <si>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</si>
  <si>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</si>
  <si>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</si>
  <si>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</si>
  <si>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</si>
  <si>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</si>
  <si>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</si>
  <si>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</si>
  <si>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</si>
  <si>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</si>
  <si>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</si>
  <si>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</si>
  <si>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</si>
  <si>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</si>
  <si>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</si>
  <si>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</si>
  <si>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</si>
  <si>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</si>
  <si>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</si>
  <si>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</si>
  <si>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</si>
  <si>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</si>
  <si>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</si>
  <si>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</si>
  <si>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</si>
  <si>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</si>
  <si>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</si>
  <si>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</si>
  <si>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</si>
  <si>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</si>
  <si>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</si>
  <si>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</si>
  <si>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</si>
  <si>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</si>
  <si>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</si>
  <si>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</si>
  <si>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</si>
  <si>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</si>
  <si>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</si>
  <si>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</si>
  <si>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</si>
  <si>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</si>
  <si>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</si>
  <si>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</si>
  <si>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</si>
  <si>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</si>
  <si>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</si>
  <si>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</si>
  <si>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</si>
  <si>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</si>
  <si>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</si>
  <si>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</si>
  <si>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</si>
  <si>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</si>
  <si>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</si>
  <si>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</si>
  <si>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</si>
  <si>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</si>
  <si>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</si>
  <si>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</si>
  <si>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</si>
  <si>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</si>
  <si>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</si>
  <si>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</si>
  <si>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</si>
  <si>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</si>
  <si>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</si>
  <si>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</si>
  <si>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</si>
  <si>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</si>
  <si>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</si>
  <si>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</si>
  <si>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</si>
  <si>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</si>
  <si>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</si>
  <si>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</si>
  <si>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</si>
  <si>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</si>
  <si>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</si>
  <si>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</si>
  <si>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</si>
  <si>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</si>
  <si>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</si>
  <si>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</si>
  <si>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</si>
  <si>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</si>
  <si>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</si>
  <si>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</si>
  <si>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</si>
  <si>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</si>
  <si>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</si>
  <si>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</si>
  <si>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</si>
  <si>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</si>
  <si>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</si>
  <si>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</si>
  <si>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</si>
  <si>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</si>
  <si>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</si>
  <si>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</si>
  <si>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</si>
  <si>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</si>
  <si>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</si>
  <si>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</si>
  <si>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</si>
  <si>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</si>
  <si>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</si>
  <si>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</si>
  <si>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</si>
  <si>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</si>
  <si>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</si>
  <si>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</si>
  <si>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</si>
  <si>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</si>
  <si>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</si>
  <si>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</si>
  <si>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</si>
  <si>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</si>
  <si>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</si>
  <si>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</si>
  <si>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</si>
  <si>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</si>
  <si>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</si>
  <si>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</si>
  <si>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</si>
  <si>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</si>
  <si>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</si>
  <si>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</si>
  <si>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</si>
  <si>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</si>
  <si>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</si>
  <si>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</si>
  <si>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</si>
  <si>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</si>
  <si>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</si>
  <si>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</si>
  <si>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</si>
  <si>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</si>
  <si>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</si>
  <si>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</si>
  <si>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</si>
  <si>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</si>
  <si>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</si>
  <si>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</si>
  <si>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</si>
  <si>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</si>
  <si>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</si>
  <si>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</si>
  <si>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</si>
  <si>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</si>
  <si>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</si>
  <si>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</si>
  <si>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</si>
  <si>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</si>
  <si>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</si>
  <si>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</si>
  <si>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</si>
  <si>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</si>
  <si>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</si>
  <si>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</si>
  <si>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</si>
  <si>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</si>
  <si>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</si>
  <si>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</si>
  <si>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</si>
  <si>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</si>
  <si>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</si>
  <si>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</si>
  <si>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</si>
  <si>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</si>
  <si>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</si>
  <si>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</si>
  <si>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</si>
  <si>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</si>
  <si>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</si>
  <si>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</si>
  <si>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</si>
  <si>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</si>
  <si>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</si>
  <si>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</si>
  <si>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</si>
  <si>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</si>
  <si>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</si>
  <si>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</si>
  <si>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</si>
  <si>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</si>
  <si>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</si>
  <si>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</si>
  <si>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</si>
  <si>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</si>
  <si>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</si>
  <si>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</si>
  <si>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</si>
  <si>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</si>
  <si>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</si>
  <si>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</si>
  <si>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</si>
  <si>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</si>
  <si>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</si>
  <si>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</si>
  <si>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</si>
  <si>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</si>
  <si>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</si>
  <si>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</si>
  <si>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</si>
  <si>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</si>
  <si>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</si>
  <si>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</si>
  <si>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</si>
  <si>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</si>
  <si>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</si>
  <si>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</si>
  <si>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</si>
  <si>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</si>
  <si>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</si>
  <si>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</si>
  <si>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</si>
  <si>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</si>
  <si>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</si>
  <si>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</si>
  <si>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</si>
  <si>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</si>
  <si>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</si>
  <si>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</si>
  <si>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</si>
  <si>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</si>
  <si>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</si>
  <si>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</si>
  <si>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</si>
  <si>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</si>
  <si>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</si>
  <si>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</si>
  <si>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</si>
  <si>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</si>
  <si>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</si>
  <si>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</si>
  <si>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</si>
  <si>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</si>
  <si>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</si>
  <si>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</si>
  <si>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</si>
  <si>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</si>
  <si>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</si>
  <si>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</si>
  <si>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</si>
  <si>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</si>
  <si>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</si>
  <si>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</si>
  <si>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</si>
  <si>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</si>
  <si>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</si>
  <si>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</si>
  <si>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</si>
  <si>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</si>
  <si>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</si>
  <si>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</si>
  <si>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</si>
  <si>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</si>
  <si>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</si>
  <si>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</si>
  <si>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</si>
  <si>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</si>
  <si>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</si>
  <si>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</si>
  <si>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</si>
  <si>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</si>
  <si>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</si>
  <si>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</si>
  <si>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</si>
  <si>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</si>
  <si>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</si>
  <si>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</si>
  <si>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</si>
  <si>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</si>
  <si>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</si>
  <si>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</si>
  <si>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</si>
  <si>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</si>
  <si>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</si>
  <si>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</si>
  <si>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</si>
  <si>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</si>
  <si>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</si>
  <si>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</si>
  <si>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</si>
  <si>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</si>
  <si>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</si>
  <si>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</si>
  <si>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</si>
  <si>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</si>
  <si>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</si>
  <si>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</si>
  <si>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</si>
  <si>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</si>
  <si>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</si>
  <si>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</si>
  <si>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</si>
  <si>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</si>
  <si>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</si>
  <si>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</si>
  <si>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</si>
  <si>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</si>
  <si>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</si>
  <si>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</si>
  <si>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</si>
  <si>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</si>
  <si>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</si>
  <si>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</si>
  <si>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</si>
  <si>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</si>
  <si>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</si>
  <si>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</si>
  <si>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</si>
  <si>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</si>
  <si>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</si>
  <si>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</si>
  <si>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</si>
  <si>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</si>
  <si>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</si>
  <si>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</si>
  <si>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</si>
  <si>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</si>
  <si>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</si>
  <si>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</si>
  <si>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</si>
  <si>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</si>
  <si>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</si>
  <si>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</si>
  <si>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</si>
  <si>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</si>
  <si>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</si>
  <si>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</si>
  <si>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</si>
  <si>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</si>
  <si>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</si>
  <si>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</si>
  <si>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</si>
  <si>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</si>
  <si>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</si>
  <si>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</si>
  <si>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</si>
  <si>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</si>
  <si>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</si>
  <si>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</si>
  <si>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</si>
  <si>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</si>
  <si>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</si>
  <si>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</si>
  <si>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</si>
  <si>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</si>
  <si>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</si>
  <si>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</si>
  <si>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</si>
  <si>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</si>
  <si>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</si>
  <si>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</si>
  <si>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</si>
  <si>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</si>
  <si>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</si>
  <si>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</si>
  <si>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</si>
  <si>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</si>
  <si>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</si>
  <si>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</si>
  <si>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</si>
  <si>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</si>
  <si>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</si>
  <si>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</si>
  <si>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</si>
  <si>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</si>
  <si>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</si>
  <si>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</si>
  <si>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</si>
  <si>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</si>
  <si>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</si>
  <si>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</si>
  <si>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</si>
  <si>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</si>
  <si>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</si>
  <si>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</si>
  <si>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</si>
  <si>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</si>
  <si>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</si>
  <si>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</si>
  <si>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</si>
  <si>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</si>
  <si>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</si>
  <si>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</si>
  <si>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</si>
  <si>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</si>
  <si>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</si>
  <si>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</si>
  <si>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</si>
  <si>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</si>
  <si>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</si>
  <si>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</si>
  <si>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</si>
  <si>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</si>
  <si>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</si>
  <si>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</si>
  <si>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</si>
  <si>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</si>
  <si>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</si>
  <si>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</si>
  <si>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</si>
  <si>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</si>
  <si>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</si>
  <si>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</si>
  <si>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</si>
  <si>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</si>
  <si>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</si>
  <si>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</si>
  <si>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</si>
  <si>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</si>
  <si>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</si>
  <si>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</si>
  <si>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</si>
  <si>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</si>
  <si>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</si>
  <si>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</si>
  <si>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</si>
  <si>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</si>
  <si>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</si>
  <si>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</si>
  <si>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</si>
  <si>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</si>
  <si>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</si>
  <si>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</si>
  <si>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</si>
  <si>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</si>
  <si>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</si>
  <si>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</si>
  <si>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</si>
  <si>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</si>
  <si>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</si>
  <si>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</si>
  <si>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</si>
  <si>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</si>
  <si>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</si>
  <si>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</si>
  <si>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</si>
  <si>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</si>
  <si>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</si>
  <si>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</si>
  <si>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</si>
  <si>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</si>
  <si>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</si>
  <si>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</si>
  <si>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</si>
  <si>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</si>
  <si>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</si>
  <si>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</si>
  <si>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</si>
  <si>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</si>
  <si>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</si>
  <si>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</si>
  <si>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</si>
  <si>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</si>
  <si>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</si>
  <si>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</si>
  <si>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</si>
  <si>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</si>
  <si>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</si>
  <si>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</si>
  <si>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</si>
  <si>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</si>
  <si>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</si>
  <si>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</si>
  <si>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</si>
  <si>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</si>
  <si>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</si>
  <si>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</si>
  <si>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</si>
  <si>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</si>
  <si>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</si>
  <si>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</si>
  <si>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</si>
  <si>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</si>
  <si>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</si>
  <si>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</si>
  <si>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</si>
  <si>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</si>
  <si>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</si>
  <si>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</si>
  <si>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</si>
  <si>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</si>
  <si>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</si>
  <si>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</si>
  <si>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</si>
  <si>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</si>
  <si>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</si>
  <si>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</si>
  <si>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</si>
  <si>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</si>
  <si>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</si>
  <si>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</si>
  <si>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</si>
  <si>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</si>
  <si>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</si>
  <si>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</si>
  <si>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</si>
  <si>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</si>
  <si>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</si>
  <si>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</si>
  <si>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</si>
  <si>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</si>
  <si>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</si>
  <si>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</si>
  <si>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</si>
  <si>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</si>
  <si>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</si>
  <si>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</si>
  <si>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</si>
  <si>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</si>
  <si>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</si>
  <si>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</si>
  <si>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</si>
  <si>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</si>
  <si>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</si>
  <si>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</si>
  <si>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</si>
  <si>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</si>
  <si>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</si>
  <si>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</si>
  <si>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</si>
  <si>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</si>
  <si>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</si>
  <si>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</si>
  <si>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</si>
  <si>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</si>
  <si>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</si>
  <si>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</si>
  <si>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</si>
  <si>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</si>
  <si>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</si>
  <si>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</si>
  <si>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</si>
  <si>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</si>
  <si>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</si>
  <si>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</si>
  <si>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</si>
  <si>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</si>
  <si>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</si>
  <si>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</si>
  <si>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</si>
  <si>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</si>
  <si>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</si>
  <si>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</si>
  <si>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</si>
  <si>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</si>
  <si>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</si>
  <si>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</si>
  <si>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</si>
  <si>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</si>
  <si>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</si>
  <si>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</si>
  <si>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</si>
  <si>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</si>
  <si>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</si>
  <si>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</si>
  <si>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</si>
  <si>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</si>
  <si>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</si>
  <si>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</si>
  <si>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</si>
  <si>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</si>
  <si>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</si>
  <si>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</si>
  <si>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</si>
  <si>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</si>
  <si>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</si>
  <si>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</si>
  <si>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</si>
  <si>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</si>
  <si>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</si>
  <si>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</si>
  <si>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</si>
  <si>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</si>
  <si>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</si>
  <si>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</si>
  <si>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</si>
  <si>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</si>
  <si>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</si>
  <si>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</si>
  <si>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</si>
  <si>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</si>
  <si>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</si>
  <si>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</si>
  <si>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</si>
  <si>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</si>
  <si>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</si>
  <si>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</si>
  <si>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</si>
  <si>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</si>
  <si>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</si>
  <si>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</si>
  <si>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</si>
  <si>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</si>
  <si>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</si>
  <si>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</si>
  <si>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</si>
  <si>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</si>
  <si>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</si>
  <si>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</si>
  <si>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</si>
  <si>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</si>
  <si>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</si>
  <si>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</si>
  <si>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</si>
  <si>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</si>
  <si>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</si>
  <si>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</si>
  <si>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</si>
  <si>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</si>
  <si>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</si>
  <si>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</si>
  <si>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</si>
  <si>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</si>
  <si>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</si>
  <si>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</si>
  <si>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</si>
  <si>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</si>
  <si>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</si>
  <si>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</si>
  <si>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</si>
  <si>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</si>
  <si>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</si>
  <si>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</si>
  <si>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</si>
  <si>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</si>
  <si>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</si>
  <si>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</si>
  <si>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</si>
  <si>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</si>
  <si>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</si>
  <si>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</si>
  <si>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</si>
  <si>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</si>
  <si>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</si>
  <si>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</si>
  <si>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</si>
  <si>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</si>
  <si>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</si>
  <si>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</si>
  <si>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</si>
  <si>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</si>
  <si>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</si>
  <si>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</si>
  <si>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</si>
  <si>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</si>
  <si>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</si>
  <si>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</si>
  <si>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</si>
  <si>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</si>
  <si>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</si>
  <si>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</si>
  <si>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</si>
  <si>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</si>
  <si>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</si>
  <si>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</si>
  <si>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</si>
  <si>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</si>
  <si>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</si>
  <si>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</si>
  <si>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</si>
  <si>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</si>
  <si>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</si>
  <si>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</si>
  <si>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</si>
  <si>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</si>
  <si>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</si>
  <si>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</si>
  <si>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</si>
  <si>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</si>
  <si>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</si>
  <si>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</si>
  <si>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</si>
  <si>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</si>
  <si>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</si>
  <si>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</si>
  <si>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</si>
  <si>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</si>
  <si>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</si>
  <si>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</si>
  <si>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</si>
  <si>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</si>
  <si>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</si>
  <si>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</si>
  <si>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</si>
  <si>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</si>
  <si>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</si>
  <si>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</si>
  <si>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</si>
  <si>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</si>
  <si>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</si>
  <si>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</si>
  <si>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</si>
  <si>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</si>
  <si>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</si>
  <si>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</si>
  <si>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</si>
  <si>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</si>
  <si>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</si>
  <si>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</si>
  <si>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</si>
  <si>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</si>
  <si>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</si>
  <si>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</si>
  <si>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</si>
  <si>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</si>
  <si>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</si>
  <si>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</si>
  <si>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</si>
  <si>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</si>
  <si>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</si>
  <si>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</si>
  <si>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</si>
  <si>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</si>
  <si>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</si>
  <si>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</si>
  <si>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</si>
  <si>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</si>
  <si>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</si>
  <si>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</si>
  <si>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</si>
  <si>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</si>
  <si>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</si>
  <si>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</si>
  <si>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</si>
  <si>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</si>
  <si>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</si>
  <si>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</si>
  <si>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</si>
  <si>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</si>
  <si>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</si>
  <si>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</si>
  <si>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</si>
  <si>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</si>
  <si>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</si>
  <si>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</si>
  <si>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</si>
  <si>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</si>
  <si>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</si>
  <si>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</si>
  <si>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</si>
  <si>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</si>
  <si>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</si>
  <si>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</si>
  <si>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</si>
  <si>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</si>
  <si>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</si>
  <si>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</si>
  <si>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</si>
  <si>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</si>
  <si>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</si>
  <si>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</si>
  <si>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</si>
  <si>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</si>
  <si>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</si>
  <si>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</si>
  <si>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</si>
  <si>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</si>
  <si>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</si>
  <si>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</si>
  <si>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</si>
  <si>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</si>
  <si>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</si>
  <si>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</si>
  <si>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</si>
  <si>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</si>
  <si>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</si>
  <si>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</si>
  <si>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</si>
  <si>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</si>
  <si>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</si>
  <si>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</si>
  <si>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</si>
  <si>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</si>
  <si>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</si>
  <si>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</si>
  <si>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</si>
  <si>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</si>
  <si>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</si>
  <si>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</si>
  <si>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</si>
  <si>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</si>
  <si>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</si>
  <si>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</si>
  <si>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</si>
  <si>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</si>
  <si>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</si>
  <si>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</si>
  <si>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</si>
  <si>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</si>
  <si>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</si>
  <si>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</si>
  <si>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</si>
  <si>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</si>
  <si>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</si>
  <si>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</si>
  <si>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</si>
  <si>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</si>
  <si>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</si>
  <si>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</si>
  <si>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</si>
  <si>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</si>
  <si>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</si>
  <si>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</si>
  <si>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</si>
  <si>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</si>
  <si>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</si>
  <si>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</si>
  <si>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</si>
  <si>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</si>
  <si>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</si>
  <si>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</si>
  <si>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</si>
  <si>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</si>
  <si>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</si>
  <si>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</si>
  <si>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</si>
  <si>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</si>
  <si>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</si>
  <si>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</si>
  <si>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</si>
  <si>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</si>
  <si>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</si>
  <si>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</si>
  <si>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</si>
  <si>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</si>
  <si>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</si>
  <si>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</si>
  <si>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</si>
  <si>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</si>
  <si>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</si>
  <si>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</si>
  <si>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</si>
  <si>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</si>
  <si>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</si>
  <si>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</si>
  <si>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</si>
  <si>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</si>
  <si>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</si>
  <si>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</si>
  <si>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</si>
  <si>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</si>
  <si>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</si>
  <si>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</si>
  <si>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</si>
  <si>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</si>
  <si>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</si>
  <si>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</si>
  <si>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</si>
  <si>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</si>
  <si>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</si>
  <si>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</si>
  <si>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</si>
  <si>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</si>
  <si>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</si>
  <si>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</si>
  <si>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</si>
  <si>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</si>
  <si>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</si>
  <si>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</si>
  <si>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</si>
  <si>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</si>
  <si>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</si>
  <si>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</si>
  <si>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</si>
  <si>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</si>
  <si>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</si>
  <si>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</si>
  <si>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</si>
  <si>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</si>
  <si>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</si>
  <si>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</si>
  <si>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</si>
  <si>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</si>
  <si>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</si>
  <si>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</si>
  <si>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</si>
  <si>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</si>
  <si>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</si>
  <si>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</si>
  <si>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</si>
  <si>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</si>
  <si>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</si>
  <si>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</si>
  <si>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</si>
  <si>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</si>
  <si>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</si>
  <si>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</si>
  <si>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</si>
  <si>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</si>
  <si>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</si>
  <si>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</si>
  <si>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</si>
  <si>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</si>
  <si>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</si>
  <si>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</si>
  <si>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</si>
  <si>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</si>
  <si>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</si>
  <si>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</si>
  <si>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</si>
  <si>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</si>
  <si>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</si>
  <si>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</si>
  <si>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</si>
  <si>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</si>
  <si>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</si>
  <si>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</si>
  <si>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</si>
  <si>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</si>
  <si>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</si>
  <si>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</si>
  <si>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</si>
  <si>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</si>
  <si>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</si>
  <si>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</si>
  <si>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</si>
  <si>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</si>
  <si>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</si>
  <si>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</si>
  <si>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</si>
  <si>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</si>
  <si>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</si>
  <si>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</si>
  <si>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</si>
  <si>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</si>
  <si>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</si>
  <si>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</si>
  <si>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</si>
  <si>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</si>
  <si>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</si>
  <si>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</si>
  <si>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</si>
  <si>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</si>
  <si>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</si>
  <si>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</si>
  <si>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</si>
  <si>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</si>
  <si>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</si>
  <si>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</si>
  <si>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</si>
  <si>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</si>
  <si>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</si>
  <si>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</si>
  <si>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</si>
  <si>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</si>
  <si>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</si>
  <si>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</si>
  <si>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</si>
  <si>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</si>
  <si>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</si>
  <si>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</si>
  <si>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</si>
  <si>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</si>
  <si>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</si>
  <si>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</si>
  <si>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</si>
  <si>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</si>
  <si>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</si>
  <si>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</si>
  <si>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</si>
  <si>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</si>
  <si>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</si>
  <si>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</si>
  <si>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</si>
  <si>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</si>
  <si>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</si>
  <si>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</si>
  <si>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</si>
  <si>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</si>
  <si>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</si>
  <si>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</si>
  <si>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</si>
  <si>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</si>
  <si>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</si>
  <si>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</si>
  <si>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</si>
  <si>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</si>
  <si>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</si>
  <si>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</si>
  <si>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</si>
  <si>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</si>
  <si>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</si>
  <si>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</si>
  <si>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</si>
  <si>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</si>
  <si>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</si>
  <si>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</si>
  <si>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</si>
  <si>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</si>
  <si>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</si>
  <si>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</si>
  <si>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</si>
  <si>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</si>
  <si>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</si>
  <si>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</si>
  <si>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</si>
  <si>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</si>
  <si>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</si>
  <si>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</si>
  <si>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</si>
  <si>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</si>
  <si>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</si>
  <si>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</si>
  <si>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</si>
  <si>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</si>
  <si>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</si>
  <si>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</si>
  <si>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</si>
  <si>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</si>
  <si>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</si>
  <si>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</si>
  <si>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</si>
  <si>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</si>
  <si>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</si>
  <si>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</si>
  <si>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</si>
  <si>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</si>
  <si>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</si>
  <si>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</si>
  <si>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</si>
  <si>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</si>
  <si>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</si>
  <si>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</si>
  <si>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</si>
  <si>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</si>
  <si>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</si>
  <si>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</si>
  <si>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</si>
  <si>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</si>
  <si>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</si>
  <si>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</si>
  <si>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</si>
  <si>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</si>
  <si>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</si>
  <si>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</si>
  <si>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</si>
  <si>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</si>
  <si>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</si>
  <si>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</si>
  <si>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</si>
  <si>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</si>
  <si>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</si>
  <si>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</si>
  <si>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</si>
  <si>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</si>
  <si>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</si>
  <si>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</si>
  <si>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</si>
  <si>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</si>
  <si>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</si>
  <si>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</si>
  <si>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</si>
  <si>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</si>
  <si>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</si>
  <si>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</si>
  <si>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</si>
  <si>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</si>
  <si>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</si>
  <si>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</si>
  <si>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</si>
  <si>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</si>
  <si>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</si>
  <si>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</si>
  <si>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</si>
  <si>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</si>
  <si>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</si>
  <si>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</si>
  <si>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</si>
  <si>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</si>
  <si>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</si>
  <si>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</si>
  <si>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</si>
  <si>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</si>
  <si>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</si>
  <si>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</si>
  <si>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</si>
  <si>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</si>
  <si>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</si>
  <si>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</si>
  <si>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</si>
  <si>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</si>
  <si>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</si>
  <si>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</si>
  <si>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</si>
  <si>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</si>
  <si>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</si>
  <si>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</si>
  <si>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</si>
  <si>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</si>
  <si>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</si>
  <si>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</si>
  <si>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</si>
  <si>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</si>
  <si>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</si>
  <si>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</si>
  <si>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</si>
  <si>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</si>
  <si>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</si>
  <si>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</si>
  <si>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</si>
  <si>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</si>
  <si>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</si>
  <si>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</si>
  <si>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</si>
  <si>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</si>
  <si>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</si>
  <si>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</si>
  <si>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</si>
  <si>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</si>
  <si>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</si>
  <si>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</si>
  <si>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</si>
  <si>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</si>
  <si>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</si>
  <si>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</si>
  <si>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</si>
  <si>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</si>
  <si>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</si>
  <si>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</si>
  <si>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</si>
  <si>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</si>
  <si>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</si>
  <si>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</si>
  <si>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</si>
  <si>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</si>
  <si>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</si>
  <si>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</si>
  <si>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</si>
  <si>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</si>
  <si>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</si>
  <si>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</si>
  <si>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</si>
  <si>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</si>
  <si>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</si>
  <si>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</si>
  <si>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</si>
  <si>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</si>
  <si>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</si>
  <si>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</si>
  <si>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</si>
  <si>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</si>
  <si>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</si>
  <si>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</si>
  <si>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</si>
  <si>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</si>
  <si>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</si>
  <si>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</si>
  <si>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</si>
  <si>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</si>
  <si>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</si>
  <si>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</si>
  <si>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</si>
  <si>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</si>
  <si>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</si>
  <si>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</si>
  <si>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</si>
  <si>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</si>
  <si>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</si>
  <si>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</si>
  <si>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</si>
  <si>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</si>
  <si>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</si>
  <si>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</si>
  <si>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</si>
  <si>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</si>
  <si>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</si>
  <si>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</si>
  <si>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</si>
  <si>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</si>
  <si>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</si>
  <si>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</si>
  <si>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</si>
  <si>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</si>
  <si>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</si>
  <si>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</si>
  <si>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</si>
  <si>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</si>
  <si>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</si>
  <si>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</si>
  <si>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</si>
  <si>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</si>
  <si>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</si>
  <si>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</si>
  <si>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</si>
  <si>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</si>
  <si>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</si>
  <si>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</si>
  <si>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</si>
  <si>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</si>
  <si>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</si>
  <si>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</si>
  <si>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</si>
  <si>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</si>
  <si>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</si>
  <si>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</si>
  <si>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</si>
  <si>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</si>
  <si>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</si>
  <si>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</si>
  <si>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</si>
  <si>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</si>
  <si>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</si>
  <si>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</si>
  <si>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</si>
  <si>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</si>
  <si>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</si>
  <si>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</si>
  <si>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</si>
  <si>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</si>
  <si>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</si>
  <si>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</si>
  <si>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</si>
  <si>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</si>
  <si>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</si>
  <si>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</si>
  <si>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</si>
  <si>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</si>
  <si>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</si>
  <si>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</si>
  <si>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</si>
  <si>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</si>
  <si>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</si>
  <si>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</si>
  <si>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</si>
  <si>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</si>
  <si>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</si>
  <si>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</si>
  <si>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</si>
  <si>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</si>
  <si>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</si>
  <si>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</si>
  <si>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</si>
  <si>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</si>
  <si>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</si>
  <si>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</si>
  <si>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</si>
  <si>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</si>
  <si>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</si>
  <si>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</si>
  <si>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</si>
  <si>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</si>
  <si>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</si>
  <si>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</si>
  <si>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</si>
  <si>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</si>
  <si>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</si>
  <si>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</si>
  <si>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</si>
  <si>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</si>
  <si>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</si>
  <si>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</si>
  <si>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</si>
  <si>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</si>
  <si>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</si>
  <si>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</si>
  <si>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</si>
  <si>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</si>
  <si>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</si>
  <si>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</si>
  <si>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</si>
  <si>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</si>
  <si>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</si>
  <si>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</si>
  <si>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</si>
  <si>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</si>
  <si>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</si>
  <si>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</si>
  <si>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</si>
  <si>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</si>
  <si>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</si>
  <si>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</si>
  <si>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</si>
  <si>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</si>
  <si>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</si>
  <si>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</si>
  <si>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</si>
  <si>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</si>
  <si>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</si>
  <si>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</si>
  <si>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</si>
  <si>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</si>
  <si>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</si>
  <si>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</si>
  <si>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</si>
  <si>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</si>
  <si>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</si>
  <si>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</si>
  <si>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</si>
  <si>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</si>
  <si>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</si>
  <si>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</si>
  <si>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</si>
  <si>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</si>
  <si>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</si>
  <si>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</si>
  <si>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</si>
  <si>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</si>
  <si>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</si>
  <si>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</si>
  <si>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</si>
  <si>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</si>
  <si>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</si>
  <si>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</si>
  <si>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</si>
  <si>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</si>
  <si>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</si>
  <si>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</si>
  <si>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</si>
  <si>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</si>
  <si>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</si>
  <si>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</si>
  <si>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</si>
  <si>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</si>
  <si>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</si>
  <si>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</si>
  <si>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</si>
  <si>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</si>
  <si>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</si>
  <si>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</si>
  <si>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</si>
  <si>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</si>
  <si>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</si>
  <si>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</si>
  <si>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</si>
  <si>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</si>
  <si>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</si>
  <si>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</si>
  <si>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</si>
  <si>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</si>
  <si>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</si>
  <si>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</si>
  <si>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</si>
  <si>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</si>
  <si>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</si>
  <si>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</si>
  <si>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</si>
  <si>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</si>
  <si>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</si>
  <si>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</si>
  <si>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</si>
  <si>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</si>
  <si>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</si>
  <si>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</si>
  <si>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</si>
  <si>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</si>
  <si>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</si>
  <si>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</si>
  <si>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</si>
  <si>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</si>
  <si>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</si>
  <si>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</si>
  <si>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</si>
  <si>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</si>
  <si>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</si>
  <si>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</si>
  <si>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</si>
  <si>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</si>
  <si>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</si>
  <si>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</si>
  <si>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</si>
  <si>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</si>
  <si>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</si>
  <si>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</si>
  <si>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</si>
  <si>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</si>
  <si>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</si>
  <si>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</si>
  <si>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</si>
  <si>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</si>
  <si>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</si>
  <si>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</si>
  <si>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</si>
  <si>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</si>
  <si>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</si>
  <si>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</si>
  <si>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</si>
  <si>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</si>
  <si>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</si>
  <si>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</si>
  <si>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</si>
  <si>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</si>
  <si>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</si>
  <si>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</si>
  <si>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</si>
  <si>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</si>
  <si>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</si>
  <si>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</si>
  <si>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</si>
  <si>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</si>
  <si>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</si>
  <si>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</si>
  <si>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</si>
  <si>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</si>
  <si>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</si>
  <si>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</si>
  <si>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</si>
  <si>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</si>
  <si>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</si>
  <si>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</si>
  <si>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</si>
  <si>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</si>
  <si>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</si>
  <si>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</si>
  <si>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</si>
  <si>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</si>
  <si>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</si>
  <si>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</si>
  <si>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</si>
  <si>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</si>
  <si>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</si>
  <si>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</si>
  <si>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</si>
  <si>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</si>
  <si>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</si>
  <si>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</si>
  <si>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</si>
  <si>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</si>
  <si>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</si>
  <si>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</si>
  <si>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</si>
  <si>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</si>
  <si>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</si>
  <si>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</si>
  <si>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</si>
  <si>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</si>
  <si>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</si>
  <si>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</si>
  <si>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</si>
  <si>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</si>
  <si>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</si>
  <si>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</si>
  <si>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</si>
  <si>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</si>
  <si>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</si>
  <si>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</si>
  <si>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</si>
  <si>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</si>
  <si>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</si>
  <si>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</si>
  <si>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</si>
  <si>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</si>
  <si>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</si>
  <si>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</si>
  <si>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</si>
  <si>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</si>
  <si>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</si>
  <si>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</si>
  <si>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</si>
  <si>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</si>
  <si>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</si>
  <si>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</si>
  <si>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</si>
  <si>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</si>
  <si>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</si>
  <si>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</si>
  <si>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</si>
  <si>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</si>
  <si>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</si>
  <si>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</si>
  <si>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</si>
  <si>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</si>
  <si>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</si>
  <si>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</si>
  <si>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</si>
  <si>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</si>
  <si>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</si>
  <si>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</si>
  <si>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</si>
  <si>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</si>
  <si>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</si>
  <si>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</si>
  <si>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</si>
  <si>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</si>
  <si>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</si>
  <si>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</si>
  <si>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</si>
  <si>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</si>
  <si>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</si>
  <si>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</si>
  <si>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</si>
  <si>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</si>
  <si>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</si>
  <si>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</si>
  <si>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</si>
  <si>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</si>
  <si>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</si>
  <si>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</si>
  <si>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</si>
  <si>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</si>
  <si>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</si>
  <si>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</si>
  <si>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</si>
  <si>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</si>
  <si>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</si>
  <si>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</si>
  <si>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</si>
  <si>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</si>
  <si>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</si>
  <si>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</si>
  <si>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</si>
  <si>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</si>
  <si>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</si>
  <si>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</si>
  <si>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</si>
  <si>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</si>
  <si>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</si>
  <si>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</si>
  <si>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</si>
  <si>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</si>
  <si>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</si>
  <si>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</si>
  <si>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</si>
  <si>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</si>
  <si>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</si>
  <si>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</si>
  <si>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</si>
  <si>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</si>
  <si>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</si>
  <si>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</si>
  <si>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</si>
  <si>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</si>
  <si>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</si>
  <si>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</si>
  <si>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</si>
  <si>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</si>
  <si>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</si>
  <si>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</si>
  <si>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</si>
  <si>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</si>
  <si>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</si>
  <si>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</si>
  <si>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</si>
  <si>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</si>
  <si>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</si>
  <si>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</si>
  <si>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</si>
  <si>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</si>
  <si>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</si>
  <si>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</si>
  <si>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</si>
  <si>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</si>
  <si>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</si>
  <si>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</si>
  <si>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</si>
  <si>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</si>
  <si>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</si>
  <si>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</si>
  <si>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</si>
  <si>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</si>
  <si>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</si>
  <si>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</si>
  <si>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</si>
  <si>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</si>
  <si>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</si>
  <si>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</si>
  <si>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</si>
  <si>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</si>
  <si>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</si>
  <si>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</si>
  <si>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</si>
  <si>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</si>
  <si>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</si>
  <si>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</si>
  <si>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</si>
  <si>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</si>
  <si>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</si>
  <si>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</si>
  <si>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</si>
  <si>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</si>
  <si>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</si>
  <si>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</si>
  <si>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</si>
  <si>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</si>
  <si>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</si>
  <si>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</si>
  <si>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</si>
  <si>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</si>
  <si>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</si>
  <si>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</si>
  <si>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</si>
  <si>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</si>
  <si>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</si>
  <si>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</si>
  <si>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</si>
  <si>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</si>
  <si>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</si>
  <si>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</si>
  <si>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</si>
  <si>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</si>
  <si>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</si>
  <si>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</si>
  <si>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</si>
  <si>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</si>
  <si>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</si>
  <si>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</si>
  <si>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</si>
  <si>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</si>
  <si>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</si>
  <si>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</si>
  <si>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</si>
  <si>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</si>
  <si>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</si>
  <si>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</si>
  <si>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</si>
  <si>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</si>
  <si>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</si>
  <si>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</si>
  <si>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</si>
  <si>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</si>
  <si>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</si>
  <si>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</si>
  <si>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</si>
  <si>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</si>
  <si>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</si>
  <si>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</si>
  <si>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</si>
  <si>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</si>
  <si>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</si>
  <si>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</si>
  <si>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</si>
  <si>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</si>
  <si>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</si>
  <si>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</si>
  <si>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</si>
  <si>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</si>
  <si>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</si>
  <si>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</si>
  <si>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</si>
  <si>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</si>
  <si>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</si>
  <si>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</si>
  <si>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</si>
  <si>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</si>
  <si>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</si>
  <si>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</si>
  <si>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</si>
  <si>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</si>
  <si>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</si>
  <si>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</si>
  <si>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</si>
  <si>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</si>
  <si>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</si>
  <si>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</si>
  <si>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</si>
  <si>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</si>
  <si>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</si>
  <si>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</si>
  <si>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</si>
  <si>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</si>
  <si>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</si>
  <si>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</si>
  <si>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</si>
  <si>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</si>
  <si>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</si>
  <si>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</si>
  <si>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</si>
  <si>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</si>
  <si>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</si>
  <si>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</si>
  <si>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</si>
  <si>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</si>
  <si>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</si>
  <si>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</si>
  <si>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</si>
  <si>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</si>
  <si>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</si>
  <si>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</si>
  <si>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</si>
  <si>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</si>
  <si>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</si>
  <si>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</si>
  <si>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</si>
  <si>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</si>
  <si>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</si>
  <si>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</si>
  <si>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</si>
  <si>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</si>
  <si>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</si>
  <si>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</si>
  <si>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</si>
  <si>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</si>
  <si>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</si>
  <si>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</si>
  <si>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</si>
  <si>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</si>
  <si>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</si>
  <si>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</si>
  <si>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</si>
  <si>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</si>
  <si>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</si>
  <si>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</si>
  <si>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</si>
  <si>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</si>
  <si>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</si>
  <si>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</si>
  <si>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</si>
  <si>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</si>
  <si>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</si>
  <si>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</si>
  <si>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</si>
  <si>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</si>
  <si>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</si>
  <si>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</si>
  <si>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</si>
  <si>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</si>
  <si>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</si>
  <si>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</si>
  <si>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</si>
  <si>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</si>
  <si>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</si>
  <si>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</si>
  <si>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</si>
  <si>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</si>
  <si>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</si>
  <si>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</si>
  <si>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</si>
  <si>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</si>
  <si>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</si>
  <si>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</si>
  <si>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</si>
  <si>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</si>
  <si>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</si>
  <si>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</si>
  <si>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</si>
  <si>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</si>
  <si>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</si>
  <si>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</si>
  <si>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</si>
  <si>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</si>
  <si>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</si>
  <si>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</si>
  <si>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</si>
  <si>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</si>
  <si>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</si>
  <si>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</si>
  <si>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</si>
  <si>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</si>
  <si>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</si>
  <si>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</si>
  <si>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</si>
  <si>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</si>
  <si>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</si>
  <si>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</si>
  <si>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</si>
  <si>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</si>
  <si>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</si>
  <si>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</si>
  <si>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</si>
  <si>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</si>
  <si>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</si>
  <si>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</si>
  <si>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</si>
  <si>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</si>
  <si>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</si>
  <si>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</si>
  <si>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</si>
  <si>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</si>
  <si>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</si>
  <si>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</si>
  <si>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</si>
  <si>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</si>
  <si>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</si>
  <si>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</si>
  <si>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</si>
  <si>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</si>
  <si>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</si>
  <si>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</si>
  <si>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</si>
  <si>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</si>
  <si>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</si>
  <si>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</si>
  <si>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</si>
  <si>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</si>
  <si>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</si>
  <si>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</si>
  <si>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</si>
  <si>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</si>
  <si>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</si>
  <si>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</si>
  <si>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</si>
  <si>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</si>
  <si>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</si>
  <si>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</si>
  <si>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</si>
  <si>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</si>
  <si>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</si>
  <si>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</si>
  <si>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</si>
  <si>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</si>
  <si>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</si>
  <si>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</si>
  <si>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</si>
  <si>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</si>
  <si>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</si>
  <si>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</si>
  <si>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</si>
  <si>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</si>
  <si>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</si>
  <si>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</si>
  <si>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</si>
  <si>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</si>
  <si>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</si>
  <si>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</si>
  <si>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</si>
  <si>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</si>
  <si>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</si>
  <si>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</si>
  <si>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</si>
  <si>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</si>
  <si>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</si>
  <si>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</si>
  <si>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</si>
  <si>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</si>
  <si>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</si>
  <si>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</si>
  <si>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</si>
  <si>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</si>
  <si>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</si>
  <si>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</si>
  <si>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</si>
  <si>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</si>
  <si>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</si>
  <si>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</si>
  <si>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</si>
  <si>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</si>
  <si>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</si>
  <si>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</si>
  <si>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</si>
  <si>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</si>
  <si>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</si>
  <si>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</si>
  <si>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</si>
  <si>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</si>
  <si>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</si>
  <si>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</si>
  <si>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</si>
  <si>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</si>
  <si>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</si>
  <si>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</si>
  <si>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</si>
  <si>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</si>
  <si>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</si>
  <si>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</si>
  <si>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</si>
  <si>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</si>
  <si>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</si>
  <si>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</si>
  <si>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</si>
  <si>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</si>
  <si>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</si>
  <si>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</si>
  <si>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</si>
  <si>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</si>
  <si>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</si>
  <si>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</si>
  <si>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</si>
  <si>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</si>
  <si>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</si>
  <si>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</si>
  <si>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</si>
  <si>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</si>
  <si>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</si>
  <si>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</si>
  <si>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</si>
  <si>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</si>
  <si>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</si>
  <si>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</si>
  <si>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</si>
  <si>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</si>
  <si>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</si>
  <si>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</si>
  <si>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</si>
  <si>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</si>
  <si>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</si>
  <si>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</si>
  <si>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</si>
  <si>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</si>
  <si>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</si>
  <si>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</si>
  <si>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</si>
  <si>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</si>
  <si>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</si>
  <si>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</si>
  <si>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</si>
  <si>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</si>
  <si>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</si>
  <si>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</si>
  <si>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</si>
  <si>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</si>
  <si>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</si>
  <si>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</si>
  <si>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</si>
  <si>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</si>
  <si>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</si>
  <si>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</si>
  <si>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</si>
  <si>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</si>
  <si>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</si>
  <si>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</si>
  <si>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</si>
  <si>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</si>
  <si>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</si>
  <si>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</si>
  <si>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</si>
  <si>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</si>
  <si>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</si>
  <si>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</si>
  <si>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</si>
  <si>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</si>
  <si>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</si>
  <si>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</si>
  <si>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</si>
  <si>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</si>
  <si>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</si>
  <si>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</si>
  <si>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</si>
  <si>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</si>
  <si>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</si>
  <si>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</si>
  <si>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</si>
  <si>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</si>
  <si>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</si>
  <si>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</si>
  <si>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</si>
  <si>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</si>
  <si>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</si>
  <si>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</si>
  <si>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</si>
  <si>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</si>
  <si>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</si>
  <si>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</si>
  <si>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</si>
  <si>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</si>
  <si>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</si>
  <si>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</si>
  <si>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</si>
  <si>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</si>
  <si>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</si>
  <si>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</si>
  <si>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</si>
  <si>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</si>
  <si>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</si>
  <si>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</si>
  <si>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</si>
  <si>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</si>
  <si>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</si>
  <si>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</si>
  <si>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</si>
  <si>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</si>
  <si>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</si>
  <si>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</si>
  <si>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</si>
  <si>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</si>
  <si>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</si>
  <si>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</si>
  <si>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</si>
  <si>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</si>
  <si>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</si>
  <si>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</si>
  <si>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</si>
  <si>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</si>
  <si>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</si>
  <si>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</si>
  <si>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</si>
  <si>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</si>
  <si>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</si>
  <si>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</si>
  <si>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</si>
  <si>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</si>
  <si>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</si>
  <si>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</si>
  <si>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</si>
  <si>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</si>
  <si>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</si>
  <si>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</si>
  <si>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</si>
  <si>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</si>
  <si>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</si>
  <si>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</si>
  <si>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</si>
  <si>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</si>
  <si>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</si>
  <si>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</si>
  <si>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</si>
  <si>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</si>
  <si>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</si>
  <si>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</si>
  <si>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</si>
  <si>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</si>
  <si>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</si>
  <si>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</si>
  <si>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</si>
  <si>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</si>
  <si>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</si>
  <si>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</si>
  <si>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</si>
  <si>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</si>
  <si>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</si>
  <si>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</si>
  <si>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</si>
  <si>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</si>
  <si>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</si>
  <si>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</si>
  <si>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</si>
  <si>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</si>
  <si>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</si>
  <si>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</si>
  <si>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</si>
  <si>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</si>
  <si>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</si>
  <si>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</si>
  <si>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</si>
  <si>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</si>
  <si>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</si>
  <si>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</si>
  <si>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</si>
  <si>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</si>
  <si>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</si>
  <si>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</si>
  <si>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</si>
  <si>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</si>
  <si>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</si>
  <si>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</si>
  <si>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</si>
  <si>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</si>
  <si>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</si>
  <si>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</si>
  <si>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</si>
  <si>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</si>
  <si>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</si>
  <si>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</si>
  <si>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</si>
  <si>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</si>
  <si>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</si>
  <si>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</si>
  <si>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</si>
  <si>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</si>
  <si>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</si>
  <si>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</si>
  <si>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</si>
  <si>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</si>
  <si>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</si>
  <si>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</si>
  <si>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</si>
  <si>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</si>
  <si>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</si>
  <si>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</si>
  <si>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</si>
  <si>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</si>
  <si>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</si>
  <si>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</si>
  <si>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</si>
  <si>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</si>
  <si>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</si>
  <si>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</si>
  <si>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</si>
  <si>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</si>
  <si>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</si>
  <si>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</si>
  <si>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</si>
  <si>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</si>
  <si>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</si>
  <si>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</si>
  <si>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</si>
  <si>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</si>
  <si>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</si>
  <si>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</si>
  <si>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</si>
  <si>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</si>
  <si>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</si>
  <si>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</si>
  <si>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</si>
  <si>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</si>
  <si>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</si>
  <si>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</si>
  <si>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</si>
  <si>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</si>
  <si>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</si>
  <si>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</si>
  <si>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</si>
  <si>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</si>
  <si>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</si>
  <si>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</si>
  <si>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</si>
  <si>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</si>
  <si>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</si>
  <si>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</si>
  <si>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</si>
  <si>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</si>
  <si>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</si>
  <si>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</si>
  <si>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</si>
  <si>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</si>
  <si>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</si>
  <si>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</si>
  <si>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</si>
  <si>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</si>
  <si>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</si>
  <si>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</si>
  <si>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</si>
  <si>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</si>
  <si>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</si>
  <si>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</si>
  <si>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</si>
  <si>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</si>
  <si>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</si>
  <si>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</si>
  <si>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</si>
  <si>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</si>
  <si>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</si>
  <si>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</si>
  <si>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</si>
  <si>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</si>
  <si>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</si>
  <si>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</si>
  <si>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</si>
  <si>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</si>
  <si>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</si>
  <si>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</si>
  <si>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</si>
  <si>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</si>
  <si>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</si>
  <si>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</si>
  <si>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</si>
  <si>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</si>
  <si>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</si>
  <si>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</si>
  <si>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</si>
  <si>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</si>
  <si>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</si>
  <si>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</si>
  <si>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</si>
  <si>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</si>
  <si>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</si>
  <si>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</si>
  <si>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</si>
  <si>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</si>
  <si>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</si>
  <si>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</si>
  <si>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</si>
  <si>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</si>
  <si>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</si>
  <si>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</si>
  <si>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</si>
  <si>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</si>
  <si>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</si>
  <si>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</si>
  <si>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</si>
  <si>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</si>
  <si>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</si>
  <si>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</si>
  <si>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</si>
  <si>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</si>
  <si>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</si>
  <si>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</si>
  <si>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</si>
  <si>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</si>
  <si>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</si>
  <si>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</si>
  <si>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</si>
  <si>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</si>
  <si>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</si>
  <si>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</si>
  <si>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</si>
  <si>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</si>
  <si>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</si>
  <si>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</si>
  <si>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</si>
  <si>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</si>
  <si>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</si>
  <si>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</si>
  <si>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</si>
  <si>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</si>
  <si>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</si>
  <si>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</si>
  <si>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</si>
  <si>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</si>
  <si>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</si>
  <si>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</si>
  <si>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</si>
  <si>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</si>
  <si>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</si>
  <si>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</si>
  <si>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</si>
  <si>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</si>
  <si>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</si>
  <si>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</si>
  <si>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</si>
  <si>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</si>
  <si>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</si>
  <si>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</si>
  <si>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</si>
  <si>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</si>
  <si>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</si>
  <si>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</si>
  <si>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</si>
  <si>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</si>
  <si>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</si>
  <si>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</si>
  <si>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</si>
  <si>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</si>
  <si>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</si>
  <si>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</si>
  <si>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</si>
  <si>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</si>
  <si>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</si>
  <si>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</si>
  <si>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</si>
  <si>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</si>
  <si>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</si>
  <si>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</si>
  <si>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</si>
  <si>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</si>
  <si>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</si>
  <si>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</si>
  <si>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</si>
  <si>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</si>
  <si>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</si>
  <si>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</si>
  <si>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</si>
  <si>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</si>
  <si>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</si>
  <si>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</si>
  <si>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</si>
  <si>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</si>
  <si>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</si>
  <si>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</si>
  <si>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</si>
  <si>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</si>
  <si>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</si>
  <si>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</si>
  <si>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</si>
  <si>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</si>
  <si>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</si>
  <si>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</si>
  <si>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</si>
  <si>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</si>
  <si>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</si>
  <si>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</si>
  <si>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</si>
  <si>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</si>
  <si>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</si>
  <si>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</si>
  <si>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</si>
  <si>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</si>
  <si>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</si>
  <si>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</si>
  <si>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</si>
  <si>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</si>
  <si>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</si>
  <si>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</si>
  <si>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</si>
  <si>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</si>
  <si>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</si>
  <si>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</si>
  <si>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</si>
  <si>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</si>
  <si>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</si>
  <si>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</si>
  <si>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</si>
  <si>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</si>
  <si>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</si>
  <si>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</si>
  <si>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</si>
  <si>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</si>
  <si>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</si>
  <si>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</si>
  <si>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</si>
  <si>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</si>
  <si>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</si>
  <si>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</si>
  <si>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</si>
  <si>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</si>
  <si>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</si>
  <si>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</si>
  <si>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</si>
  <si>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</si>
  <si>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</si>
  <si>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</si>
  <si>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</si>
  <si>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</si>
  <si>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</si>
  <si>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</si>
  <si>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</si>
  <si>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</si>
  <si>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</si>
  <si>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</si>
  <si>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</si>
  <si>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</si>
  <si>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</si>
  <si>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</si>
  <si>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</si>
  <si>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</si>
  <si>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</si>
  <si>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</si>
  <si>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</si>
  <si>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</si>
  <si>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</si>
  <si>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</si>
  <si>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</si>
  <si>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</si>
  <si>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</si>
  <si>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</si>
  <si>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</si>
  <si>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</si>
  <si>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</si>
  <si>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</si>
  <si>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</si>
  <si>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</si>
  <si>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</si>
  <si>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</si>
  <si>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</si>
  <si>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</si>
  <si>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</si>
  <si>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</si>
  <si>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</si>
  <si>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</si>
  <si>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</si>
  <si>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</si>
  <si>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</si>
  <si>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</si>
  <si>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</si>
  <si>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Scotiabank Global Registered Covered Bond Program Monthly Investor Report</t>
  </si>
  <si>
    <t>Calculation Date:</t>
  </si>
  <si>
    <t>Distribution Date:</t>
  </si>
  <si>
    <r>
      <t>Outstanding Covered Bonds Series</t>
    </r>
    <r>
      <rPr>
        <b/>
        <u/>
        <vertAlign val="superscript"/>
        <sz val="11"/>
        <color rgb="FF000000"/>
        <rFont val="Arial"/>
        <family val="2"/>
      </rPr>
      <t>(4)</t>
    </r>
  </si>
  <si>
    <t>Initial Principal Amount</t>
  </si>
  <si>
    <t>Exchange Rate</t>
  </si>
  <si>
    <t>CAD Equivalent</t>
  </si>
  <si>
    <t xml:space="preserve"> Maturity Date </t>
  </si>
  <si>
    <r>
      <t>Coupon Rate</t>
    </r>
    <r>
      <rPr>
        <b/>
        <u/>
        <vertAlign val="superscript"/>
        <sz val="11"/>
        <color rgb="FF000000"/>
        <rFont val="Arial"/>
        <family val="2"/>
      </rPr>
      <t>(2)</t>
    </r>
  </si>
  <si>
    <t>Rate Type</t>
  </si>
  <si>
    <r>
      <t>SERIES CBL10 - 20 Year Fixed</t>
    </r>
    <r>
      <rPr>
        <vertAlign val="superscript"/>
        <sz val="11"/>
        <color indexed="8"/>
        <rFont val="Arial"/>
        <family val="2"/>
      </rPr>
      <t>(1)</t>
    </r>
  </si>
  <si>
    <t>Fixed</t>
  </si>
  <si>
    <r>
      <t>SERIES CBL25 - 7 Year Fixed</t>
    </r>
    <r>
      <rPr>
        <vertAlign val="superscript"/>
        <sz val="11"/>
        <color indexed="8"/>
        <rFont val="Arial"/>
        <family val="2"/>
      </rPr>
      <t xml:space="preserve">(1) </t>
    </r>
  </si>
  <si>
    <r>
      <t>SERIES CBL27 - 8 Year Fixed</t>
    </r>
    <r>
      <rPr>
        <vertAlign val="superscript"/>
        <sz val="11"/>
        <color indexed="8"/>
        <rFont val="Arial"/>
        <family val="2"/>
      </rPr>
      <t xml:space="preserve">(1) </t>
    </r>
  </si>
  <si>
    <t>Float</t>
  </si>
  <si>
    <r>
      <t>SERIES CBL35 - 8 Year Fixed</t>
    </r>
    <r>
      <rPr>
        <vertAlign val="superscript"/>
        <sz val="11"/>
        <color rgb="FF000000"/>
        <rFont val="Arial"/>
        <family val="2"/>
      </rPr>
      <t>(1)</t>
    </r>
  </si>
  <si>
    <r>
      <t>SERIES CBL36 - 20 Year Fixed</t>
    </r>
    <r>
      <rPr>
        <vertAlign val="superscript"/>
        <sz val="11"/>
        <color rgb="FF000000"/>
        <rFont val="Arial"/>
        <family val="2"/>
      </rPr>
      <t xml:space="preserve">(1) </t>
    </r>
  </si>
  <si>
    <r>
      <t>SERIES CBL37 - 5 Year Fixed</t>
    </r>
    <r>
      <rPr>
        <vertAlign val="superscript"/>
        <sz val="11"/>
        <color rgb="FF000000"/>
        <rFont val="Arial"/>
        <family val="2"/>
      </rPr>
      <t>(1)</t>
    </r>
    <r>
      <rPr>
        <sz val="11"/>
        <color indexed="8"/>
        <rFont val="Arial"/>
        <family val="2"/>
      </rPr>
      <t xml:space="preserve"> </t>
    </r>
  </si>
  <si>
    <r>
      <t>SERIES CBL38 - 6 Year Fixed</t>
    </r>
    <r>
      <rPr>
        <vertAlign val="superscript"/>
        <sz val="11"/>
        <color indexed="8"/>
        <rFont val="Arial"/>
        <family val="2"/>
      </rPr>
      <t>(1)</t>
    </r>
  </si>
  <si>
    <r>
      <t>SERIES CBL40 - 8 Year Fixed</t>
    </r>
    <r>
      <rPr>
        <vertAlign val="superscript"/>
        <sz val="11"/>
        <color indexed="8"/>
        <rFont val="Arial"/>
        <family val="2"/>
      </rPr>
      <t>(1)</t>
    </r>
  </si>
  <si>
    <r>
      <t>SERIES CBL41 - 5 Year Fixed</t>
    </r>
    <r>
      <rPr>
        <vertAlign val="superscript"/>
        <sz val="11"/>
        <color rgb="FF000000"/>
        <rFont val="Arial"/>
        <family val="2"/>
      </rPr>
      <t>(1)</t>
    </r>
  </si>
  <si>
    <r>
      <t>SERIES CBL43 - 5 Year Fixed</t>
    </r>
    <r>
      <rPr>
        <vertAlign val="superscript"/>
        <sz val="11"/>
        <color rgb="FF000000"/>
        <rFont val="Arial"/>
        <family val="2"/>
      </rPr>
      <t>(1)</t>
    </r>
  </si>
  <si>
    <r>
      <t>SERIES CBL44 - 15 Year Fixed</t>
    </r>
    <r>
      <rPr>
        <vertAlign val="superscript"/>
        <sz val="11"/>
        <color rgb="FF000000"/>
        <rFont val="Arial"/>
        <family val="2"/>
      </rPr>
      <t>(1)</t>
    </r>
  </si>
  <si>
    <r>
      <t>SERIES CBL46 - 7 Year Fixed</t>
    </r>
    <r>
      <rPr>
        <vertAlign val="superscript"/>
        <sz val="11"/>
        <color rgb="FF000000"/>
        <rFont val="Arial"/>
        <family val="2"/>
      </rPr>
      <t>(1)</t>
    </r>
  </si>
  <si>
    <r>
      <t>SERIES CBL47 - 15 Year Fixed</t>
    </r>
    <r>
      <rPr>
        <vertAlign val="superscript"/>
        <sz val="11"/>
        <color rgb="FF000000"/>
        <rFont val="Arial"/>
        <family val="2"/>
      </rPr>
      <t>(1)</t>
    </r>
  </si>
  <si>
    <r>
      <t>SERIES CBL51 - 5 Year Fixed</t>
    </r>
    <r>
      <rPr>
        <vertAlign val="superscript"/>
        <sz val="11"/>
        <color rgb="FF000000"/>
        <rFont val="Arial"/>
        <family val="2"/>
      </rPr>
      <t>(1)</t>
    </r>
  </si>
  <si>
    <r>
      <t>SERIES CBL52 - 5 Year Floating</t>
    </r>
    <r>
      <rPr>
        <vertAlign val="superscript"/>
        <sz val="11"/>
        <color rgb="FF000000"/>
        <rFont val="Arial"/>
        <family val="2"/>
      </rPr>
      <t>(1)</t>
    </r>
  </si>
  <si>
    <t>SOFR + 0.900%</t>
  </si>
  <si>
    <r>
      <t>SERIES CBL53 - 8 Year Fixed</t>
    </r>
    <r>
      <rPr>
        <vertAlign val="superscript"/>
        <sz val="11"/>
        <color rgb="FF000000"/>
        <rFont val="Arial"/>
        <family val="2"/>
      </rPr>
      <t>(1)</t>
    </r>
  </si>
  <si>
    <r>
      <t>SERIES CBL54 - 4 Year Floating</t>
    </r>
    <r>
      <rPr>
        <vertAlign val="superscript"/>
        <sz val="11"/>
        <color indexed="8"/>
        <rFont val="Arial"/>
        <family val="2"/>
      </rPr>
      <t>(1)</t>
    </r>
  </si>
  <si>
    <t>Compounded SONIA + 0.620%</t>
  </si>
  <si>
    <r>
      <t>SERIES CBL56 - 7 Year Fixed</t>
    </r>
    <r>
      <rPr>
        <vertAlign val="superscript"/>
        <sz val="11"/>
        <color indexed="8"/>
        <rFont val="Arial"/>
        <family val="2"/>
      </rPr>
      <t>(1)</t>
    </r>
  </si>
  <si>
    <r>
      <t>SERIES CBL57 - 5 Year Floating</t>
    </r>
    <r>
      <rPr>
        <vertAlign val="superscript"/>
        <sz val="11"/>
        <color indexed="8"/>
        <rFont val="Arial"/>
        <family val="2"/>
      </rPr>
      <t>(1)</t>
    </r>
  </si>
  <si>
    <t>SOFR + 0.780%</t>
  </si>
  <si>
    <r>
      <t>SERIES CBL59 - 8 Year Fixed</t>
    </r>
    <r>
      <rPr>
        <vertAlign val="superscript"/>
        <sz val="11"/>
        <color indexed="8"/>
        <rFont val="Arial"/>
        <family val="2"/>
      </rPr>
      <t>(1)</t>
    </r>
  </si>
  <si>
    <r>
      <t>SERIES CBL60 - 5 Year Floating</t>
    </r>
    <r>
      <rPr>
        <vertAlign val="superscript"/>
        <sz val="11"/>
        <color indexed="8"/>
        <rFont val="Arial"/>
        <family val="2"/>
      </rPr>
      <t>(1)</t>
    </r>
  </si>
  <si>
    <t>SOFR + 0.83%</t>
  </si>
  <si>
    <r>
      <t>SERIES CBL61 - 3 Year Floating</t>
    </r>
    <r>
      <rPr>
        <vertAlign val="superscript"/>
        <sz val="11"/>
        <color indexed="8"/>
        <rFont val="Arial"/>
        <family val="2"/>
      </rPr>
      <t>(1)</t>
    </r>
  </si>
  <si>
    <t>Compounded CORRA+ 0.600%</t>
  </si>
  <si>
    <r>
      <t>SERIES CBL62 - 10 Year Fixed</t>
    </r>
    <r>
      <rPr>
        <vertAlign val="superscript"/>
        <sz val="11"/>
        <color rgb="FF000000"/>
        <rFont val="Arial"/>
        <family val="2"/>
      </rPr>
      <t>(1)</t>
    </r>
  </si>
  <si>
    <r>
      <t>SERIES CBL63 - 3 Year Fixed</t>
    </r>
    <r>
      <rPr>
        <vertAlign val="superscript"/>
        <sz val="11"/>
        <color rgb="FF000000"/>
        <rFont val="Arial"/>
        <family val="2"/>
      </rPr>
      <t>(1)</t>
    </r>
  </si>
  <si>
    <r>
      <t>SERIES CBL64 - 4 Year Fixed</t>
    </r>
    <r>
      <rPr>
        <vertAlign val="superscript"/>
        <sz val="12"/>
        <color rgb="FF000000"/>
        <rFont val="Arial"/>
        <family val="2"/>
      </rPr>
      <t>(1)</t>
    </r>
  </si>
  <si>
    <r>
      <t>SERIES CBL65 - 12 Year Fixed</t>
    </r>
    <r>
      <rPr>
        <vertAlign val="superscript"/>
        <sz val="12"/>
        <color rgb="FF000000"/>
        <rFont val="Arial"/>
        <family val="2"/>
      </rPr>
      <t>(1)</t>
    </r>
  </si>
  <si>
    <r>
      <t>SERIES CBL66 - 3 Year Floating</t>
    </r>
    <r>
      <rPr>
        <vertAlign val="superscript"/>
        <sz val="11"/>
        <color rgb="FF000000"/>
        <rFont val="Arial"/>
        <family val="2"/>
      </rPr>
      <t>(1)</t>
    </r>
  </si>
  <si>
    <t>Compounded SONIA + 0.540%</t>
  </si>
  <si>
    <r>
      <t>SERIES CBL67 - 10 Year Fixed</t>
    </r>
    <r>
      <rPr>
        <vertAlign val="superscript"/>
        <sz val="11"/>
        <color rgb="FF000000"/>
        <rFont val="Arial"/>
        <family val="2"/>
      </rPr>
      <t>(1)</t>
    </r>
  </si>
  <si>
    <r>
      <t>SERIES CBL68 - 3 Year Fixed</t>
    </r>
    <r>
      <rPr>
        <vertAlign val="superscript"/>
        <sz val="12"/>
        <color rgb="FF000000"/>
        <rFont val="Arial"/>
        <family val="2"/>
      </rPr>
      <t>(1)</t>
    </r>
  </si>
  <si>
    <r>
      <t>SERIES CBL69 - 7 Year Fixed</t>
    </r>
    <r>
      <rPr>
        <vertAlign val="superscript"/>
        <sz val="12"/>
        <color rgb="FF000000"/>
        <rFont val="Arial"/>
        <family val="2"/>
      </rPr>
      <t>(1)</t>
    </r>
  </si>
  <si>
    <r>
      <t>OSFI Covered Bond Ratio Limit</t>
    </r>
    <r>
      <rPr>
        <b/>
        <vertAlign val="superscript"/>
        <sz val="11"/>
        <color indexed="8"/>
        <rFont val="Arial"/>
        <family val="2"/>
      </rPr>
      <t>(3)</t>
    </r>
  </si>
  <si>
    <t>5.50%</t>
  </si>
  <si>
    <r>
      <t>OSFI Covered Bond Ratio</t>
    </r>
    <r>
      <rPr>
        <b/>
        <vertAlign val="superscript"/>
        <sz val="11"/>
        <color indexed="8"/>
        <rFont val="Arial"/>
        <family val="2"/>
      </rPr>
      <t>(3)</t>
    </r>
  </si>
  <si>
    <t>Series Ratings</t>
  </si>
  <si>
    <t>Moody's</t>
  </si>
  <si>
    <t>Fitch</t>
  </si>
  <si>
    <t>DBRS</t>
  </si>
  <si>
    <t>CBL10</t>
  </si>
  <si>
    <t>Aaa</t>
  </si>
  <si>
    <t>AAA</t>
  </si>
  <si>
    <t>CBL25</t>
  </si>
  <si>
    <t>CBL27</t>
  </si>
  <si>
    <t>CBL35</t>
  </si>
  <si>
    <t>CBL36</t>
  </si>
  <si>
    <t>CBL37</t>
  </si>
  <si>
    <t>CBL38</t>
  </si>
  <si>
    <t>CBL40</t>
  </si>
  <si>
    <t>CBL41</t>
  </si>
  <si>
    <t>CBL43</t>
  </si>
  <si>
    <t>CBL44</t>
  </si>
  <si>
    <t>CBL46</t>
  </si>
  <si>
    <t>CBL47</t>
  </si>
  <si>
    <t>CBL51</t>
  </si>
  <si>
    <t>CBL52</t>
  </si>
  <si>
    <t>CBL53</t>
  </si>
  <si>
    <t>CBL54</t>
  </si>
  <si>
    <t>CBL56</t>
  </si>
  <si>
    <t>CBL57</t>
  </si>
  <si>
    <t>CBL59</t>
  </si>
  <si>
    <t>CBL60</t>
  </si>
  <si>
    <t>CBL61</t>
  </si>
  <si>
    <t>CBL62</t>
  </si>
  <si>
    <t>CBL63</t>
  </si>
  <si>
    <t>CBL64</t>
  </si>
  <si>
    <t>CBL65</t>
  </si>
  <si>
    <t>CBL66</t>
  </si>
  <si>
    <t>CBL67</t>
  </si>
  <si>
    <t>CBL68</t>
  </si>
  <si>
    <t>CBL69</t>
  </si>
  <si>
    <t>Issuer</t>
  </si>
  <si>
    <t>Parties to Scotiabank Global Registered Covered Bond Program</t>
  </si>
  <si>
    <t>The Bank of Nova Scotia</t>
  </si>
  <si>
    <t>Guarantor Entity</t>
  </si>
  <si>
    <t>Scotiabank Covered Bond Guarantor Limited Partnership</t>
  </si>
  <si>
    <t xml:space="preserve">Seller, Servicer &amp; Cash Manager </t>
  </si>
  <si>
    <t>Interest Rate &amp; Covered Bond Swap Provider</t>
  </si>
  <si>
    <t>Bond Trustee and Custodian</t>
  </si>
  <si>
    <t>Computershare Trust Company of Canada</t>
  </si>
  <si>
    <t>Covered Pool Monitor</t>
  </si>
  <si>
    <t>KPMG LLP</t>
  </si>
  <si>
    <t>Account Bank and GDA Provider</t>
  </si>
  <si>
    <t>Standby Account Bank &amp; Standby GDA Provider</t>
  </si>
  <si>
    <t>Canadian Imperial Bank of Commerce</t>
  </si>
  <si>
    <t>Paying Agent, Registrar, Exchange Agent, Transfer Agent</t>
  </si>
  <si>
    <t>Citibank, N.A., London Branch; Citibank Europe PLC; The Bank of Nova Scotia; The Bank of New York Mellon; UBS AG</t>
  </si>
  <si>
    <t>Supplementary Information (continued)</t>
  </si>
  <si>
    <t>The Bank of Nova Scotia's Credit Ratings</t>
  </si>
  <si>
    <t>Aa2</t>
  </si>
  <si>
    <t>AA</t>
  </si>
  <si>
    <t>Short-Term Debt</t>
  </si>
  <si>
    <t>P-1</t>
  </si>
  <si>
    <t>F1+</t>
  </si>
  <si>
    <t>R-1 (high)</t>
  </si>
  <si>
    <t>Rating Outlook</t>
  </si>
  <si>
    <t>Stable</t>
  </si>
  <si>
    <t>P-1(cr) / Aa2(cr)</t>
  </si>
  <si>
    <t xml:space="preserve">N/A </t>
  </si>
  <si>
    <t>Applicable Counterparty Ratings</t>
  </si>
  <si>
    <r>
      <t>Short-Term Debt / Senior Debt</t>
    </r>
    <r>
      <rPr>
        <i/>
        <sz val="11"/>
        <rFont val="Arial"/>
        <family val="2"/>
      </rPr>
      <t xml:space="preserve"> (or Issuer Default Rating for Fitch)</t>
    </r>
  </si>
  <si>
    <t>Role (Current Party)</t>
  </si>
  <si>
    <t>Current Party</t>
  </si>
  <si>
    <t>If the rating(s) of the Party fall below the stipulated level, the Party is required to be replaced or in the case of the Swap Providers replace itself or obtain a guarantee for its obligations. The stipulated ratings thresholds are:</t>
  </si>
  <si>
    <t>At or Above Applicable</t>
  </si>
  <si>
    <t>Ratings Triggers</t>
  </si>
  <si>
    <t>N/A</t>
  </si>
  <si>
    <t>Specific Rating Related Action</t>
  </si>
  <si>
    <t>The following actions are required if the rating of the Cash Manager (Scotiabank) falls below the stipulated rating</t>
  </si>
  <si>
    <t>Cash Manager is required to direct the Servicer to deposit Revenue Receipts and all Principal Receipts received by the Servicer directly into the GDA Account (or Standby GDA Account) within two Toronto business days.</t>
  </si>
  <si>
    <t>F1 and A</t>
  </si>
  <si>
    <t>The following actions are required if the rating of the Servicer (Scotiabank) falls below the stipulated rating</t>
  </si>
  <si>
    <t>Servicer is required to transfer monies held in trust for the Guarantor (i) at any time prior to downgrade of the ratings of the Cash Manager by one or more Rating Agencies below the Cash Management Deposit Ratings, to the Cash Manager and (ii) at any time following a downgrade of the ratings of the Cash Manager by one or more Rating Agencies below the Cash Management Deposit Ratings, directly into the GDA Account (or Standby GDA Account), in each case within two Toronto business days.</t>
  </si>
  <si>
    <t>P-1 (cr)</t>
  </si>
  <si>
    <t>The following actions are required if the rating of the Issuer (Scotiabank) falls below the stipulated rating</t>
  </si>
  <si>
    <t>(a) Repayment of the Demand Loan</t>
  </si>
  <si>
    <t xml:space="preserve">F2 or BBB+ </t>
  </si>
  <si>
    <t>(b) Establishment of the Reserve Fund</t>
  </si>
  <si>
    <t>R-1 (low) and A (low)</t>
  </si>
  <si>
    <r>
      <t>(c) Transfer of title to Loans to Guarantor</t>
    </r>
    <r>
      <rPr>
        <vertAlign val="superscript"/>
        <sz val="11"/>
        <rFont val="Arial"/>
        <family val="2"/>
      </rPr>
      <t>(3)</t>
    </r>
  </si>
  <si>
    <t>Baa1</t>
  </si>
  <si>
    <t>BBB -</t>
  </si>
  <si>
    <t xml:space="preserve">Cash flows will be exchanged under the Swap Agreements except as otherwise provided in the Swap Agreements </t>
  </si>
  <si>
    <t>Baa1 (long)</t>
  </si>
  <si>
    <t>BBB+ (long)</t>
  </si>
  <si>
    <t>BBB (high) (long)</t>
  </si>
  <si>
    <t>Each Swap Provider is required to replace itself, transfer credit support or obtain a guarantee of its obligations if the rating of such Swap Provider falls below the specified rating</t>
  </si>
  <si>
    <t>(a) Interest Rate Swap Provider</t>
  </si>
  <si>
    <t>P-1 (cr) and A2 (cr)</t>
  </si>
  <si>
    <t>(b) Covered Bond Swap Provider</t>
  </si>
  <si>
    <t>R-1 (low) and A</t>
  </si>
  <si>
    <t>Events of Default</t>
  </si>
  <si>
    <t>Issuer Event of Default</t>
  </si>
  <si>
    <t>Nil</t>
  </si>
  <si>
    <t>Guarantor Event of Default</t>
  </si>
  <si>
    <r>
      <t xml:space="preserve">Asset Coverage Test (C$) </t>
    </r>
    <r>
      <rPr>
        <b/>
        <vertAlign val="superscript"/>
        <sz val="14"/>
        <color theme="0"/>
        <rFont val="Aptos Narrow"/>
        <family val="2"/>
        <scheme val="minor"/>
      </rPr>
      <t>(1)</t>
    </r>
  </si>
  <si>
    <r>
      <t>A</t>
    </r>
    <r>
      <rPr>
        <sz val="11"/>
        <rFont val="Aptos Narrow"/>
        <family val="2"/>
        <scheme val="minor"/>
      </rPr>
      <t xml:space="preserve"> = Lesser of (i) LTV Adjusted Loan Balance and</t>
    </r>
  </si>
  <si>
    <t>A (i)</t>
  </si>
  <si>
    <t>(ii) Asset Percentage Adjusted Loan Balance</t>
  </si>
  <si>
    <t>A (ii)</t>
  </si>
  <si>
    <t>B = Principal Receipts up to Calculation Date not otherwise applied</t>
  </si>
  <si>
    <t>Asset Percentage:</t>
  </si>
  <si>
    <t>C = Cash Capital Contributions and advances under Intercompany Loan</t>
  </si>
  <si>
    <t>Maximum Asset Percentage:</t>
  </si>
  <si>
    <t xml:space="preserve">D = Substitute Assets </t>
  </si>
  <si>
    <t>E = (i)Reserve Fund balance and</t>
  </si>
  <si>
    <r>
      <t xml:space="preserve">      (ii) Pre-Maturity Liquidity Ledger balance </t>
    </r>
    <r>
      <rPr>
        <vertAlign val="superscript"/>
        <sz val="11"/>
        <rFont val="Aptos Narrow"/>
        <family val="2"/>
        <scheme val="minor"/>
      </rPr>
      <t>(2)</t>
    </r>
  </si>
  <si>
    <t>F = Negative Carry Factor Calculation</t>
  </si>
  <si>
    <r>
      <t>Total</t>
    </r>
    <r>
      <rPr>
        <b/>
        <sz val="11"/>
        <rFont val="Aptos Narrow"/>
        <family val="2"/>
        <scheme val="minor"/>
      </rPr>
      <t>:  A + B + C + D + E - F</t>
    </r>
  </si>
  <si>
    <t>Asset Coverage Test</t>
  </si>
  <si>
    <t>Level of Overcollateralization</t>
  </si>
  <si>
    <t>Regulatory Minimum Overcollateralization:</t>
  </si>
  <si>
    <r>
      <t xml:space="preserve">Level of Overcollateralization </t>
    </r>
    <r>
      <rPr>
        <vertAlign val="superscript"/>
        <sz val="13"/>
        <rFont val="Aptos Narrow"/>
        <family val="2"/>
        <scheme val="minor"/>
      </rPr>
      <t>(3)</t>
    </r>
  </si>
  <si>
    <r>
      <t xml:space="preserve">Valuation Calculation </t>
    </r>
    <r>
      <rPr>
        <b/>
        <vertAlign val="superscript"/>
        <sz val="14"/>
        <color theme="0"/>
        <rFont val="Aptos Narrow"/>
        <family val="2"/>
        <scheme val="minor"/>
      </rPr>
      <t>(1)</t>
    </r>
  </si>
  <si>
    <r>
      <rPr>
        <b/>
        <sz val="11"/>
        <rFont val="Aptos Narrow"/>
        <family val="2"/>
        <scheme val="minor"/>
      </rPr>
      <t>Trading Value of Covered Bonds</t>
    </r>
    <r>
      <rPr>
        <vertAlign val="superscript"/>
        <sz val="11"/>
        <rFont val="Aptos Narrow"/>
        <family val="2"/>
        <scheme val="minor"/>
      </rPr>
      <t>(4)</t>
    </r>
  </si>
  <si>
    <t>A = lesser of (i) Present Value of outstanding loan balance of</t>
  </si>
  <si>
    <r>
      <t>Performing Eligible Loans</t>
    </r>
    <r>
      <rPr>
        <vertAlign val="superscript"/>
        <sz val="11"/>
        <color indexed="8"/>
        <rFont val="Aptos Narrow"/>
        <family val="2"/>
        <scheme val="minor"/>
      </rPr>
      <t xml:space="preserve">(5) </t>
    </r>
    <r>
      <rPr>
        <sz val="11"/>
        <color indexed="8"/>
        <rFont val="Calibri"/>
        <family val="2"/>
      </rPr>
      <t>and (ii) 80% of Market Value of</t>
    </r>
  </si>
  <si>
    <t>properties securing Performing Eligible Loans</t>
  </si>
  <si>
    <t>D = Trading Value of Substitute Assets</t>
  </si>
  <si>
    <t>F = Trading Value of Swap Collateral</t>
  </si>
  <si>
    <t>Total:  A + B + C + D + E + F</t>
  </si>
  <si>
    <t>Intercompany Loan Balance</t>
  </si>
  <si>
    <t>Guarantee Loan</t>
  </si>
  <si>
    <t>Demand Loan</t>
  </si>
  <si>
    <t xml:space="preserve">Total </t>
  </si>
  <si>
    <r>
      <t>Portfolio Losses</t>
    </r>
    <r>
      <rPr>
        <b/>
        <vertAlign val="superscript"/>
        <sz val="14"/>
        <color theme="0"/>
        <rFont val="Aptos Narrow"/>
        <family val="2"/>
        <scheme val="minor"/>
      </rPr>
      <t>(6)</t>
    </r>
  </si>
  <si>
    <t>Period End</t>
  </si>
  <si>
    <t>Write off Amounts</t>
  </si>
  <si>
    <t xml:space="preserve">Loss Percentage (annualized) </t>
  </si>
  <si>
    <t>Guarantor Cover Pool Flow of Funds</t>
  </si>
  <si>
    <t>Cash Inflows (Received by Guarantor)</t>
  </si>
  <si>
    <t>Principal Receipts</t>
  </si>
  <si>
    <t>Sale of Loans</t>
  </si>
  <si>
    <t>(11)</t>
  </si>
  <si>
    <t>Revenue Receipts</t>
  </si>
  <si>
    <t>Swap Receipts</t>
  </si>
  <si>
    <t>Intercompany Loan Receipts</t>
  </si>
  <si>
    <t>Swap Breakage Fee</t>
  </si>
  <si>
    <t>Cash Capital Contribution</t>
  </si>
  <si>
    <t>Cash Outflows (Paid by Guarantor)</t>
  </si>
  <si>
    <t>Swap Payment</t>
  </si>
  <si>
    <t>Intercompany Loan Interest</t>
  </si>
  <si>
    <t>Purchase of Loans</t>
  </si>
  <si>
    <t>Intercompany Loan Repayment</t>
  </si>
  <si>
    <t>Distribution to Partners</t>
  </si>
  <si>
    <r>
      <t>Other Inflows / Outflows</t>
    </r>
    <r>
      <rPr>
        <vertAlign val="superscript"/>
        <sz val="11"/>
        <rFont val="Aptos Narrow"/>
        <family val="2"/>
        <scheme val="minor"/>
      </rPr>
      <t>(10)</t>
    </r>
  </si>
  <si>
    <t>Net Inflows/(Outflows)</t>
  </si>
  <si>
    <t>Portfolio Summary Statistics</t>
  </si>
  <si>
    <t>Previous Month Ending Balance</t>
  </si>
  <si>
    <r>
      <t>Current Month Ending Balance</t>
    </r>
    <r>
      <rPr>
        <vertAlign val="superscript"/>
        <sz val="11"/>
        <color theme="1"/>
        <rFont val="Arial"/>
        <family val="2"/>
      </rPr>
      <t xml:space="preserve"> (1)</t>
    </r>
  </si>
  <si>
    <t>Number of Mortgage Loans in Pool</t>
  </si>
  <si>
    <t>Average Loan Size</t>
  </si>
  <si>
    <t>Number of Primary Borrowers</t>
  </si>
  <si>
    <t>Number of Properties</t>
  </si>
  <si>
    <r>
      <t xml:space="preserve">Weighted Average LTV - Current Indexed </t>
    </r>
    <r>
      <rPr>
        <vertAlign val="superscript"/>
        <sz val="11"/>
        <color theme="1"/>
        <rFont val="Arial"/>
        <family val="2"/>
      </rPr>
      <t>(2)(4)</t>
    </r>
  </si>
  <si>
    <r>
      <t xml:space="preserve">Weighted Average LTV - Current Unindexed </t>
    </r>
    <r>
      <rPr>
        <vertAlign val="superscript"/>
        <sz val="11"/>
        <color theme="1"/>
        <rFont val="Arial"/>
        <family val="2"/>
      </rPr>
      <t>(2)</t>
    </r>
  </si>
  <si>
    <r>
      <t xml:space="preserve">Weighted Average LTV - Original </t>
    </r>
    <r>
      <rPr>
        <vertAlign val="superscript"/>
        <sz val="11"/>
        <color theme="1"/>
        <rFont val="Arial"/>
        <family val="2"/>
      </rPr>
      <t>(2)(5)</t>
    </r>
  </si>
  <si>
    <r>
      <t xml:space="preserve">Weighted Average LTV - Authorized </t>
    </r>
    <r>
      <rPr>
        <vertAlign val="superscript"/>
        <sz val="11"/>
        <color theme="1"/>
        <rFont val="Arial"/>
        <family val="2"/>
      </rPr>
      <t>(3)(5)</t>
    </r>
  </si>
  <si>
    <t>Weighted Average Seasoning (Months)</t>
  </si>
  <si>
    <t xml:space="preserve">Weighted Average Mortgage Rate </t>
  </si>
  <si>
    <t>Weighted Average Original Term (Months)</t>
  </si>
  <si>
    <t>Weighted Average Remaining Term (Months)</t>
  </si>
  <si>
    <t>Weighted Average Remaining Maturity of Outstanding Covered Bonds (Months)</t>
  </si>
  <si>
    <t>Disclaimer: Due to rounding, numbers presented in the following tables may not add up precisely to the totals provided and percentages may not precisely reflect the absolute figures.</t>
  </si>
  <si>
    <t>Portfolio Delinquency Distribution (6)</t>
  </si>
  <si>
    <t>Aging Summary</t>
  </si>
  <si>
    <t>Percentage</t>
  </si>
  <si>
    <t>Principal Balance</t>
  </si>
  <si>
    <t>Current and Less Than 30 Days Past Due</t>
  </si>
  <si>
    <t>30 to 59 Days Past Due</t>
  </si>
  <si>
    <t>60 to 89 Days Past Due</t>
  </si>
  <si>
    <t>90 to 119 Days Past Due</t>
  </si>
  <si>
    <t>120 or More Days Past Due</t>
  </si>
  <si>
    <t>Portfolio Provincial Distribution</t>
  </si>
  <si>
    <t>Province</t>
  </si>
  <si>
    <t>Alberta</t>
  </si>
  <si>
    <t>British Columbia</t>
  </si>
  <si>
    <t>Manitoba</t>
  </si>
  <si>
    <t>New Brunswick</t>
  </si>
  <si>
    <t>Newfoundland and Labrador</t>
  </si>
  <si>
    <t>Northwest Territories</t>
  </si>
  <si>
    <t>Nova Scotia</t>
  </si>
  <si>
    <t>Nunavut</t>
  </si>
  <si>
    <t>Ontario</t>
  </si>
  <si>
    <t>Prince Edward Island</t>
  </si>
  <si>
    <t>Quebec</t>
  </si>
  <si>
    <t>Saskatchewan</t>
  </si>
  <si>
    <t>Yukon</t>
  </si>
  <si>
    <t>Portfolio Credit Bureau Score Distribution</t>
  </si>
  <si>
    <t xml:space="preserve">Credit Bureau Score </t>
  </si>
  <si>
    <t>Score Unavailable</t>
  </si>
  <si>
    <t>599 or less</t>
  </si>
  <si>
    <t>600 - 650</t>
  </si>
  <si>
    <t>651 - 700</t>
  </si>
  <si>
    <t>701 - 750</t>
  </si>
  <si>
    <t>751 - 800</t>
  </si>
  <si>
    <t>801 and Above</t>
  </si>
  <si>
    <t>Portfolio Rate Type Distribution</t>
  </si>
  <si>
    <t>Variable</t>
  </si>
  <si>
    <t>Portfolio Mortgage Asset Type Distribution(1)</t>
  </si>
  <si>
    <t>Mortgage Asset Type</t>
  </si>
  <si>
    <t>Amortizing STEP</t>
  </si>
  <si>
    <t>Amortizing Non-STEP</t>
  </si>
  <si>
    <t>Portfolio Occupancy Type Distribution</t>
  </si>
  <si>
    <t>Occupancy Type</t>
  </si>
  <si>
    <t>Not Owner Occupied</t>
  </si>
  <si>
    <t>Owner Occupied</t>
  </si>
  <si>
    <t>Portfolio Mortgage Rate Distribution</t>
  </si>
  <si>
    <t>Mortgage Rate (%)</t>
  </si>
  <si>
    <t>1.9999 and Below</t>
  </si>
  <si>
    <t>2.0000 - 2.4999</t>
  </si>
  <si>
    <t>2.5000 - 2.9999</t>
  </si>
  <si>
    <t>3.0000 - 3.4999</t>
  </si>
  <si>
    <t>3.5000 - 3.9999</t>
  </si>
  <si>
    <t>4.0000 - 4.4999</t>
  </si>
  <si>
    <t>4.5000 - 4.9999</t>
  </si>
  <si>
    <t>5.0000 - 5.4999</t>
  </si>
  <si>
    <t>5.5000 - 5.9999</t>
  </si>
  <si>
    <t>6.0000 - 6.4999</t>
  </si>
  <si>
    <t>6.5000 - 6.9999</t>
  </si>
  <si>
    <t>7.0000 and Above</t>
  </si>
  <si>
    <t>Portfolio Current Indexed LTV Distribution(2)(3)(4)</t>
  </si>
  <si>
    <t>Current LTV (%)</t>
  </si>
  <si>
    <t>20.00 and Below</t>
  </si>
  <si>
    <t>20.01-25.00</t>
  </si>
  <si>
    <t>25.01-30.00</t>
  </si>
  <si>
    <t>30.01-35.00</t>
  </si>
  <si>
    <t>35.01-40.00</t>
  </si>
  <si>
    <t>40.01-45.00</t>
  </si>
  <si>
    <t>45.01-50.00</t>
  </si>
  <si>
    <t>50.01-55.00</t>
  </si>
  <si>
    <t>55.01-60.00</t>
  </si>
  <si>
    <t>60.01-65.00</t>
  </si>
  <si>
    <t>65.01-70.00</t>
  </si>
  <si>
    <t>70.01-75.00</t>
  </si>
  <si>
    <t>75.01-80.00</t>
  </si>
  <si>
    <t>80.01-90.00</t>
  </si>
  <si>
    <t>90.01-100.00</t>
  </si>
  <si>
    <t>over 100.00</t>
  </si>
  <si>
    <t>Portfolio Current Unindexed LTV Distribution(2)(4)</t>
  </si>
  <si>
    <t>Portfolio Remaining Term Distribution</t>
  </si>
  <si>
    <t>Remaining Term (Months)</t>
  </si>
  <si>
    <t>Less than 12.00</t>
  </si>
  <si>
    <t>12.00 - 23.99</t>
  </si>
  <si>
    <t>24.00 - 35.99</t>
  </si>
  <si>
    <t>36.00 - 41.99</t>
  </si>
  <si>
    <t>42.00 - 47.99</t>
  </si>
  <si>
    <t>48.00 - 53.99</t>
  </si>
  <si>
    <t>54.00 - 59.99</t>
  </si>
  <si>
    <t>60.00 - 65.99</t>
  </si>
  <si>
    <t>66.00 - 71.99</t>
  </si>
  <si>
    <t>72.00 and Above</t>
  </si>
  <si>
    <t xml:space="preserve">Portfolio Remaining Principal Balance Distribution </t>
  </si>
  <si>
    <t>Remaining Principal Balance ($)</t>
  </si>
  <si>
    <t>99,999 and Below</t>
  </si>
  <si>
    <t>100,000 - 149,999</t>
  </si>
  <si>
    <t>150,000 - 199,999</t>
  </si>
  <si>
    <t>200,000 - 249,999</t>
  </si>
  <si>
    <t>250,000 - 299,999</t>
  </si>
  <si>
    <t>300,000 - 349,999</t>
  </si>
  <si>
    <t>350,000 - 399,999</t>
  </si>
  <si>
    <t>400,000 - 449,999</t>
  </si>
  <si>
    <t>450,000 - 499,999</t>
  </si>
  <si>
    <t>500,000 - 549,999</t>
  </si>
  <si>
    <t>550,000 - 599,999</t>
  </si>
  <si>
    <t>600,000 - 649,999</t>
  </si>
  <si>
    <t>650,000 - 699,999</t>
  </si>
  <si>
    <t>700,000 - 749,999</t>
  </si>
  <si>
    <t>750,000 - 799,999</t>
  </si>
  <si>
    <t>800,000 - 849,999</t>
  </si>
  <si>
    <t>850,000 - 899,999</t>
  </si>
  <si>
    <t>900,000 - 949,999</t>
  </si>
  <si>
    <t>950,000 - 999,999</t>
  </si>
  <si>
    <t>1,000,000 or Greater</t>
  </si>
  <si>
    <t>Portfolio Property Type Distribution</t>
  </si>
  <si>
    <t>Property Type</t>
  </si>
  <si>
    <t>Condo</t>
  </si>
  <si>
    <t>Single Family</t>
  </si>
  <si>
    <t>Multi Family</t>
  </si>
  <si>
    <t>Portfolio Current Indexed LTV and Delinquency Distribution by Province (1)</t>
  </si>
  <si>
    <t>Current LTV (%)(2)(3)</t>
  </si>
  <si>
    <t>Delinquency</t>
  </si>
  <si>
    <t>100.01 and Above</t>
  </si>
  <si>
    <t>Percentage Total(4)</t>
  </si>
  <si>
    <t>All</t>
  </si>
  <si>
    <t>Newfoundland</t>
  </si>
  <si>
    <t>North West Territories</t>
  </si>
  <si>
    <t xml:space="preserve"> Portfolio Current Indexed LTV Distribution by Credit Bureau Score</t>
  </si>
  <si>
    <t>Current LTV (%)(1)(2)(3)</t>
  </si>
  <si>
    <t>Credit Bureau Score</t>
  </si>
  <si>
    <t>Percentage Total</t>
  </si>
  <si>
    <t>&lt;=599</t>
  </si>
  <si>
    <t>600-650</t>
  </si>
  <si>
    <t>651-700</t>
  </si>
  <si>
    <t>701-750</t>
  </si>
  <si>
    <t>751-800</t>
  </si>
  <si>
    <t>&gt;800</t>
  </si>
  <si>
    <t>https://www.scotiabank.com/ca/en/about/investors-shareholders/funding-programs/scotiabank-global-registered-covered-bond-program.html</t>
  </si>
  <si>
    <t>Y</t>
  </si>
  <si>
    <t>N</t>
  </si>
  <si>
    <t>https://www.coveredbondlabel.com/issuer/114-the-bank-of-nova-scotia</t>
  </si>
  <si>
    <t>Intra-group</t>
  </si>
  <si>
    <t>99,999 and below</t>
  </si>
  <si>
    <t>100,000 - 199,999</t>
  </si>
  <si>
    <t>200,000 - 299,999</t>
  </si>
  <si>
    <t>300,000 - 399,999</t>
  </si>
  <si>
    <t>400,000 - 499,999</t>
  </si>
  <si>
    <t>500,000 - 599,999</t>
  </si>
  <si>
    <t>600,000 - 699,999</t>
  </si>
  <si>
    <t>700,000 - 799,999</t>
  </si>
  <si>
    <t>800,000 - 899,999</t>
  </si>
  <si>
    <t>900,000 - 999,999</t>
  </si>
  <si>
    <t>1,000,000 and above</t>
  </si>
  <si>
    <t>Per Canadian Covered Bond legislative framework, covered bonds may bear interest at any rate and any payment frequency.   Interest rate may be fixed or floating coupons.</t>
  </si>
  <si>
    <t>Covered bonds may be of any term and have a fixed (hard bullet) or extendible (soft bullet) maturity.
Issuers must prescribe ratings triggers for (a) establishment of a cash reserve fund sufficient to satisfy interest and Guarantor's senior payment obligations for a period prescribed by the issuer and (b) pre-maturity tests designed to ensure covered bond collateral includes cash to satisfy all principal payments under hard bullet bonds maturing during a prescribed period and all senior payment obligations during that prescribed period.  Following an issuer event of default, the Guarantor will be required to perform a monthly amortization test to confirm that value of covered bond collateral is at least equal to the outstanding principal amount of covered bonds.</t>
  </si>
  <si>
    <t xml:space="preserve">The maximum LTV at the time of transfer of a loan to the Guarantor is 80%.  </t>
  </si>
  <si>
    <t>In Canada, regulators require property values to be assessed during the underwriting process prior to making a mortgage loan. The Original Market Value of a residential property securing an Eligible Loan, in the covered bond collateral of a registered covered bond program, means its value as most recently determined or assessed in accordance with the underwriting policies of registered issuer or an Affiliate, whether upon origination or renewal of the Eligible Loan, or if not capable of determination, on the basis of the most recent sale price of the property</t>
  </si>
  <si>
    <t>Effective July 1, 2014, Original Market Values must be indexed at least on a quarterly basis for the purposes of collateral valuation and OC calculation (with that portion of loans in excess of the 80% maximum LTV prescribed disregarded for the purposes of the calculation).  The indexation methodology for a covered bond programme is disclosed to investors in the covered bond program prospectus and must accord with any regulatory requirement or supervisory guidelines registered issuer is subjected.</t>
  </si>
  <si>
    <t>Property values for LTV must be indexed at least on a quarterly basis.</t>
  </si>
  <si>
    <t xml:space="preserve">Covered assets comprise loans on single family residential properties that consist of up to four self-contained residential units. </t>
  </si>
  <si>
    <t>The Guarantor of covered bond program is required, at the time of each transfer of covered bond collateral to the Guarantor entity and each issuance of a series of tranche, to enter into one or more transactions to mitigate interest rate mismatch or currency mismatch risk.  Covered Bond hedges must be documented using ISDA documentation templates or forms.
Hedges may be contingent provided that the effective date of each such hedge is the earlier to occur of: (a) the senior long-term rating assigned to the hedge counterparty falling below BBB(high)/ BBB+/ BBB+/ Baa1, (or higher rating as the registered issuer or a rating agency may determine appropriate or require) and (b) an event of default on the part of the issuer.</t>
  </si>
  <si>
    <t>Any loan that is 3 months or more in arrears.</t>
  </si>
  <si>
    <t>The indexation methodology used to account for subsequent price developments since the date of the Original Market Value is based on the Teranet - National Bank Regional and Property Type Sub-Indices (TNB RPTSIs). Mortgaged properties are matched to the Teranet data which provides a granular analysis at the local level and, where available, segmented by property type. The data derived by the TNB RPTSIs is based on a repeat sales method, which measures the change in price of certain residential properties within the related area based on at least two sales of each such property over time. Such price change data is then used to formulate the TNB RPTSIs for the related area. The Original Market Value is as of the date it is most recently determined or assessed in accordance with the underwriting policies (whether upon origination or renewal of the Loan or subsequently thereto).</t>
  </si>
  <si>
    <t>Valuation Test</t>
  </si>
  <si>
    <t>The Asset Coverage Test is calculated monthly to ensure that a minimum level of overcollateralisation is available for the covered bonds issued.
Asset Coverage Test = ACT Asset Value - ACT Liability Value;
Asset Value = A + B + C + D + E - F, where 
A: Lower of (1) the sum of the LTV Adjusted Loan Balance of each Loan in the Portfolio, net of Adjustments; and (2) the sum of the Asset Percentage Adjusted Loan Balance of each Loan in the Portfolio, net of Adjustments
B: Principal receipts up to the related Calculation Date not otherwise applied on such Calculation Date
C: The aggregate cash capital contributions made by Partners or proceeds advanced under the Intercompany Loan Agreement or proceeds from sale of Eligible Loans or other cash exclusive of Revenue Receipts up to the related Calculation Date
D: The outstanding principal amount of any Substitute Assets
E: The amount credited to the Reserve Fund balance and/or amount credited to the Pre-Maturity Liquidity Ledger, as applicable
F: The product of (1) the weighted average remaining maturity of all outstanding Covered Bonds (in years and, where less than a year, deemed to be a year); (2) the Principal Amount Outstanding of all Covered Bond; and (3) the Negative Carry Factor</t>
  </si>
  <si>
    <t>The Valuation Calculation ("VC") is equal to the VC Asset Value (as defined below) minus the Canadian Dollar Equivalent of the Trading Value of the aggregate Principal Amount Outstanding of the Covered Bonds as calculated on the relevant Calculation Date. For greater certainty, references in this Schedule to immediately preceding Calculation Date and previous Calculation Date are to the Calulation Period ending on the Calculation Date
VC Asset Value = A + B + C + D + E + F, where
A: The sum of, for each Performing Eligible Loan, the lower of 1) its Present Value of on such Calculation Date, and 2) 80% x the Latest Valuation relating to such Loan, less any deemed reductions
B: Principal receipts up to the related Calculation Date not otherwise applied on such Calculation Date
C: The aggregate of (i) Cash Capital Contributions made by Partners, (ii) proceeds advanced under Intercompany Loan Agreement, or (iii) proceeds from any sale of Selected Loans which, in each case, have not been otherwise applied as of the Calculation Date
D: The Trading value of any Substitute Assets
E: Any balance of the Reserve Fund and amounts credited to the Pre-Maturity Liquidity Ledger, as applicable
F: The trading value of the Swap Collateral, if applicable</t>
  </si>
  <si>
    <t>Covered assets are bucketed based on the remaining term of the contractual term of the loan.</t>
  </si>
  <si>
    <t>Covered Bond shall be redeemed at its Final Redemption Amount specified in the applicable Final Terms in the Specified Currency on the Final Maturity Date.
If an Extended Due for Payment Date is specified as applicable in the Final Terms for a Series of Covered Bonds and the Issuer has failed to pay the Final Redemption Amount on the Final Maturity Date specified in the Final Terms and, following service of a Notice to Pay on the Guarantor, the Guarantor has insufficient moneys available in accordance with the Guarantee Priority of Payments to pay in full the Guaranteed Amounts corresponding to the Final Redemption Amount of the relevant Series of Covered Bonds, then payment of the unpaid amount by the Guarantor under the Covered Bond Guarantee shall be deferred until the Extended Due for Payment Date, provided that any amount representing the Final Redemption Amount due will be paid by the Guarantor to the extent it has sufficient funds available under the Guarantee Priority of Payments on any Interest Payment Date thereafter up to (an inluding) the relevant Extended Due for Payment Date.</t>
  </si>
  <si>
    <t>SOFR + 0.55%</t>
  </si>
  <si>
    <t>Compounded SONIA + 0.580%</t>
  </si>
  <si>
    <r>
      <t>SERIES CBL70 - 7 Year Floating</t>
    </r>
    <r>
      <rPr>
        <vertAlign val="superscript"/>
        <sz val="11"/>
        <color rgb="FF000000"/>
        <rFont val="Arial"/>
        <family val="2"/>
      </rPr>
      <t>(1)</t>
    </r>
  </si>
  <si>
    <r>
      <t>SERIES CBL71 - 3 Year Fixed</t>
    </r>
    <r>
      <rPr>
        <vertAlign val="superscript"/>
        <sz val="11"/>
        <color rgb="FF000000"/>
        <rFont val="Arial"/>
        <family val="2"/>
      </rPr>
      <t>(1)</t>
    </r>
  </si>
  <si>
    <r>
      <t>SERIES CBL72 - 5 Year Floating</t>
    </r>
    <r>
      <rPr>
        <vertAlign val="superscript"/>
        <sz val="11"/>
        <color rgb="FF000000"/>
        <rFont val="Arial"/>
        <family val="2"/>
      </rPr>
      <t>(1)</t>
    </r>
  </si>
  <si>
    <t>CBL70</t>
  </si>
  <si>
    <t>CBL71</t>
  </si>
  <si>
    <t>CBL72</t>
  </si>
  <si>
    <t>SOFR + 0.52%</t>
  </si>
  <si>
    <t>CBL73</t>
  </si>
  <si>
    <t>CBL74</t>
  </si>
  <si>
    <r>
      <t>SERIES CBL73 - 5 Year Floating</t>
    </r>
    <r>
      <rPr>
        <vertAlign val="superscript"/>
        <sz val="11"/>
        <color rgb="FF000000"/>
        <rFont val="Arial"/>
        <family val="2"/>
      </rPr>
      <t>(1)</t>
    </r>
  </si>
  <si>
    <r>
      <t>SERIES CBL74 - 4 Year Fixed</t>
    </r>
    <r>
      <rPr>
        <vertAlign val="superscript"/>
        <sz val="11"/>
        <color rgb="FF000000"/>
        <rFont val="Arial"/>
        <family val="2"/>
      </rPr>
      <t>(1)</t>
    </r>
  </si>
  <si>
    <r>
      <t>Issuer Rating</t>
    </r>
    <r>
      <rPr>
        <vertAlign val="superscript"/>
        <sz val="12"/>
        <color theme="1"/>
        <rFont val="Arial"/>
        <family val="2"/>
      </rPr>
      <t>(1)</t>
    </r>
  </si>
  <si>
    <t>AA+</t>
  </si>
  <si>
    <r>
      <rPr>
        <sz val="12"/>
        <color theme="1"/>
        <rFont val="Arial"/>
        <family val="2"/>
      </rPr>
      <t>Senior Debt</t>
    </r>
    <r>
      <rPr>
        <vertAlign val="superscript"/>
        <sz val="12"/>
        <color theme="1"/>
        <rFont val="Arial"/>
        <family val="2"/>
      </rPr>
      <t>(2)</t>
    </r>
  </si>
  <si>
    <t>A2</t>
  </si>
  <si>
    <t>AA-</t>
  </si>
  <si>
    <t>AA (low)</t>
  </si>
  <si>
    <t>AA+(dcr)</t>
  </si>
  <si>
    <t>Counterparty Risk Assessment (cr)/(dcr)</t>
  </si>
  <si>
    <t>Standby Account Bank / Standby GDA Provider</t>
  </si>
  <si>
    <t>CIBC</t>
  </si>
  <si>
    <t>Principal Paying Agent</t>
  </si>
  <si>
    <t>Citibank, N.A., London Branch</t>
  </si>
  <si>
    <t>-</t>
  </si>
  <si>
    <t>Citibank Europe PLC</t>
  </si>
  <si>
    <t>Swiss Paying Agent</t>
  </si>
  <si>
    <t>UBS AG</t>
  </si>
  <si>
    <t>Australian Paying Agent</t>
  </si>
  <si>
    <t>The Bank of New York Mellon</t>
  </si>
  <si>
    <t>Canadian Paying Agent</t>
  </si>
  <si>
    <t xml:space="preserve">Account Bank / GDA Provider </t>
  </si>
  <si>
    <t xml:space="preserve">R-1 (middle) or AA (low)  </t>
  </si>
  <si>
    <t xml:space="preserve">R-1 (middle) or A (low)  </t>
  </si>
  <si>
    <t xml:space="preserve">P-1 </t>
  </si>
  <si>
    <t>F2 and BBB+</t>
  </si>
  <si>
    <t>BBB(low) (long)</t>
  </si>
  <si>
    <t>Servicer</t>
  </si>
  <si>
    <t xml:space="preserve">Baa2 (long) </t>
  </si>
  <si>
    <t>R-1 (middle) or BBB (low)</t>
  </si>
  <si>
    <t>P-2 or A3</t>
  </si>
  <si>
    <t xml:space="preserve">F3 and BBB- </t>
  </si>
  <si>
    <t>R-2 (high) or BBB (high)</t>
  </si>
  <si>
    <t xml:space="preserve">P-2 or A3 </t>
  </si>
  <si>
    <t>Paying Agents</t>
  </si>
  <si>
    <t>Citibank N.A., London Branch; Citibank Europe PLC; 
The Bank of Nova Scotia; 
The Bank of New York Mellon; UBS AG</t>
  </si>
  <si>
    <t>F1 or A</t>
  </si>
  <si>
    <t>R-1 (low) or BBB (low)</t>
  </si>
  <si>
    <t>BBB (low) (long)</t>
  </si>
  <si>
    <r>
      <t>Ratings Triggers</t>
    </r>
    <r>
      <rPr>
        <b/>
        <vertAlign val="superscript"/>
        <sz val="12"/>
        <color indexed="9"/>
        <rFont val="Arial"/>
        <family val="2"/>
      </rPr>
      <t>(2)</t>
    </r>
  </si>
  <si>
    <r>
      <t xml:space="preserve">F1 or A </t>
    </r>
    <r>
      <rPr>
        <vertAlign val="superscript"/>
        <sz val="11"/>
        <color theme="1"/>
        <rFont val="Arial"/>
        <family val="2"/>
      </rPr>
      <t>(7)</t>
    </r>
  </si>
  <si>
    <r>
      <t xml:space="preserve">Fitch </t>
    </r>
    <r>
      <rPr>
        <b/>
        <u/>
        <vertAlign val="superscript"/>
        <sz val="11"/>
        <rFont val="Arial"/>
        <family val="2"/>
      </rPr>
      <t>(8)</t>
    </r>
  </si>
  <si>
    <r>
      <t xml:space="preserve">(5) </t>
    </r>
    <r>
      <rPr>
        <sz val="12"/>
        <rFont val="Arial"/>
        <family val="2"/>
      </rPr>
      <t xml:space="preserve">Where one rating or assessment is expressed, unless otherwise specified, such rating or assessment is short-term. Where two ratings or assessments are expressed, the first is short-term and the second is long-term. Unless otherwise specified, ratings or assessments are in respect of Issuer Rating (or the long-term Issuer Default Rating in the case of Fitch) and Short-Term Debt (or the short-term Issuer Default Rating in the case of Fitch). </t>
    </r>
  </si>
  <si>
    <r>
      <rPr>
        <vertAlign val="superscript"/>
        <sz val="12"/>
        <rFont val="Arial"/>
        <family val="2"/>
      </rPr>
      <t>(7)</t>
    </r>
    <r>
      <rPr>
        <sz val="12"/>
        <rFont val="Arial"/>
        <family val="2"/>
      </rPr>
      <t xml:space="preserve"> These ratings will be in respect of deposit ratings from Fitch, if Fitch has not assigned a deposit rating, than the applicable issuer default ratings. </t>
    </r>
  </si>
  <si>
    <r>
      <rPr>
        <vertAlign val="superscript"/>
        <sz val="12"/>
        <rFont val="Arial"/>
        <family val="2"/>
      </rPr>
      <t>(8)</t>
    </r>
    <r>
      <rPr>
        <sz val="12"/>
        <rFont val="Arial"/>
        <family val="2"/>
      </rPr>
      <t xml:space="preserve"> For the long-term rating, the rating will be in respect of the derivative counterparty rating, if one is assigned by Fitch, and if not, the long-term issue default rating.</t>
    </r>
  </si>
  <si>
    <r>
      <t>DBRS</t>
    </r>
    <r>
      <rPr>
        <u/>
        <vertAlign val="superscript"/>
        <sz val="12"/>
        <rFont val="Arial"/>
        <family val="2"/>
      </rPr>
      <t>(6)</t>
    </r>
  </si>
  <si>
    <r>
      <rPr>
        <vertAlign val="superscript"/>
        <sz val="11"/>
        <color theme="1"/>
        <rFont val="Arial"/>
        <family val="2"/>
      </rPr>
      <t>(6)</t>
    </r>
    <r>
      <rPr>
        <sz val="11"/>
        <color theme="1"/>
        <rFont val="Arial"/>
        <family val="2"/>
      </rPr>
      <t xml:space="preserve"> Paying Agent ratings trigger are not applicable for DBRS and therefore are not shown.</t>
    </r>
  </si>
  <si>
    <r>
      <rPr>
        <vertAlign val="superscript"/>
        <sz val="11"/>
        <color theme="1"/>
        <rFont val="Arial"/>
        <family val="2"/>
      </rPr>
      <t>(4)</t>
    </r>
    <r>
      <rPr>
        <sz val="11"/>
        <color theme="1"/>
        <rFont val="Arial"/>
        <family val="2"/>
      </rPr>
      <t xml:space="preserve"> The transfer of registered title to the Loans to the Guarantor may be deferred if (A) satisfactory assurances are provided to the Guarantor and the Bond Trustee by The Office of the Superintendent of Financial Institutions or such other supervisory authority having jurisdiction over the Seller permitting registered title to the Loans to remain with the Seller until such time as (i) the Loans are to be sold or otherwise disposed of by the Guarantor or the Bond Trustee in the performance of their respective obligations under the Transaction Documents, or (ii) the Guarantor or the Bond Trustee is required to take actions to enforce or otherwise deal with the Loans, and (B) each of the Rating Agencies has confirmed that it will not withdraw or downgrade its then current ratings of the Covered Bonds as a result of such deferral.</t>
    </r>
  </si>
  <si>
    <r>
      <rPr>
        <vertAlign val="superscript"/>
        <sz val="11"/>
        <color theme="1"/>
        <rFont val="Arial"/>
        <family val="2"/>
      </rPr>
      <t>(3)</t>
    </r>
    <r>
      <rPr>
        <sz val="11"/>
        <color theme="1"/>
        <rFont val="Arial"/>
        <family val="2"/>
      </rPr>
      <t xml:space="preserve"> The discretion of the Scotiabank Covered Bond Guarantor Limited Partnership to waive a required action upon a Rating Trigger may be limited by the terms of the Transaction Documents.</t>
    </r>
  </si>
  <si>
    <r>
      <rPr>
        <vertAlign val="superscript"/>
        <sz val="11"/>
        <color theme="1"/>
        <rFont val="Arial"/>
        <family val="2"/>
      </rPr>
      <t>(2)</t>
    </r>
    <r>
      <rPr>
        <sz val="11"/>
        <color theme="1"/>
        <rFont val="Arial"/>
        <family val="2"/>
      </rPr>
      <t xml:space="preserve"> Subject to conversion under the bank recapitalization “bail-in” regime</t>
    </r>
  </si>
  <si>
    <r>
      <rPr>
        <vertAlign val="superscript"/>
        <sz val="11"/>
        <color theme="1"/>
        <rFont val="Arial"/>
        <family val="2"/>
      </rPr>
      <t>(1)</t>
    </r>
    <r>
      <rPr>
        <sz val="11"/>
        <color theme="1"/>
        <rFont val="Arial"/>
        <family val="2"/>
      </rPr>
      <t xml:space="preserve"> Applicable to deposits and long-term non-bail-inable senior unsecured debt. Rating classes may differ from rating categories used by rating agencies (e.g., Fitch Issuer Default Rating is AA-)</t>
    </r>
  </si>
  <si>
    <t>This report contains information regarding Scotiabank's Global Registered Covered Bond Program Cover Pool as of the indicated Calculation Date.  The composition of the Cover Pool will change as Loans (and their Related Security) are added and removed from the Cover Pool from time to time and, accordingly, the characteristics and performance of the Loans (and their Related Security) in the Cover Pool will vary over time.</t>
  </si>
  <si>
    <t>This material is for distribution only under such circumstances as may be permitted by applicable law.  This material is published solely for informational purposes and this report does not constitute an invitation or recommendation to invest or otherwise deal in, or an offer to sell or the solicitation of an offer to buy or subscribe for, any security.  Reliance should not be placed on the information herein when making any decision to buy, hold or sell any security or for any other purpose.</t>
  </si>
  <si>
    <t>The information set forth below has been obtained and based upon sources believed by Scotiabank to be accurate, however, Scotiabank makes no representation or warranty, express or implied, in relation to the accuracy, completeness or reliability of the information contained herein. Past performance should not be taken as an indication or guarantee of future performance, and no representation or warranty, express or implied, is made regarding future performance.   We assume no liability for any errors or any reliance you place on the information provided herein.</t>
  </si>
  <si>
    <t>THESE COVERED BONDS HAVE NOT BEEN APPROVED OR DISAPPROVED BY CANADA MORTGAGE AND HOUSING CORPORATION (CMHC) NOR HAS CMHC PASSED UPON THE ACCURACY OR ADEQUACY OF THIS REPORT. THE COVERED BONDS ARE NOT INSURED OR GUARANTEED BY CMHC OR THE GOVERNMENT OF CANADA OR ANY OTHER AGENCY THEREOF.</t>
  </si>
  <si>
    <t>Program Information</t>
  </si>
  <si>
    <t>(1) An Extended Due for Payment Date twelve-months after the Maturity Date has been specified in the Final Terms of this Series. The coupon rate specified for this Series applies until the Maturity Date following which the floating rate of interest specified in the Final Terms of this Series is payable monthly in arrears from Maturity Date to but excluding the Extended Due For Payment Date.</t>
  </si>
  <si>
    <t>(2) Coupon rates are rounded to 3 decimal places.</t>
  </si>
  <si>
    <t>(3) Per OSFI’s Revised Covered Bond Limit Calculation letter dated May 23rd, 2019, the OSFI Covered Bond Ratio refers to total assets pledged for covered bonds outstanding relative to total on-balance sheet assets. Total on-balance sheet assets are as at April 30, 2026.</t>
  </si>
  <si>
    <t>(4) ISIN for each series can be found on the program webage: https://www.scotiabank.com/ca/en/about/investors-shareholders/funding-programs/scotiabank-global-registered-covered-bond-program.html</t>
  </si>
  <si>
    <t>F2 and BBB+ (7)</t>
  </si>
  <si>
    <t>P-1 / Aa2</t>
  </si>
  <si>
    <t>F1+ / AA-</t>
  </si>
  <si>
    <t>R-1 (high) / AA</t>
  </si>
  <si>
    <t>F1 / A+</t>
  </si>
  <si>
    <t>F1+ / AA+</t>
  </si>
  <si>
    <t>PASS</t>
  </si>
  <si>
    <t>(7)</t>
  </si>
  <si>
    <t>(8)</t>
  </si>
  <si>
    <t>(9)</t>
  </si>
  <si>
    <t>(7)(8)</t>
  </si>
  <si>
    <t>(7)(9)</t>
  </si>
  <si>
    <t xml:space="preserve">(1) The indexation methodology used to account for subsequent price developments since the date of the Original Market Value is based on the Teranet - National Bank Regional and </t>
  </si>
  <si>
    <t>Calgary, Edmonton, Winnipeg, Ottawa-Gatineau, Hamilton, Toronto, Montreal, Quebec City and Halifax, data provided by Teranet through the Teranet - National Bank National</t>
  </si>
  <si>
    <t>Composite House Price IndexTM (the "House Price Index"), and (ii) for mortgaged properties located in all other areas of Canada, national residential statistics compiled by the Canadian</t>
  </si>
  <si>
    <t>Real Estate Association ("CREA"). The data derived by the House Price Index is based on a repeat sales method, which measures the change in price of certain residential properties</t>
  </si>
  <si>
    <t>within the related area based on at least two sales of each such property over time. Such price change data is then used to formulate the House Price Index for the related area. The</t>
  </si>
  <si>
    <t>statistics derived by CREA are the average actual resale prices for residential properties in the related area, as well as overall figures for each province and territory of Canada. The</t>
  </si>
  <si>
    <t>Original Market Value is as of the date it is most recently determined or assessed in accordance with the underwriting policies (whether upon originiation or renewal of the Loan or</t>
  </si>
  <si>
    <t>subsequently thereto).</t>
  </si>
  <si>
    <t>(2) Amounts are required to be credited to the Pre-Maturity Liquidity Ledger in respect of Series of Hard Bullet Covered Bonds in certain circumstances more fully described in the</t>
  </si>
  <si>
    <t>Transaction documents.</t>
  </si>
  <si>
    <t xml:space="preserve">(3) Per Section 4.3.8 of the CMHC Guide, (A) the lesser of (i) the total amount of cover pool collateral and (ii) the amount of cover pool collateral required to collateralize the covered bonds </t>
  </si>
  <si>
    <t>outstanding and ensure the Asset Coverage Test is met, divided by (B) the Canadian dollar equivalent of the principal amount of covered bonds outstanding under the registered covered bond program.</t>
  </si>
  <si>
    <t>(4) Trading value method is the last selling price as of the Calculation Date of the covered bond.</t>
  </si>
  <si>
    <t>(5) Present value of expected future cash flows of Loans, calculated using the weighted average current market interest rates offered to Scotiabank clients as at the last day of the month,</t>
  </si>
  <si>
    <t>being 4.6943%.</t>
  </si>
  <si>
    <t>(6) Scotiabank currently reviews the Loans in its Covered Bond Portfolio, on a periodic basis, to ensure such Loans continue to be Eligible Loans. As a result of a review, a selection of</t>
  </si>
  <si>
    <t>Loans may be sold by the Guarantor to Scotiabank, including Loans that have ceased to be Eligible Loans or Loans that are at least 90 days past due or subject to foreclosure. Sales of</t>
  </si>
  <si>
    <t>Eligible Loans by the Guarantor that are at least 90 days past due or subject to foreclosure is done on a voluntary basis and the Guarantor is under no obligation to continue such sales or</t>
  </si>
  <si>
    <t>notify investors of any discontinuance of such sales. The sale of Loans by the Guarantor that were at least 90 days past due or subject to foreclosure reflected in this Investor Report were</t>
  </si>
  <si>
    <t>immaterial to the Covered Bond Portfolio’s overall performance. Refer to Note 14 of Scotiabank’s Form 40-F for the fiscal year ended October 31, 2022 for details on impaired loans and</t>
  </si>
  <si>
    <t>Scotiabank’s residential mortgage portfolio.</t>
  </si>
  <si>
    <t>(7) Includes Capitalized interest on loans acquired by Guarantor LP via draw on the Intercompany Loan. Amounts drawn by the Guarantor LP on the Intercompany Loan in respect of Capitalized Interest on acquired loans are included in the Intercompany Loan Principal Repayment.</t>
  </si>
  <si>
    <t>(8) This amount is to be paid out on August 17th, 2026.</t>
  </si>
  <si>
    <t>(10) Amounts included are inflows net of expenses incurred, such as legal fees, filing fees and service charges.</t>
  </si>
  <si>
    <t>(11) Where purchases and sales of mortgages are performed concurrently and net settled, these amounts reflect the net purchase or net sale amount, as applicable.</t>
  </si>
  <si>
    <t>(1) Each Loan is payable in Canada only and is denominated in Canadian Dollars.</t>
  </si>
  <si>
    <t>(2) With respect to STEP Loans, the Current Indexed LTV, Current Unindexed LTV and Original LTV do not include amounts drawn in respect of (i) Other STEP Products, or (ii) Additional STEP Loans which are not yet included in the cover pool, which in each case are secured by the same property.</t>
  </si>
  <si>
    <t>(3) With respect to STEP Loans, the Authorized LTV includes amounts drawn or available to be drawn in respect of Other STEP Products and subsequent STEP Loans, which in each case are or will be secured by the same property.</t>
  </si>
  <si>
    <t>(4) The indexation methodology as described in footnote (1) on page 3 of this Investor Report.</t>
  </si>
  <si>
    <t>(5) Appraisal Value, Original Loan Balance, and Authorized Amount are determined or assessed as of the most recent advance in accordance with the underwriting policies (whether upon origination or renewal of the Eligible Loan, or subsequently thereto).</t>
  </si>
  <si>
    <t>(6) Refer to footnote (6) on page 3 of this Investor Report.</t>
  </si>
  <si>
    <t>(1) All loans included in the STEP and Non-STEP programs are amortizing, the cover pool does not contain any non-amortizing mortgages.</t>
  </si>
  <si>
    <t xml:space="preserve">(2) With respect to STEP Loans, the Current Indexed LTV or Current Unindexed LTV does not include amounts drawn in respect of (i) Other STEP Products, or (ii) Additional STEP Loans which are not yet included in the cover pool, which in each case are secured by the same property. </t>
  </si>
  <si>
    <t>(3) The indexation methodology as described in footnote (1) on page 3 of this Investor Report.</t>
  </si>
  <si>
    <t>(4) The methodology used in this table aggregates STEP Loans secured by the same property.</t>
  </si>
  <si>
    <t>(1) Refer to footnote (6) on page 3 of this Investor Report.</t>
  </si>
  <si>
    <t>(2) With respect to STEP Loans, the Current Indexed LTV does not include amounts drawn in respect of (i) Other STEP Products, or (ii) Additional STEP Loans which are not yet included in the cover pool, which in each case are secured by the same property.</t>
  </si>
  <si>
    <t>(3)The methodology used in this table aggregates STEP Loans secured by the same property.</t>
  </si>
  <si>
    <t>(4) Percentage Total for "All" Loans is calculated as a percentage of total Loans in the Portfolio while the Percentage Total for each other delinquency measure is calculated as a percentage of Loans within the associated province.</t>
  </si>
  <si>
    <t>(5) The indexation methodology as described in footnote (1) on page 3 of this Investor Report.</t>
  </si>
  <si>
    <t>(1) With respect to STEP Loans, the Current Indexed LTV does not include amounts drawn in respect of (i) Other STEP Products, or (ii) Additional STEP Loans which are not yet included in the cover pool, which in each case are secured by the same property.</t>
  </si>
  <si>
    <t>(2) The indexation methodology as described in footnote (1) on page 3 of this Investor Report.</t>
  </si>
  <si>
    <t>(3) The methodology used in this table aggregates STEP Loans secured by the same property.</t>
  </si>
  <si>
    <t>(9) This amount was paid out on July 17th,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</si>
</sst>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0.0%"/>
    <numFmt numFmtId="166" formatCode="0.0"/>
    <numFmt numFmtId="167" formatCode="[$EUR]\ #,##0;[Red][$EUR]\ #,##0"/>
    <numFmt numFmtId="168" formatCode="#,##0.00000_);[Red]\(#,##0.00000\)"/>
    <numFmt numFmtId="169" formatCode="[$-409]mmmm\ d\,\ yyyy;@"/>
    <numFmt numFmtId="170" formatCode="0.000%"/>
    <numFmt numFmtId="171" formatCode="[$CHF]\ #,##0;[Red][$CHF]\ #,##0"/>
    <numFmt numFmtId="172" formatCode="[$GBP]\ #,##0;[Red][$GBP]\ #,##0"/>
    <numFmt numFmtId="173" formatCode="[$USD]\ #,##0;[Red][$USD]\ #,##0"/>
    <numFmt numFmtId="174" formatCode="[$NOK]\ #,##0;[Red][$NOK]\ #,##0"/>
    <numFmt numFmtId="175" formatCode="[$CAD]\ #,##0;[Red][$CAD]\ #,##0"/>
    <numFmt numFmtId="176" formatCode="_(* #,##0_);_(* \(#,##0\);_(* &quot;-&quot;??_);_(@_)"/>
    <numFmt numFmtId="177" formatCode="#,##0.00000"/>
    <numFmt numFmtId="178" formatCode="[$-409]dd\-mmm\-yy;@"/>
    <numFmt numFmtId="179" formatCode="0.0000000000"/>
    <numFmt numFmtId="180" formatCode="_(&quot;$&quot;* #,##0_);_(&quot;$&quot;* \(#,##0\);_(&quot;$&quot;* &quot;-&quot;??_);_(@_)"/>
    <numFmt numFmtId="181" formatCode="0_);\(0\)"/>
  </numFmts>
  <fonts count="10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1"/>
      <name val="Arial"/>
      <family val="2"/>
    </font>
    <font>
      <b/>
      <sz val="11"/>
      <name val="Arial"/>
      <family val="2"/>
    </font>
    <font>
      <b/>
      <sz val="11"/>
      <color theme="1"/>
      <name val="Arial"/>
      <family val="2"/>
    </font>
    <font>
      <b/>
      <i/>
      <sz val="11"/>
      <color theme="1"/>
      <name val="Arial"/>
      <family val="2"/>
    </font>
    <font>
      <b/>
      <sz val="11"/>
      <color theme="0"/>
      <name val="Arial"/>
      <family val="2"/>
    </font>
    <font>
      <sz val="11"/>
      <color theme="1"/>
      <name val="Arial"/>
      <family val="2"/>
    </font>
    <font>
      <b/>
      <sz val="11"/>
      <color indexed="8"/>
      <name val="Arial"/>
      <family val="2"/>
    </font>
    <font>
      <b/>
      <u/>
      <sz val="11"/>
      <color indexed="8"/>
      <name val="Arial"/>
      <family val="2"/>
    </font>
    <font>
      <b/>
      <u/>
      <vertAlign val="superscript"/>
      <sz val="11"/>
      <color rgb="FF000000"/>
      <name val="Arial"/>
      <family val="2"/>
    </font>
    <font>
      <sz val="11"/>
      <color indexed="8"/>
      <name val="Arial"/>
      <family val="2"/>
    </font>
    <font>
      <vertAlign val="superscript"/>
      <sz val="11"/>
      <color indexed="8"/>
      <name val="Arial"/>
      <family val="2"/>
    </font>
    <font>
      <vertAlign val="superscript"/>
      <sz val="11"/>
      <color rgb="FF000000"/>
      <name val="Arial"/>
      <family val="2"/>
    </font>
    <font>
      <vertAlign val="superscript"/>
      <sz val="12"/>
      <color rgb="FF000000"/>
      <name val="Arial"/>
      <family val="2"/>
    </font>
    <font>
      <b/>
      <vertAlign val="superscript"/>
      <sz val="11"/>
      <color indexed="8"/>
      <name val="Arial"/>
      <family val="2"/>
    </font>
    <font>
      <sz val="12"/>
      <name val="Arial"/>
      <family val="2"/>
    </font>
    <font>
      <b/>
      <u/>
      <sz val="12"/>
      <name val="Arial"/>
      <family val="2"/>
    </font>
    <font>
      <b/>
      <sz val="14"/>
      <color theme="0"/>
      <name val="Arial"/>
      <family val="2"/>
    </font>
    <font>
      <sz val="12"/>
      <color indexed="8"/>
      <name val="Arial"/>
      <family val="2"/>
    </font>
    <font>
      <b/>
      <sz val="12"/>
      <color theme="0"/>
      <name val="Arial"/>
      <family val="2"/>
    </font>
    <font>
      <sz val="12"/>
      <color theme="1"/>
      <name val="Arial"/>
      <family val="2"/>
    </font>
    <font>
      <b/>
      <u/>
      <sz val="11"/>
      <name val="Arial"/>
      <family val="2"/>
    </font>
    <font>
      <i/>
      <sz val="11"/>
      <name val="Arial"/>
      <family val="2"/>
    </font>
    <font>
      <u/>
      <vertAlign val="superscript"/>
      <sz val="12"/>
      <name val="Arial"/>
      <family val="2"/>
    </font>
    <font>
      <b/>
      <sz val="14"/>
      <name val="Arial"/>
      <family val="2"/>
    </font>
    <font>
      <vertAlign val="superscript"/>
      <sz val="11"/>
      <name val="Arial"/>
      <family val="2"/>
    </font>
    <font>
      <b/>
      <sz val="14"/>
      <color theme="0"/>
      <name val="Aptos Narrow"/>
      <family val="2"/>
      <scheme val="minor"/>
    </font>
    <font>
      <b/>
      <vertAlign val="superscript"/>
      <sz val="14"/>
      <color theme="0"/>
      <name val="Aptos Narrow"/>
      <family val="2"/>
      <scheme val="minor"/>
    </font>
    <font>
      <b/>
      <sz val="11"/>
      <name val="Aptos Narrow"/>
      <family val="2"/>
      <scheme val="minor"/>
    </font>
    <font>
      <sz val="10"/>
      <color theme="3"/>
      <name val="Arial"/>
      <family val="2"/>
    </font>
    <font>
      <vertAlign val="superscript"/>
      <sz val="11"/>
      <name val="Aptos Narrow"/>
      <family val="2"/>
      <scheme val="minor"/>
    </font>
    <font>
      <b/>
      <sz val="10"/>
      <name val="Arial"/>
      <family val="2"/>
    </font>
    <font>
      <b/>
      <sz val="10"/>
      <color theme="1"/>
      <name val="Arial"/>
      <family val="2"/>
    </font>
    <font>
      <vertAlign val="superscript"/>
      <sz val="13"/>
      <name val="Aptos Narrow"/>
      <family val="2"/>
      <scheme val="minor"/>
    </font>
    <font>
      <b/>
      <sz val="11"/>
      <color indexed="8"/>
      <name val="Aptos Narrow"/>
      <family val="2"/>
      <scheme val="minor"/>
    </font>
    <font>
      <sz val="11"/>
      <color indexed="8"/>
      <name val="Aptos Narrow"/>
      <family val="2"/>
      <scheme val="minor"/>
    </font>
    <font>
      <vertAlign val="superscript"/>
      <sz val="11"/>
      <color indexed="8"/>
      <name val="Aptos Narrow"/>
      <family val="2"/>
      <scheme val="minor"/>
    </font>
    <font>
      <sz val="11"/>
      <color indexed="8"/>
      <name val="Calibri"/>
      <family val="2"/>
    </font>
    <font>
      <b/>
      <u/>
      <sz val="11"/>
      <name val="Aptos Narrow"/>
      <family val="2"/>
      <scheme val="minor"/>
    </font>
    <font>
      <b/>
      <u/>
      <sz val="10"/>
      <name val="Arial"/>
      <family val="2"/>
    </font>
    <font>
      <vertAlign val="superscript"/>
      <sz val="10"/>
      <color rgb="FFFF0000"/>
      <name val="Arial"/>
      <family val="2"/>
    </font>
    <font>
      <sz val="10"/>
      <color rgb="FFFF0000"/>
      <name val="Arial"/>
      <family val="2"/>
    </font>
    <font>
      <b/>
      <sz val="11"/>
      <color rgb="FF000000"/>
      <name val="Aptos Narrow"/>
      <family val="2"/>
      <scheme val="minor"/>
    </font>
    <font>
      <vertAlign val="superscript"/>
      <sz val="11"/>
      <color theme="1"/>
      <name val="Arial"/>
      <family val="2"/>
    </font>
    <font>
      <i/>
      <sz val="11"/>
      <color theme="1"/>
      <name val="Arial"/>
      <family val="2"/>
    </font>
    <font>
      <sz val="11"/>
      <color theme="0"/>
      <name val="Arial"/>
      <family val="2"/>
    </font>
    <font>
      <b/>
      <u/>
      <sz val="11"/>
      <color theme="1"/>
      <name val="Aptos Narrow"/>
      <family val="2"/>
      <scheme val="minor"/>
    </font>
    <font>
      <u/>
      <sz val="11"/>
      <color theme="1"/>
      <name val="Aptos Narrow"/>
      <family val="2"/>
      <scheme val="minor"/>
    </font>
    <font>
      <sz val="11"/>
      <color rgb="FF000000"/>
      <name val="Aptos Narrow"/>
      <family val="2"/>
      <scheme val="minor"/>
    </font>
    <font>
      <vertAlign val="superscript"/>
      <sz val="11"/>
      <color theme="1"/>
      <name val="Aptos Narrow"/>
      <family val="2"/>
      <scheme val="minor"/>
    </font>
    <font>
      <b/>
      <sz val="9"/>
      <color indexed="81"/>
      <name val="Tahoma"/>
      <family val="2"/>
    </font>
    <font>
      <sz val="9"/>
      <color indexed="81"/>
      <name val="Tahoma"/>
      <family val="2"/>
    </font>
    <font>
      <vertAlign val="superscript"/>
      <sz val="12"/>
      <color theme="1"/>
      <name val="Arial"/>
      <family val="2"/>
    </font>
    <font>
      <vertAlign val="superscript"/>
      <sz val="12"/>
      <name val="Arial"/>
      <family val="2"/>
    </font>
    <font>
      <b/>
      <vertAlign val="superscript"/>
      <sz val="12"/>
      <color indexed="9"/>
      <name val="Arial"/>
      <family val="2"/>
    </font>
    <font>
      <b/>
      <u/>
      <vertAlign val="superscript"/>
      <sz val="11"/>
      <name val="Arial"/>
      <family val="2"/>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tint="-0.249977111117893"/>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s>
  <cellStyleXfs count="10">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529">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9" fillId="0" borderId="0" xfId="0" applyNumberFormat="1" applyFont="1" applyAlignment="1">
      <alignment horizontal="center" vertical="center" wrapText="1"/>
    </xf>
    <xf numFmtId="0" fontId="30" fillId="0" borderId="0" xfId="0" applyFont="1" applyAlignment="1">
      <alignment horizontal="center" vertical="center" wrapText="1"/>
    </xf>
    <xf numFmtId="0" fontId="3" fillId="0" borderId="0" xfId="0" applyFont="1" applyAlignment="1">
      <alignment horizontal="center" vertical="center" wrapText="1"/>
    </xf>
    <xf numFmtId="0" fontId="31" fillId="0" borderId="0" xfId="0" applyFont="1" applyAlignment="1">
      <alignment horizontal="center" vertical="center" wrapText="1"/>
    </xf>
    <xf numFmtId="0" fontId="3" fillId="0" borderId="11" xfId="0" applyFont="1" applyBorder="1" applyAlignment="1">
      <alignment horizontal="center" vertical="center" wrapText="1"/>
    </xf>
    <xf numFmtId="0" fontId="29" fillId="0" borderId="0" xfId="0" applyFont="1" applyAlignment="1">
      <alignment horizontal="center" vertical="center" wrapText="1"/>
    </xf>
    <xf numFmtId="0" fontId="25" fillId="0" borderId="0" xfId="0" applyFont="1" applyAlignment="1">
      <alignment vertical="center" wrapText="1"/>
    </xf>
    <xf numFmtId="0" fontId="25" fillId="3" borderId="0" xfId="0" applyFont="1" applyFill="1" applyAlignment="1">
      <alignment horizontal="center" vertical="center" wrapText="1"/>
    </xf>
    <xf numFmtId="0" fontId="25" fillId="0" borderId="0" xfId="0" applyFont="1" applyAlignment="1">
      <alignment horizontal="center" vertical="center" wrapText="1"/>
    </xf>
    <xf numFmtId="0" fontId="25" fillId="2" borderId="13" xfId="0" applyFont="1" applyFill="1" applyBorder="1" applyAlignment="1">
      <alignment horizontal="center" vertical="center" wrapText="1"/>
    </xf>
    <xf numFmtId="0" fontId="32" fillId="0" borderId="0" xfId="0" applyFont="1" applyAlignment="1">
      <alignment horizontal="center" vertical="center" wrapText="1"/>
    </xf>
    <xf numFmtId="0" fontId="21" fillId="0" borderId="14" xfId="2" quotePrefix="1" applyFont="1" applyFill="1" applyBorder="1" applyAlignment="1">
      <alignment horizontal="center" vertical="center" wrapText="1"/>
    </xf>
    <xf numFmtId="0" fontId="21" fillId="0" borderId="14" xfId="2" applyFont="1" applyFill="1" applyBorder="1" applyAlignment="1">
      <alignment horizontal="center" vertical="center" wrapText="1"/>
    </xf>
    <xf numFmtId="0" fontId="21" fillId="0" borderId="15"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5" fillId="2" borderId="0" xfId="0" applyFont="1" applyFill="1" applyAlignment="1">
      <alignment horizontal="center" vertical="center" wrapText="1"/>
    </xf>
    <xf numFmtId="0" fontId="32" fillId="2" borderId="0" xfId="0" applyFont="1" applyFill="1" applyAlignment="1">
      <alignment horizontal="center" vertical="center" wrapText="1"/>
    </xf>
    <xf numFmtId="0" fontId="3" fillId="2" borderId="0" xfId="0" applyFont="1" applyFill="1" applyAlignment="1">
      <alignment horizontal="center" vertical="center" wrapText="1"/>
    </xf>
    <xf numFmtId="0" fontId="29" fillId="7" borderId="0" xfId="0" applyFont="1" applyFill="1" applyAlignment="1">
      <alignment horizontal="center" vertical="center" wrapText="1"/>
    </xf>
    <xf numFmtId="0" fontId="33" fillId="7" borderId="0" xfId="0" applyFont="1" applyFill="1" applyAlignment="1">
      <alignment horizontal="center" vertical="center" wrapText="1"/>
    </xf>
    <xf numFmtId="0" fontId="34" fillId="0" borderId="0" xfId="0" applyFont="1" applyAlignment="1">
      <alignment horizontal="center" vertical="center" wrapText="1"/>
    </xf>
    <xf numFmtId="0" fontId="35" fillId="7" borderId="0" xfId="2" quotePrefix="1" applyFont="1" applyFill="1" applyBorder="1" applyAlignment="1">
      <alignment horizontal="center" vertical="center" wrapText="1"/>
    </xf>
    <xf numFmtId="0" fontId="29" fillId="0" borderId="0" xfId="0" quotePrefix="1" applyFont="1" applyAlignment="1">
      <alignment horizontal="center" vertical="center" wrapText="1"/>
    </xf>
    <xf numFmtId="0" fontId="35" fillId="7" borderId="0" xfId="2" applyFont="1" applyFill="1" applyBorder="1" applyAlignment="1">
      <alignment horizontal="center" vertical="center" wrapText="1"/>
    </xf>
    <xf numFmtId="0" fontId="29" fillId="0" borderId="0" xfId="0" applyFont="1" applyAlignment="1" applyProtection="1">
      <alignment horizontal="center" vertical="center" wrapText="1"/>
      <protection locked="0"/>
    </xf>
    <xf numFmtId="0" fontId="35" fillId="0" borderId="0" xfId="2" quotePrefix="1" applyFont="1" applyFill="1" applyBorder="1" applyAlignment="1">
      <alignment horizontal="center" vertical="center" wrapText="1"/>
    </xf>
    <xf numFmtId="0" fontId="33" fillId="0" borderId="0" xfId="0" quotePrefix="1" applyFont="1" applyAlignment="1">
      <alignment horizontal="center" vertical="center" wrapText="1"/>
    </xf>
    <xf numFmtId="0" fontId="33" fillId="6" borderId="0" xfId="0" applyFont="1" applyFill="1" applyAlignment="1">
      <alignment horizontal="center" vertical="center" wrapText="1"/>
    </xf>
    <xf numFmtId="0" fontId="27" fillId="6" borderId="0" xfId="0" quotePrefix="1" applyFont="1" applyFill="1" applyAlignment="1">
      <alignment horizontal="center" vertical="center" wrapText="1"/>
    </xf>
    <xf numFmtId="0" fontId="32" fillId="6" borderId="0" xfId="0" applyFont="1" applyFill="1" applyAlignment="1">
      <alignment horizontal="center" vertical="center" wrapText="1"/>
    </xf>
    <xf numFmtId="0" fontId="24" fillId="6" borderId="0" xfId="0" applyFont="1" applyFill="1" applyAlignment="1">
      <alignment horizontal="center" vertical="center" wrapText="1"/>
    </xf>
    <xf numFmtId="0" fontId="29" fillId="7" borderId="0" xfId="0" quotePrefix="1" applyFont="1" applyFill="1" applyAlignment="1">
      <alignment horizontal="center" vertical="center" wrapText="1"/>
    </xf>
    <xf numFmtId="0" fontId="34" fillId="7" borderId="0" xfId="0" quotePrefix="1" applyFont="1" applyFill="1" applyAlignment="1">
      <alignment horizontal="center" vertical="center" wrapText="1"/>
    </xf>
    <xf numFmtId="0" fontId="34"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9" fillId="0" borderId="0" xfId="1" applyNumberFormat="1" applyFont="1" applyFill="1" applyBorder="1" applyAlignment="1">
      <alignment horizontal="center" vertical="center" wrapText="1"/>
    </xf>
    <xf numFmtId="165" fontId="29" fillId="7" borderId="0" xfId="1" applyNumberFormat="1" applyFont="1" applyFill="1" applyBorder="1" applyAlignment="1">
      <alignment horizontal="center" vertical="center" wrapText="1"/>
    </xf>
    <xf numFmtId="9" fontId="29" fillId="0" borderId="0" xfId="1" applyFont="1" applyFill="1" applyBorder="1" applyAlignment="1">
      <alignment horizontal="center" vertical="center" wrapText="1"/>
    </xf>
    <xf numFmtId="0" fontId="34" fillId="7" borderId="0" xfId="0" applyFont="1" applyFill="1" applyAlignment="1">
      <alignment horizontal="center" vertical="center" wrapText="1"/>
    </xf>
    <xf numFmtId="3" fontId="29" fillId="0" borderId="0" xfId="0" quotePrefix="1" applyNumberFormat="1" applyFont="1" applyAlignment="1">
      <alignment horizontal="center" vertical="center" wrapText="1"/>
    </xf>
    <xf numFmtId="165" fontId="29" fillId="7" borderId="0" xfId="0" quotePrefix="1" applyNumberFormat="1" applyFont="1" applyFill="1" applyAlignment="1">
      <alignment horizontal="center" vertical="center" wrapText="1"/>
    </xf>
    <xf numFmtId="10" fontId="29" fillId="0" borderId="0" xfId="0" quotePrefix="1" applyNumberFormat="1" applyFont="1" applyAlignment="1">
      <alignment horizontal="center" vertical="center" wrapText="1"/>
    </xf>
    <xf numFmtId="0" fontId="29" fillId="7" borderId="0" xfId="0" quotePrefix="1" applyFont="1" applyFill="1" applyAlignment="1">
      <alignment horizontal="right" vertical="center" wrapText="1"/>
    </xf>
    <xf numFmtId="164"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lignment horizontal="center" vertical="center" wrapText="1"/>
    </xf>
    <xf numFmtId="0" fontId="34" fillId="0" borderId="0" xfId="0" applyFont="1" applyAlignment="1">
      <alignment horizontal="right" vertical="center" wrapText="1"/>
    </xf>
    <xf numFmtId="9" fontId="29" fillId="0" borderId="0" xfId="1" quotePrefix="1" applyFont="1" applyFill="1" applyBorder="1" applyAlignment="1">
      <alignment horizontal="center" vertical="center" wrapText="1"/>
    </xf>
    <xf numFmtId="0" fontId="33" fillId="6" borderId="0" xfId="0" quotePrefix="1" applyFont="1" applyFill="1" applyAlignment="1">
      <alignment horizontal="center" vertical="center" wrapText="1"/>
    </xf>
    <xf numFmtId="0" fontId="33"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6" fillId="7" borderId="0" xfId="0" quotePrefix="1" applyFont="1" applyFill="1" applyAlignment="1">
      <alignment horizontal="right" vertical="center" wrapText="1"/>
    </xf>
    <xf numFmtId="164" fontId="29" fillId="0" borderId="0" xfId="0" quotePrefix="1" applyNumberFormat="1" applyFont="1" applyAlignment="1">
      <alignment horizontal="center" vertical="center" wrapText="1"/>
    </xf>
    <xf numFmtId="0" fontId="36" fillId="0" borderId="0" xfId="0" quotePrefix="1" applyFont="1" applyAlignment="1">
      <alignment horizontal="right" vertical="center" wrapText="1"/>
    </xf>
    <xf numFmtId="0" fontId="3" fillId="0" borderId="0" xfId="0" quotePrefix="1" applyFont="1" applyAlignment="1">
      <alignment horizontal="right" vertical="center" wrapText="1"/>
    </xf>
    <xf numFmtId="0" fontId="27" fillId="6" borderId="0" xfId="0" applyFont="1" applyFill="1" applyAlignment="1">
      <alignment horizontal="center" vertical="center" wrapText="1"/>
    </xf>
    <xf numFmtId="164" fontId="29"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4" fillId="7" borderId="0" xfId="0" quotePrefix="1" applyFont="1" applyFill="1" applyAlignment="1">
      <alignment horizontal="right" vertical="center" wrapText="1"/>
    </xf>
    <xf numFmtId="0" fontId="34" fillId="0" borderId="0" xfId="0" quotePrefix="1" applyFont="1" applyAlignment="1">
      <alignment horizontal="right" vertical="center" wrapText="1"/>
    </xf>
    <xf numFmtId="9" fontId="29"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7" fillId="7" borderId="0" xfId="0" applyFont="1" applyFill="1" applyAlignment="1">
      <alignment horizontal="left" vertical="center"/>
    </xf>
    <xf numFmtId="0" fontId="37" fillId="7" borderId="0" xfId="0" applyFont="1" applyFill="1" applyAlignment="1">
      <alignment horizontal="center" vertical="center" wrapText="1"/>
    </xf>
    <xf numFmtId="0" fontId="38"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9" fillId="7" borderId="0" xfId="0" applyFont="1" applyFill="1" applyAlignment="1" applyProtection="1">
      <alignment horizontal="center" vertical="center" wrapText="1"/>
      <protection locked="0"/>
    </xf>
    <xf numFmtId="0" fontId="39" fillId="0" borderId="0" xfId="0" applyFont="1" applyAlignment="1">
      <alignment horizontal="center" vertical="center" wrapText="1"/>
    </xf>
    <xf numFmtId="0" fontId="29" fillId="0" borderId="12" xfId="0" applyFont="1" applyBorder="1" applyAlignment="1" applyProtection="1">
      <alignment horizontal="center" vertical="center" wrapText="1"/>
      <protection locked="0"/>
    </xf>
    <xf numFmtId="0" fontId="21" fillId="0" borderId="14" xfId="2"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15"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9" fillId="7" borderId="0" xfId="0" applyFont="1" applyFill="1" applyAlignment="1">
      <alignment horizontal="right" vertical="center" wrapText="1"/>
    </xf>
    <xf numFmtId="165" fontId="29" fillId="7" borderId="0" xfId="1" applyNumberFormat="1" applyFont="1" applyFill="1" applyBorder="1" applyAlignment="1" applyProtection="1">
      <alignment horizontal="center" vertical="center" wrapText="1"/>
    </xf>
    <xf numFmtId="0" fontId="34" fillId="7" borderId="0" xfId="0" applyFont="1" applyFill="1" applyAlignment="1">
      <alignment horizontal="right" vertical="center" wrapText="1"/>
    </xf>
    <xf numFmtId="165" fontId="29" fillId="0" borderId="0" xfId="0" quotePrefix="1" applyNumberFormat="1" applyFont="1" applyAlignment="1">
      <alignment horizontal="center" vertical="center" wrapText="1"/>
    </xf>
    <xf numFmtId="3" fontId="29" fillId="0" borderId="0" xfId="0" applyNumberFormat="1" applyFont="1" applyAlignment="1">
      <alignment horizontal="center" vertical="center" wrapText="1"/>
    </xf>
    <xf numFmtId="3" fontId="29" fillId="7" borderId="0" xfId="0" applyNumberFormat="1" applyFont="1" applyFill="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9"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40" fillId="8" borderId="0" xfId="0" applyFont="1" applyFill="1" applyAlignment="1">
      <alignment horizontal="center" vertical="center" wrapText="1"/>
    </xf>
    <xf numFmtId="165" fontId="40"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9" fillId="0" borderId="0" xfId="1" applyNumberFormat="1" applyFont="1" applyFill="1" applyBorder="1" applyAlignment="1" applyProtection="1">
      <alignment horizontal="center" vertical="center" wrapText="1"/>
      <protection locked="0"/>
    </xf>
    <xf numFmtId="9" fontId="29" fillId="7" borderId="0" xfId="1" applyFont="1" applyFill="1" applyBorder="1" applyAlignment="1" applyProtection="1">
      <alignment horizontal="center" vertical="center" wrapText="1"/>
    </xf>
    <xf numFmtId="9" fontId="34" fillId="0" borderId="0"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27" fillId="0" borderId="0" xfId="0" quotePrefix="1" applyFont="1" applyAlignment="1">
      <alignment horizontal="center" vertical="center" wrapText="1"/>
    </xf>
    <xf numFmtId="9" fontId="29" fillId="0" borderId="0" xfId="1" applyFont="1" applyFill="1" applyBorder="1" applyAlignment="1" applyProtection="1">
      <alignment horizontal="center" vertical="center" wrapText="1"/>
    </xf>
    <xf numFmtId="3"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pplyProtection="1">
      <alignment horizontal="center" vertical="center" wrapText="1"/>
    </xf>
    <xf numFmtId="165" fontId="29"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9" fillId="0" borderId="0" xfId="0" applyNumberFormat="1" applyFont="1" applyAlignment="1" applyProtection="1">
      <alignment horizontal="center" vertical="center" wrapText="1"/>
      <protection locked="0"/>
    </xf>
    <xf numFmtId="0" fontId="26"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9" fillId="4" borderId="0" xfId="0" applyFont="1" applyFill="1" applyAlignment="1">
      <alignment horizontal="center" vertical="center" wrapText="1"/>
    </xf>
    <xf numFmtId="0" fontId="31" fillId="4" borderId="0" xfId="0" applyFont="1" applyFill="1" applyAlignment="1">
      <alignment horizontal="center" vertical="center" wrapText="1"/>
    </xf>
    <xf numFmtId="0" fontId="29"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0" fillId="8" borderId="0" xfId="1" applyNumberFormat="1" applyFont="1" applyFill="1" applyBorder="1" applyAlignment="1">
      <alignment horizontal="center" vertical="center" wrapText="1"/>
    </xf>
    <xf numFmtId="165" fontId="27" fillId="6" borderId="0" xfId="1" applyNumberFormat="1" applyFont="1" applyFill="1" applyBorder="1" applyAlignment="1">
      <alignment horizontal="center" vertical="center" wrapText="1"/>
    </xf>
    <xf numFmtId="165" fontId="33" fillId="6" borderId="0" xfId="1" applyNumberFormat="1" applyFont="1" applyFill="1" applyBorder="1" applyAlignment="1">
      <alignment horizontal="center" vertical="center" wrapText="1"/>
    </xf>
    <xf numFmtId="0" fontId="25" fillId="2" borderId="16" xfId="0" applyFont="1" applyFill="1" applyBorder="1" applyAlignment="1">
      <alignment horizontal="center" vertical="center" wrapText="1"/>
    </xf>
    <xf numFmtId="0" fontId="21" fillId="0" borderId="16" xfId="2" applyFont="1" applyFill="1" applyBorder="1" applyAlignment="1">
      <alignment horizontal="center" vertical="center" wrapText="1"/>
    </xf>
    <xf numFmtId="0" fontId="40"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8" fillId="2" borderId="0" xfId="0" applyFont="1" applyFill="1" applyAlignment="1">
      <alignment horizontal="center" vertical="center" wrapText="1"/>
    </xf>
    <xf numFmtId="0" fontId="29" fillId="0" borderId="0" xfId="0" applyFont="1" applyAlignment="1">
      <alignment horizontal="left" vertical="center" wrapText="1"/>
    </xf>
    <xf numFmtId="0" fontId="33" fillId="7" borderId="0" xfId="0" quotePrefix="1" applyFont="1" applyFill="1" applyAlignment="1">
      <alignment horizontal="center" vertical="center" wrapText="1"/>
    </xf>
    <xf numFmtId="0" fontId="3" fillId="0" borderId="0" xfId="0" applyFont="1" applyProtection="1">
      <protection locked="0"/>
    </xf>
    <xf numFmtId="0" fontId="33" fillId="7" borderId="0" xfId="0" quotePrefix="1" applyFont="1" applyFill="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3" fillId="0" borderId="0" xfId="0" quotePrefix="1" applyFont="1" applyAlignment="1" applyProtection="1">
      <alignment horizontal="center" vertical="center" wrapText="1"/>
      <protection locked="0"/>
    </xf>
    <xf numFmtId="0" fontId="32" fillId="0" borderId="0" xfId="0" quotePrefix="1" applyFont="1" applyAlignment="1">
      <alignment horizontal="center" vertical="center" wrapText="1"/>
    </xf>
    <xf numFmtId="0" fontId="29" fillId="9" borderId="0" xfId="0" quotePrefix="1" applyFont="1" applyFill="1" applyAlignment="1">
      <alignment horizontal="center" vertical="center" wrapText="1"/>
    </xf>
    <xf numFmtId="0" fontId="33" fillId="0" borderId="0" xfId="0" quotePrefix="1" applyFont="1" applyAlignment="1">
      <alignment horizontal="left" vertical="center" wrapText="1"/>
    </xf>
    <xf numFmtId="0" fontId="33" fillId="0" borderId="0" xfId="0" applyFont="1" applyAlignment="1">
      <alignment horizontal="left" vertical="center" wrapText="1"/>
    </xf>
    <xf numFmtId="0" fontId="34" fillId="0" borderId="0" xfId="0" applyFont="1" applyAlignment="1" applyProtection="1">
      <alignment horizontal="center" vertical="center" wrapText="1"/>
      <protection locked="0"/>
    </xf>
    <xf numFmtId="14" fontId="43" fillId="0" borderId="0" xfId="0" applyNumberFormat="1" applyFont="1" applyAlignment="1">
      <alignment horizontal="center" vertical="center" wrapText="1"/>
    </xf>
    <xf numFmtId="0" fontId="29" fillId="0" borderId="9" xfId="0" applyFont="1" applyBorder="1" applyAlignment="1">
      <alignment horizontal="center" vertical="center" wrapText="1"/>
    </xf>
    <xf numFmtId="0" fontId="29" fillId="0" borderId="17" xfId="0" applyFont="1" applyBorder="1" applyAlignment="1">
      <alignment horizontal="center" vertical="center" wrapText="1"/>
    </xf>
    <xf numFmtId="0" fontId="21" fillId="0" borderId="20" xfId="2" quotePrefix="1" applyFont="1" applyFill="1" applyBorder="1" applyAlignment="1">
      <alignment horizontal="center" vertical="center" wrapText="1"/>
    </xf>
    <xf numFmtId="0" fontId="29" fillId="0" borderId="20" xfId="0" applyFont="1" applyBorder="1" applyAlignment="1">
      <alignment horizontal="center" vertical="center" wrapText="1"/>
    </xf>
    <xf numFmtId="164" fontId="29" fillId="0" borderId="0" xfId="0" quotePrefix="1" applyNumberFormat="1" applyFont="1" applyAlignment="1" applyProtection="1">
      <alignment horizontal="center" vertical="center" wrapText="1"/>
      <protection locked="0"/>
    </xf>
    <xf numFmtId="3" fontId="29"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right" vertical="center" wrapText="1"/>
      <protection locked="0"/>
    </xf>
    <xf numFmtId="0" fontId="34" fillId="7" borderId="0" xfId="0" applyFont="1" applyFill="1" applyAlignment="1" applyProtection="1">
      <alignment horizontal="right" vertical="center" wrapText="1"/>
      <protection locked="0"/>
    </xf>
    <xf numFmtId="164" fontId="31" fillId="0" borderId="0" xfId="0" applyNumberFormat="1" applyFont="1" applyAlignment="1" applyProtection="1">
      <alignment horizontal="center" vertical="center" wrapText="1"/>
      <protection locked="0"/>
    </xf>
    <xf numFmtId="1" fontId="29" fillId="0" borderId="0" xfId="0" applyNumberFormat="1" applyFont="1" applyAlignment="1" applyProtection="1">
      <alignment horizontal="center" vertical="center" wrapText="1"/>
      <protection locked="0"/>
    </xf>
    <xf numFmtId="3" fontId="29" fillId="7" borderId="0" xfId="0" applyNumberFormat="1" applyFont="1" applyFill="1" applyAlignment="1" applyProtection="1">
      <alignment horizontal="center" vertical="center" wrapText="1"/>
      <protection locked="0"/>
    </xf>
    <xf numFmtId="0" fontId="34" fillId="7" borderId="0" xfId="0" applyFont="1" applyFill="1" applyAlignment="1" applyProtection="1">
      <alignment horizontal="center" vertical="center" wrapText="1"/>
      <protection locked="0"/>
    </xf>
    <xf numFmtId="165" fontId="40"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4" fillId="7" borderId="0" xfId="1" applyFont="1" applyFill="1" applyBorder="1" applyAlignment="1" applyProtection="1">
      <alignment horizontal="center" vertical="center" wrapText="1"/>
      <protection locked="0"/>
    </xf>
    <xf numFmtId="9" fontId="34" fillId="0" borderId="0" xfId="1" applyFont="1" applyFill="1" applyBorder="1" applyAlignment="1" applyProtection="1">
      <alignment horizontal="center" vertical="center" wrapText="1"/>
      <protection locked="0"/>
    </xf>
    <xf numFmtId="0" fontId="27" fillId="5" borderId="0" xfId="0" applyFont="1" applyFill="1" applyAlignment="1">
      <alignment horizontal="center" vertical="center" wrapText="1"/>
    </xf>
    <xf numFmtId="3" fontId="29" fillId="0" borderId="0" xfId="0" applyNumberFormat="1" applyFont="1" applyAlignment="1" applyProtection="1">
      <alignment horizontal="center" vertical="center" wrapText="1"/>
      <protection locked="0"/>
    </xf>
    <xf numFmtId="165" fontId="31" fillId="0" borderId="0" xfId="1" applyNumberFormat="1" applyFont="1" applyFill="1" applyBorder="1" applyAlignment="1" applyProtection="1">
      <alignment horizontal="center" vertical="center" wrapText="1"/>
      <protection locked="0"/>
    </xf>
    <xf numFmtId="165" fontId="29"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2" fillId="7" borderId="0" xfId="0" applyFont="1" applyFill="1" applyAlignment="1">
      <alignment horizontal="center" vertical="center" wrapText="1"/>
    </xf>
    <xf numFmtId="0" fontId="25" fillId="2" borderId="21" xfId="0"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xf numFmtId="0" fontId="29"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9" fillId="0" borderId="0" xfId="1" applyFont="1" applyFill="1" applyBorder="1" applyAlignment="1" applyProtection="1">
      <alignment horizontal="center" vertical="center" wrapText="1"/>
      <protection locked="0"/>
    </xf>
    <xf numFmtId="166" fontId="29" fillId="0" borderId="0" xfId="0" applyNumberFormat="1" applyFont="1" applyAlignment="1" applyProtection="1">
      <alignment horizontal="center" vertical="center" wrapText="1"/>
      <protection locked="0"/>
    </xf>
    <xf numFmtId="10" fontId="29" fillId="0" borderId="0" xfId="0" quotePrefix="1" applyNumberFormat="1" applyFont="1" applyAlignment="1" applyProtection="1">
      <alignment horizontal="center" vertical="center" wrapText="1"/>
      <protection locked="0"/>
    </xf>
    <xf numFmtId="9" fontId="29" fillId="0" borderId="0" xfId="1" quotePrefix="1"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33"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4" fillId="0" borderId="0" xfId="0" quotePrefix="1" applyNumberFormat="1" applyFont="1" applyAlignment="1" applyProtection="1">
      <alignment horizontal="right" vertical="center" wrapText="1"/>
      <protection locked="0"/>
    </xf>
    <xf numFmtId="0" fontId="34" fillId="0" borderId="0" xfId="0" quotePrefix="1" applyFont="1" applyAlignment="1" applyProtection="1">
      <alignment horizontal="right" vertical="center" wrapText="1"/>
      <protection locked="0"/>
    </xf>
    <xf numFmtId="165" fontId="29" fillId="0" borderId="0" xfId="0" quotePrefix="1" applyNumberFormat="1"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165" fontId="29"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29" fillId="0" borderId="0" xfId="1" applyNumberFormat="1" applyFont="1" applyAlignment="1" applyProtection="1">
      <alignment horizontal="center" vertical="center" wrapText="1"/>
      <protection locked="0"/>
    </xf>
    <xf numFmtId="0" fontId="44" fillId="0" borderId="0" xfId="0" applyFont="1" applyAlignment="1">
      <alignment horizontal="center" vertical="center" wrapText="1"/>
    </xf>
    <xf numFmtId="0" fontId="44" fillId="0" borderId="0" xfId="0" applyFont="1" applyAlignment="1" applyProtection="1">
      <alignment horizontal="center" vertical="center" wrapText="1"/>
      <protection locked="0"/>
    </xf>
    <xf numFmtId="0" fontId="48" fillId="0" borderId="0" xfId="3" applyFont="1"/>
    <xf numFmtId="49" fontId="49" fillId="0" borderId="0" xfId="3" applyNumberFormat="1" applyFont="1"/>
    <xf numFmtId="49" fontId="49" fillId="0" borderId="0" xfId="3" applyNumberFormat="1" applyFont="1" applyAlignment="1">
      <alignment horizontal="left"/>
    </xf>
    <xf numFmtId="14" fontId="50" fillId="0" borderId="0" xfId="0" applyNumberFormat="1" applyFont="1"/>
    <xf numFmtId="0" fontId="49" fillId="0" borderId="0" xfId="3" applyFont="1" applyAlignment="1">
      <alignment horizontal="left" wrapText="1"/>
    </xf>
    <xf numFmtId="0" fontId="49" fillId="0" borderId="0" xfId="3" applyFont="1" applyAlignment="1">
      <alignment wrapText="1"/>
    </xf>
    <xf numFmtId="0" fontId="52" fillId="10" borderId="0" xfId="0" applyFont="1" applyFill="1"/>
    <xf numFmtId="0" fontId="53" fillId="10" borderId="0" xfId="0" applyFont="1" applyFill="1"/>
    <xf numFmtId="0" fontId="48" fillId="0" borderId="0" xfId="3" applyFont="1" applyAlignment="1">
      <alignment horizontal="center"/>
    </xf>
    <xf numFmtId="49" fontId="54" fillId="0" borderId="0" xfId="3" applyNumberFormat="1" applyFont="1" applyAlignment="1">
      <alignment horizontal="left"/>
    </xf>
    <xf numFmtId="49" fontId="54" fillId="0" borderId="0" xfId="3" applyNumberFormat="1" applyFont="1" applyAlignment="1">
      <alignment horizontal="center"/>
    </xf>
    <xf numFmtId="49" fontId="49" fillId="0" borderId="0" xfId="3" applyNumberFormat="1" applyFont="1" applyAlignment="1">
      <alignment horizontal="center"/>
    </xf>
    <xf numFmtId="49" fontId="55" fillId="0" borderId="0" xfId="3" applyNumberFormat="1" applyFont="1" applyAlignment="1">
      <alignment horizontal="left"/>
    </xf>
    <xf numFmtId="49" fontId="55" fillId="0" borderId="0" xfId="3" applyNumberFormat="1" applyFont="1" applyAlignment="1">
      <alignment horizontal="center"/>
    </xf>
    <xf numFmtId="49" fontId="57" fillId="0" borderId="0" xfId="3" applyNumberFormat="1" applyFont="1"/>
    <xf numFmtId="167" fontId="57" fillId="0" borderId="0" xfId="4" applyNumberFormat="1" applyFont="1" applyAlignment="1">
      <alignment horizontal="center"/>
    </xf>
    <xf numFmtId="168" fontId="57" fillId="0" borderId="0" xfId="4" applyNumberFormat="1" applyFont="1" applyAlignment="1">
      <alignment horizontal="center" vertical="center"/>
    </xf>
    <xf numFmtId="6" fontId="57" fillId="0" borderId="0" xfId="3" applyNumberFormat="1" applyFont="1" applyAlignment="1">
      <alignment horizontal="center"/>
    </xf>
    <xf numFmtId="169" fontId="57" fillId="0" borderId="0" xfId="3" applyNumberFormat="1" applyFont="1" applyAlignment="1">
      <alignment horizontal="center"/>
    </xf>
    <xf numFmtId="170" fontId="57" fillId="0" borderId="0" xfId="5" applyNumberFormat="1" applyFont="1" applyAlignment="1">
      <alignment horizontal="center"/>
    </xf>
    <xf numFmtId="49" fontId="57" fillId="0" borderId="0" xfId="3" applyNumberFormat="1" applyFont="1" applyAlignment="1">
      <alignment horizontal="center"/>
    </xf>
    <xf numFmtId="171" fontId="57" fillId="0" borderId="0" xfId="4" applyNumberFormat="1" applyFont="1" applyAlignment="1">
      <alignment horizontal="center"/>
    </xf>
    <xf numFmtId="172" fontId="57" fillId="0" borderId="0" xfId="4" applyNumberFormat="1" applyFont="1" applyAlignment="1">
      <alignment horizontal="center"/>
    </xf>
    <xf numFmtId="167" fontId="57" fillId="0" borderId="0" xfId="4" applyNumberFormat="1" applyFont="1" applyAlignment="1">
      <alignment horizontal="center" vertical="center"/>
    </xf>
    <xf numFmtId="173" fontId="57" fillId="0" borderId="0" xfId="3" applyNumberFormat="1" applyFont="1" applyAlignment="1">
      <alignment horizontal="center"/>
    </xf>
    <xf numFmtId="173" fontId="57" fillId="0" borderId="0" xfId="4" applyNumberFormat="1" applyFont="1" applyAlignment="1">
      <alignment horizontal="center"/>
    </xf>
    <xf numFmtId="174" fontId="57" fillId="0" borderId="0" xfId="4" applyNumberFormat="1" applyFont="1" applyAlignment="1">
      <alignment horizontal="center"/>
    </xf>
    <xf numFmtId="175" fontId="57" fillId="0" borderId="0" xfId="4" applyNumberFormat="1" applyFont="1" applyAlignment="1">
      <alignment horizontal="center"/>
    </xf>
    <xf numFmtId="49" fontId="54" fillId="0" borderId="0" xfId="3" applyNumberFormat="1" applyFont="1" applyAlignment="1">
      <alignment horizontal="left" wrapText="1"/>
    </xf>
    <xf numFmtId="6" fontId="54" fillId="0" borderId="24" xfId="1" applyNumberFormat="1" applyFont="1" applyFill="1" applyBorder="1" applyAlignment="1">
      <alignment horizontal="center"/>
    </xf>
    <xf numFmtId="10" fontId="57" fillId="0" borderId="0" xfId="5" applyNumberFormat="1" applyFont="1" applyAlignment="1">
      <alignment horizontal="center"/>
    </xf>
    <xf numFmtId="6" fontId="54" fillId="0" borderId="0" xfId="1" applyNumberFormat="1" applyFont="1" applyBorder="1" applyAlignment="1">
      <alignment horizontal="center"/>
    </xf>
    <xf numFmtId="6" fontId="54" fillId="0" borderId="0" xfId="3" applyNumberFormat="1" applyFont="1" applyAlignment="1">
      <alignment horizontal="center"/>
    </xf>
    <xf numFmtId="10" fontId="54" fillId="0" borderId="0" xfId="5" applyNumberFormat="1" applyFont="1" applyAlignment="1">
      <alignment horizontal="center"/>
    </xf>
    <xf numFmtId="167" fontId="48" fillId="0" borderId="0" xfId="3" applyNumberFormat="1" applyFont="1"/>
    <xf numFmtId="49" fontId="54" fillId="0" borderId="0" xfId="3" applyNumberFormat="1" applyFont="1"/>
    <xf numFmtId="49" fontId="57" fillId="0" borderId="0" xfId="1" applyNumberFormat="1" applyFont="1" applyBorder="1" applyAlignment="1">
      <alignment horizontal="center"/>
    </xf>
    <xf numFmtId="10" fontId="57" fillId="0" borderId="0" xfId="1" applyNumberFormat="1" applyFont="1" applyBorder="1" applyAlignment="1">
      <alignment horizontal="center"/>
    </xf>
    <xf numFmtId="6" fontId="57" fillId="0" borderId="0" xfId="4" applyNumberFormat="1" applyFont="1" applyAlignment="1">
      <alignment horizontal="center"/>
    </xf>
    <xf numFmtId="2" fontId="57" fillId="0" borderId="0" xfId="5" applyNumberFormat="1" applyFont="1" applyAlignment="1">
      <alignment horizontal="center"/>
    </xf>
    <xf numFmtId="49" fontId="48" fillId="0" borderId="0" xfId="3" applyNumberFormat="1" applyFont="1" applyAlignment="1">
      <alignment horizontal="center" wrapText="1"/>
    </xf>
    <xf numFmtId="0" fontId="62" fillId="0" borderId="0" xfId="3" applyFont="1"/>
    <xf numFmtId="49" fontId="62" fillId="0" borderId="0" xfId="3" applyNumberFormat="1" applyFont="1" applyAlignment="1">
      <alignment horizontal="center" wrapText="1"/>
    </xf>
    <xf numFmtId="49" fontId="48" fillId="0" borderId="0" xfId="3" applyNumberFormat="1" applyFont="1"/>
    <xf numFmtId="49" fontId="63" fillId="0" borderId="0" xfId="3" applyNumberFormat="1" applyFont="1" applyAlignment="1">
      <alignment horizontal="left"/>
    </xf>
    <xf numFmtId="49" fontId="48" fillId="0" borderId="0" xfId="3" applyNumberFormat="1" applyFont="1" applyAlignment="1">
      <alignment horizontal="center"/>
    </xf>
    <xf numFmtId="49" fontId="48" fillId="0" borderId="0" xfId="3" applyNumberFormat="1" applyFont="1" applyAlignment="1">
      <alignment wrapText="1"/>
    </xf>
    <xf numFmtId="0" fontId="48" fillId="0" borderId="0" xfId="3" quotePrefix="1" applyFont="1"/>
    <xf numFmtId="0" fontId="64" fillId="10" borderId="0" xfId="0" applyFont="1" applyFill="1"/>
    <xf numFmtId="0" fontId="63" fillId="0" borderId="0" xfId="3" applyFont="1" applyAlignment="1">
      <alignment horizontal="center"/>
    </xf>
    <xf numFmtId="0" fontId="63" fillId="0" borderId="0" xfId="3" applyFont="1"/>
    <xf numFmtId="0" fontId="62" fillId="0" borderId="0" xfId="3" applyFont="1" applyAlignment="1">
      <alignment horizontal="center"/>
    </xf>
    <xf numFmtId="49" fontId="65" fillId="0" borderId="0" xfId="3" applyNumberFormat="1" applyFont="1"/>
    <xf numFmtId="49" fontId="65" fillId="0" borderId="0" xfId="3" applyNumberFormat="1" applyFont="1" applyAlignment="1">
      <alignment horizontal="center"/>
    </xf>
    <xf numFmtId="49" fontId="62" fillId="0" borderId="0" xfId="3" applyNumberFormat="1" applyFont="1" applyAlignment="1">
      <alignment horizontal="center"/>
    </xf>
    <xf numFmtId="0" fontId="66" fillId="10" borderId="0" xfId="0" applyFont="1" applyFill="1"/>
    <xf numFmtId="0" fontId="66" fillId="10" borderId="0" xfId="0" applyFont="1" applyFill="1" applyAlignment="1">
      <alignment horizontal="center"/>
    </xf>
    <xf numFmtId="0" fontId="67" fillId="10" borderId="0" xfId="0" applyFont="1" applyFill="1" applyAlignment="1">
      <alignment horizontal="center"/>
    </xf>
    <xf numFmtId="0" fontId="67" fillId="0" borderId="0" xfId="0" applyFont="1"/>
    <xf numFmtId="0" fontId="53" fillId="0" borderId="0" xfId="0" applyFont="1"/>
    <xf numFmtId="0" fontId="68" fillId="0" borderId="0" xfId="3" applyFont="1" applyAlignment="1">
      <alignment horizontal="center"/>
    </xf>
    <xf numFmtId="0" fontId="53" fillId="0" borderId="0" xfId="0" applyFont="1" applyAlignment="1">
      <alignment horizontal="center"/>
    </xf>
    <xf numFmtId="49" fontId="48" fillId="0" borderId="0" xfId="4" applyNumberFormat="1" applyFont="1" applyAlignment="1">
      <alignment horizontal="center"/>
    </xf>
    <xf numFmtId="10" fontId="62" fillId="0" borderId="0" xfId="5" applyNumberFormat="1" applyFont="1" applyFill="1" applyBorder="1" applyAlignment="1">
      <alignment horizontal="center"/>
    </xf>
    <xf numFmtId="0" fontId="62" fillId="0" borderId="0" xfId="4" applyFont="1"/>
    <xf numFmtId="0" fontId="62" fillId="0" borderId="0" xfId="4" applyFont="1" applyAlignment="1">
      <alignment horizontal="center"/>
    </xf>
    <xf numFmtId="0" fontId="64" fillId="10" borderId="0" xfId="0" applyFont="1" applyFill="1" applyAlignment="1">
      <alignment horizontal="center"/>
    </xf>
    <xf numFmtId="0" fontId="53" fillId="10" borderId="0" xfId="0" applyFont="1" applyFill="1" applyAlignment="1">
      <alignment horizontal="center"/>
    </xf>
    <xf numFmtId="0" fontId="71" fillId="0" borderId="0" xfId="0" applyFont="1"/>
    <xf numFmtId="0" fontId="48" fillId="0" borderId="0" xfId="0" applyFont="1"/>
    <xf numFmtId="0" fontId="68" fillId="0" borderId="0" xfId="3" applyFont="1"/>
    <xf numFmtId="0" fontId="48" fillId="0" borderId="0" xfId="4" applyFont="1"/>
    <xf numFmtId="0" fontId="49" fillId="0" borderId="0" xfId="3" applyFont="1"/>
    <xf numFmtId="0" fontId="48" fillId="0" borderId="0" xfId="4" applyFont="1" applyAlignment="1">
      <alignment horizontal="center" vertical="center"/>
    </xf>
    <xf numFmtId="0" fontId="62" fillId="0" borderId="0" xfId="3" applyFont="1" applyAlignment="1">
      <alignment horizontal="center" vertical="center"/>
    </xf>
    <xf numFmtId="0" fontId="48" fillId="0" borderId="0" xfId="3" applyFont="1" applyAlignment="1">
      <alignment wrapText="1"/>
    </xf>
    <xf numFmtId="0" fontId="49" fillId="0" borderId="0" xfId="3" applyFont="1" applyAlignment="1">
      <alignment horizontal="left"/>
    </xf>
    <xf numFmtId="173" fontId="48" fillId="0" borderId="0" xfId="4" applyNumberFormat="1" applyFont="1" applyAlignment="1">
      <alignment horizontal="center" vertical="center" wrapText="1"/>
    </xf>
    <xf numFmtId="169" fontId="48" fillId="0" borderId="0" xfId="4" applyNumberFormat="1" applyFont="1" applyAlignment="1">
      <alignment horizontal="center" vertical="center" wrapText="1"/>
    </xf>
    <xf numFmtId="173" fontId="48" fillId="0" borderId="0" xfId="4" applyNumberFormat="1" applyFont="1" applyAlignment="1">
      <alignment horizontal="center" wrapText="1"/>
    </xf>
    <xf numFmtId="6" fontId="48" fillId="0" borderId="0" xfId="4" applyNumberFormat="1" applyFont="1" applyAlignment="1">
      <alignment horizontal="center" wrapText="1"/>
    </xf>
    <xf numFmtId="169" fontId="48" fillId="0" borderId="0" xfId="4" applyNumberFormat="1" applyFont="1" applyAlignment="1">
      <alignment horizontal="center" wrapText="1"/>
    </xf>
    <xf numFmtId="49" fontId="48" fillId="0" borderId="0" xfId="4" applyNumberFormat="1" applyFont="1" applyAlignment="1">
      <alignment horizontal="center" wrapText="1"/>
    </xf>
    <xf numFmtId="0" fontId="48" fillId="0" borderId="0" xfId="4" applyFont="1" applyAlignment="1">
      <alignment horizontal="center" wrapText="1"/>
    </xf>
    <xf numFmtId="0" fontId="48" fillId="0" borderId="0" xfId="3" applyFont="1" applyAlignment="1">
      <alignment vertical="top" wrapText="1"/>
    </xf>
    <xf numFmtId="0" fontId="53" fillId="0" borderId="0" xfId="0" applyFont="1" applyAlignment="1">
      <alignment horizontal="center" vertical="center"/>
    </xf>
    <xf numFmtId="0" fontId="71" fillId="10" borderId="0" xfId="0" applyFont="1" applyFill="1" applyAlignment="1">
      <alignment horizontal="center"/>
    </xf>
    <xf numFmtId="0" fontId="48" fillId="10" borderId="0" xfId="0" applyFont="1" applyFill="1"/>
    <xf numFmtId="0" fontId="53" fillId="0" borderId="0" xfId="4" applyFont="1"/>
    <xf numFmtId="0" fontId="53" fillId="0" borderId="0" xfId="0" applyFont="1" applyAlignment="1">
      <alignment horizontal="left" vertical="top"/>
    </xf>
    <xf numFmtId="0" fontId="73" fillId="10" borderId="0" xfId="0" applyFont="1" applyFill="1"/>
    <xf numFmtId="0" fontId="0" fillId="10" borderId="0" xfId="0" applyFill="1"/>
    <xf numFmtId="49" fontId="75" fillId="0" borderId="0" xfId="3" applyNumberFormat="1" applyFont="1"/>
    <xf numFmtId="0" fontId="44" fillId="0" borderId="0" xfId="3" applyFont="1"/>
    <xf numFmtId="176" fontId="44" fillId="0" borderId="0" xfId="6" applyNumberFormat="1" applyFont="1" applyAlignment="1"/>
    <xf numFmtId="6" fontId="75" fillId="0" borderId="0" xfId="7" applyNumberFormat="1" applyFont="1" applyAlignment="1"/>
    <xf numFmtId="176" fontId="44" fillId="0" borderId="0" xfId="7" applyNumberFormat="1" applyFont="1" applyAlignment="1"/>
    <xf numFmtId="49" fontId="44" fillId="0" borderId="0" xfId="3" applyNumberFormat="1" applyFont="1"/>
    <xf numFmtId="3" fontId="44" fillId="0" borderId="0" xfId="7" applyNumberFormat="1" applyFont="1" applyAlignment="1"/>
    <xf numFmtId="4" fontId="76" fillId="0" borderId="0" xfId="0" applyNumberFormat="1" applyFont="1"/>
    <xf numFmtId="0" fontId="44" fillId="0" borderId="0" xfId="3" applyFont="1" applyAlignment="1">
      <alignment horizontal="center"/>
    </xf>
    <xf numFmtId="176" fontId="30" fillId="0" borderId="0" xfId="0" applyNumberFormat="1" applyFont="1"/>
    <xf numFmtId="49" fontId="44" fillId="0" borderId="0" xfId="3" applyNumberFormat="1" applyFont="1" applyAlignment="1">
      <alignment horizontal="left" indent="4"/>
    </xf>
    <xf numFmtId="4" fontId="44" fillId="0" borderId="0" xfId="7" applyNumberFormat="1" applyFont="1" applyAlignment="1"/>
    <xf numFmtId="176" fontId="44" fillId="0" borderId="0" xfId="6" applyNumberFormat="1" applyFont="1" applyFill="1" applyAlignment="1"/>
    <xf numFmtId="165" fontId="30" fillId="0" borderId="0" xfId="1" applyNumberFormat="1" applyFont="1"/>
    <xf numFmtId="43" fontId="44" fillId="0" borderId="0" xfId="7" applyFont="1" applyAlignment="1"/>
    <xf numFmtId="3" fontId="75" fillId="0" borderId="24" xfId="7" applyNumberFormat="1" applyFont="1" applyBorder="1" applyAlignment="1"/>
    <xf numFmtId="43" fontId="75" fillId="0" borderId="0" xfId="7" applyFont="1" applyBorder="1" applyAlignment="1"/>
    <xf numFmtId="170" fontId="44" fillId="0" borderId="0" xfId="1" applyNumberFormat="1" applyFont="1"/>
    <xf numFmtId="176" fontId="75" fillId="0" borderId="0" xfId="6" applyNumberFormat="1" applyFont="1" applyAlignment="1"/>
    <xf numFmtId="0" fontId="78" fillId="0" borderId="25" xfId="0" applyFont="1" applyBorder="1" applyAlignment="1">
      <alignment horizontal="center"/>
    </xf>
    <xf numFmtId="0" fontId="78" fillId="0" borderId="0" xfId="0" applyFont="1" applyAlignment="1">
      <alignment horizontal="center"/>
    </xf>
    <xf numFmtId="49" fontId="75" fillId="0" borderId="0" xfId="3" applyNumberFormat="1" applyFont="1" applyAlignment="1">
      <alignment vertical="center"/>
    </xf>
    <xf numFmtId="176" fontId="46" fillId="0" borderId="0" xfId="6" applyNumberFormat="1" applyFont="1" applyFill="1" applyAlignment="1"/>
    <xf numFmtId="0" fontId="79" fillId="0" borderId="0" xfId="0" applyFont="1" applyAlignment="1">
      <alignment horizontal="center"/>
    </xf>
    <xf numFmtId="0" fontId="1" fillId="0" borderId="0" xfId="3" applyFont="1"/>
    <xf numFmtId="0" fontId="1" fillId="0" borderId="0" xfId="0" applyFont="1"/>
    <xf numFmtId="176" fontId="75" fillId="0" borderId="0" xfId="6" applyNumberFormat="1" applyFont="1" applyFill="1" applyAlignment="1"/>
    <xf numFmtId="165" fontId="30" fillId="0" borderId="0" xfId="0" applyNumberFormat="1" applyFont="1" applyAlignment="1">
      <alignment horizontal="center"/>
    </xf>
    <xf numFmtId="8" fontId="44" fillId="0" borderId="0" xfId="3" applyNumberFormat="1" applyFont="1"/>
    <xf numFmtId="177" fontId="44" fillId="0" borderId="0" xfId="3" applyNumberFormat="1" applyFont="1"/>
    <xf numFmtId="49" fontId="81" fillId="0" borderId="0" xfId="3" applyNumberFormat="1" applyFont="1" applyAlignment="1">
      <alignment horizontal="left"/>
    </xf>
    <xf numFmtId="43" fontId="44" fillId="0" borderId="0" xfId="3" applyNumberFormat="1" applyFont="1" applyAlignment="1">
      <alignment horizontal="left" indent="4"/>
    </xf>
    <xf numFmtId="176" fontId="75" fillId="0" borderId="0" xfId="3" applyNumberFormat="1" applyFont="1"/>
    <xf numFmtId="176" fontId="75" fillId="0" borderId="0" xfId="8" applyNumberFormat="1" applyFont="1" applyAlignment="1"/>
    <xf numFmtId="176" fontId="44" fillId="0" borderId="0" xfId="8" applyNumberFormat="1" applyFont="1" applyBorder="1" applyAlignment="1">
      <alignment horizontal="left" indent="4"/>
    </xf>
    <xf numFmtId="49" fontId="82" fillId="0" borderId="0" xfId="3" applyNumberFormat="1" applyFont="1" applyAlignment="1">
      <alignment horizontal="left"/>
    </xf>
    <xf numFmtId="176" fontId="30" fillId="0" borderId="0" xfId="8" applyNumberFormat="1" applyFont="1"/>
    <xf numFmtId="43" fontId="30" fillId="0" borderId="0" xfId="0" applyNumberFormat="1" applyFont="1"/>
    <xf numFmtId="0" fontId="44" fillId="0" borderId="0" xfId="4" applyFont="1" applyAlignment="1">
      <alignment horizontal="center"/>
    </xf>
    <xf numFmtId="176" fontId="44" fillId="0" borderId="0" xfId="8" applyNumberFormat="1" applyFont="1" applyFill="1"/>
    <xf numFmtId="49" fontId="82" fillId="0" borderId="0" xfId="3" applyNumberFormat="1" applyFont="1" applyAlignment="1">
      <alignment horizontal="left" indent="4"/>
    </xf>
    <xf numFmtId="0" fontId="44" fillId="0" borderId="0" xfId="3" applyFont="1" applyAlignment="1">
      <alignment horizontal="left" indent="4"/>
    </xf>
    <xf numFmtId="176" fontId="44" fillId="0" borderId="0" xfId="8" applyNumberFormat="1" applyFont="1" applyBorder="1" applyAlignment="1"/>
    <xf numFmtId="43" fontId="44" fillId="0" borderId="0" xfId="3" applyNumberFormat="1" applyFont="1"/>
    <xf numFmtId="176" fontId="44" fillId="0" borderId="0" xfId="8" applyNumberFormat="1" applyFont="1" applyAlignment="1"/>
    <xf numFmtId="43" fontId="44" fillId="0" borderId="0" xfId="8" applyFont="1" applyBorder="1" applyAlignment="1">
      <alignment horizontal="center"/>
    </xf>
    <xf numFmtId="43" fontId="44" fillId="0" borderId="0" xfId="8" applyFont="1" applyAlignment="1"/>
    <xf numFmtId="3" fontId="44" fillId="0" borderId="0" xfId="3" applyNumberFormat="1" applyFont="1"/>
    <xf numFmtId="43" fontId="44" fillId="0" borderId="0" xfId="3" applyNumberFormat="1" applyFont="1" applyAlignment="1">
      <alignment horizontal="center"/>
    </xf>
    <xf numFmtId="176" fontId="75" fillId="0" borderId="24" xfId="8" applyNumberFormat="1" applyFont="1" applyBorder="1" applyAlignment="1"/>
    <xf numFmtId="4" fontId="44" fillId="0" borderId="0" xfId="4" applyNumberFormat="1" applyFont="1"/>
    <xf numFmtId="4" fontId="30" fillId="0" borderId="0" xfId="0" applyNumberFormat="1" applyFont="1"/>
    <xf numFmtId="176" fontId="30" fillId="0" borderId="26" xfId="8" applyNumberFormat="1" applyFont="1" applyBorder="1"/>
    <xf numFmtId="176" fontId="30" fillId="0" borderId="24" xfId="8" applyNumberFormat="1" applyFont="1" applyBorder="1"/>
    <xf numFmtId="0" fontId="75" fillId="0" borderId="0" xfId="3" applyFont="1"/>
    <xf numFmtId="43" fontId="75" fillId="0" borderId="0" xfId="4" applyNumberFormat="1" applyFont="1"/>
    <xf numFmtId="0" fontId="73" fillId="0" borderId="0" xfId="0" applyFont="1"/>
    <xf numFmtId="0" fontId="85" fillId="0" borderId="0" xfId="3" applyFont="1"/>
    <xf numFmtId="0" fontId="85" fillId="0" borderId="0" xfId="3" applyFont="1" applyAlignment="1">
      <alignment horizontal="center"/>
    </xf>
    <xf numFmtId="0" fontId="86" fillId="0" borderId="0" xfId="3" applyFont="1"/>
    <xf numFmtId="169" fontId="44" fillId="0" borderId="0" xfId="3" applyNumberFormat="1" applyFont="1" applyAlignment="1">
      <alignment horizontal="left"/>
    </xf>
    <xf numFmtId="43" fontId="44" fillId="0" borderId="0" xfId="8" applyFont="1" applyAlignment="1">
      <alignment horizontal="center"/>
    </xf>
    <xf numFmtId="43" fontId="44" fillId="0" borderId="0" xfId="8" applyFont="1" applyAlignment="1">
      <alignment horizontal="right"/>
    </xf>
    <xf numFmtId="0" fontId="45" fillId="0" borderId="0" xfId="0" applyFont="1"/>
    <xf numFmtId="0" fontId="30" fillId="0" borderId="0" xfId="3"/>
    <xf numFmtId="178" fontId="78" fillId="0" borderId="26" xfId="3" quotePrefix="1" applyNumberFormat="1" applyFont="1" applyBorder="1" applyAlignment="1">
      <alignment horizontal="right"/>
    </xf>
    <xf numFmtId="178" fontId="78" fillId="0" borderId="0" xfId="3" quotePrefix="1" applyNumberFormat="1" applyFont="1" applyAlignment="1">
      <alignment horizontal="right"/>
    </xf>
    <xf numFmtId="43" fontId="87" fillId="0" borderId="0" xfId="3" quotePrefix="1" applyNumberFormat="1" applyFont="1"/>
    <xf numFmtId="43" fontId="30" fillId="0" borderId="0" xfId="3" applyNumberFormat="1"/>
    <xf numFmtId="43" fontId="30" fillId="0" borderId="0" xfId="8" applyFont="1"/>
    <xf numFmtId="43" fontId="30" fillId="0" borderId="0" xfId="8" applyFont="1" applyBorder="1" applyAlignment="1"/>
    <xf numFmtId="43" fontId="30" fillId="0" borderId="0" xfId="8" applyFont="1" applyAlignment="1"/>
    <xf numFmtId="43" fontId="88" fillId="0" borderId="0" xfId="3" applyNumberFormat="1" applyFont="1"/>
    <xf numFmtId="0" fontId="44" fillId="0" borderId="0" xfId="3" applyFont="1" applyAlignment="1">
      <alignment horizontal="left" wrapText="1"/>
    </xf>
    <xf numFmtId="43" fontId="30" fillId="0" borderId="24" xfId="3" applyNumberFormat="1" applyBorder="1"/>
    <xf numFmtId="176" fontId="30" fillId="0" borderId="0" xfId="3" applyNumberFormat="1"/>
    <xf numFmtId="179" fontId="30" fillId="0" borderId="0" xfId="3" applyNumberFormat="1"/>
    <xf numFmtId="0" fontId="0" fillId="0" borderId="0" xfId="0" applyAlignment="1">
      <alignment horizontal="left" vertical="top"/>
    </xf>
    <xf numFmtId="0" fontId="23" fillId="0" borderId="0" xfId="0" applyFont="1" applyAlignment="1">
      <alignment horizontal="right" vertical="center"/>
    </xf>
    <xf numFmtId="2" fontId="30" fillId="0" borderId="0" xfId="3" applyNumberFormat="1"/>
    <xf numFmtId="0" fontId="89" fillId="0" borderId="0" xfId="0" applyFont="1"/>
    <xf numFmtId="49" fontId="75" fillId="0" borderId="0" xfId="3" applyNumberFormat="1" applyFont="1" applyAlignment="1">
      <alignment horizontal="left"/>
    </xf>
    <xf numFmtId="14" fontId="46" fillId="0" borderId="0" xfId="0" applyNumberFormat="1" applyFont="1"/>
    <xf numFmtId="0" fontId="46" fillId="0" borderId="0" xfId="0" applyFont="1"/>
    <xf numFmtId="14" fontId="50" fillId="0" borderId="0" xfId="0" applyNumberFormat="1" applyFont="1" applyAlignment="1">
      <alignment horizontal="center"/>
    </xf>
    <xf numFmtId="14" fontId="46" fillId="0" borderId="0" xfId="0" applyNumberFormat="1" applyFont="1" applyAlignment="1">
      <alignment horizontal="center"/>
    </xf>
    <xf numFmtId="0" fontId="47" fillId="0" borderId="0" xfId="0" applyFont="1"/>
    <xf numFmtId="180" fontId="44" fillId="0" borderId="0" xfId="9" applyNumberFormat="1" applyFont="1"/>
    <xf numFmtId="180" fontId="53" fillId="0" borderId="0" xfId="0" applyNumberFormat="1" applyFont="1"/>
    <xf numFmtId="180" fontId="0" fillId="0" borderId="0" xfId="0" applyNumberFormat="1"/>
    <xf numFmtId="176" fontId="44" fillId="0" borderId="0" xfId="8" applyNumberFormat="1" applyFont="1"/>
    <xf numFmtId="0" fontId="44" fillId="0" borderId="0" xfId="0" applyFont="1"/>
    <xf numFmtId="0" fontId="53" fillId="0" borderId="0" xfId="0" applyFont="1" applyAlignment="1">
      <alignment horizontal="left"/>
    </xf>
    <xf numFmtId="10" fontId="0" fillId="0" borderId="0" xfId="1" applyNumberFormat="1" applyFont="1" applyFill="1" applyAlignment="1">
      <alignment horizontal="right"/>
    </xf>
    <xf numFmtId="10" fontId="53" fillId="0" borderId="0" xfId="1" applyNumberFormat="1" applyFont="1"/>
    <xf numFmtId="43" fontId="53" fillId="0" borderId="0" xfId="8" applyFont="1"/>
    <xf numFmtId="10" fontId="44" fillId="0" borderId="0" xfId="1" applyNumberFormat="1" applyFont="1" applyAlignment="1">
      <alignment horizontal="right"/>
    </xf>
    <xf numFmtId="14" fontId="53" fillId="0" borderId="0" xfId="0" applyNumberFormat="1" applyFont="1"/>
    <xf numFmtId="2" fontId="44" fillId="0" borderId="0" xfId="1" applyNumberFormat="1" applyFont="1" applyAlignment="1">
      <alignment horizontal="right"/>
    </xf>
    <xf numFmtId="10" fontId="44" fillId="0" borderId="0" xfId="1" applyNumberFormat="1" applyFont="1"/>
    <xf numFmtId="43" fontId="53" fillId="0" borderId="0" xfId="0" applyNumberFormat="1" applyFont="1"/>
    <xf numFmtId="2" fontId="44" fillId="0" borderId="0" xfId="0" applyNumberFormat="1" applyFont="1" applyAlignment="1">
      <alignment horizontal="right"/>
    </xf>
    <xf numFmtId="0" fontId="53" fillId="0" borderId="0" xfId="0" applyFont="1" applyAlignment="1">
      <alignment wrapText="1"/>
    </xf>
    <xf numFmtId="0" fontId="92" fillId="0" borderId="0" xfId="0" applyFont="1"/>
    <xf numFmtId="0" fontId="47" fillId="10" borderId="0" xfId="0" applyFont="1" applyFill="1"/>
    <xf numFmtId="0" fontId="93" fillId="0" borderId="0" xfId="0" applyFont="1"/>
    <xf numFmtId="0" fontId="93" fillId="0" borderId="0" xfId="0" applyFont="1" applyAlignment="1">
      <alignment horizontal="right"/>
    </xf>
    <xf numFmtId="0" fontId="94" fillId="0" borderId="0" xfId="0" applyFont="1" applyAlignment="1">
      <alignment horizontal="right"/>
    </xf>
    <xf numFmtId="176" fontId="75" fillId="0" borderId="0" xfId="8" applyNumberFormat="1" applyFont="1"/>
    <xf numFmtId="176" fontId="75" fillId="0" borderId="0" xfId="0" applyNumberFormat="1" applyFont="1"/>
    <xf numFmtId="10" fontId="75" fillId="0" borderId="0" xfId="1" applyNumberFormat="1" applyFont="1"/>
    <xf numFmtId="176" fontId="44" fillId="0" borderId="0" xfId="0" applyNumberFormat="1" applyFont="1" applyAlignment="1">
      <alignment horizontal="center"/>
    </xf>
    <xf numFmtId="0" fontId="44" fillId="0" borderId="0" xfId="0" applyFont="1" applyAlignment="1">
      <alignment horizontal="center"/>
    </xf>
    <xf numFmtId="170" fontId="44" fillId="0" borderId="0" xfId="1" applyNumberFormat="1" applyFont="1" applyAlignment="1">
      <alignment horizontal="center"/>
    </xf>
    <xf numFmtId="43" fontId="44" fillId="0" borderId="0" xfId="0" applyNumberFormat="1" applyFont="1" applyAlignment="1">
      <alignment horizontal="center"/>
    </xf>
    <xf numFmtId="0" fontId="0" fillId="10" borderId="0" xfId="0" applyFill="1" applyAlignment="1">
      <alignment horizontal="center"/>
    </xf>
    <xf numFmtId="0" fontId="0" fillId="0" borderId="0" xfId="0" applyAlignment="1">
      <alignment horizontal="center"/>
    </xf>
    <xf numFmtId="0" fontId="0" fillId="0" borderId="0" xfId="0" applyAlignment="1">
      <alignment horizontal="left"/>
    </xf>
    <xf numFmtId="0" fontId="95" fillId="0" borderId="0" xfId="0" applyFont="1"/>
    <xf numFmtId="0" fontId="46" fillId="0" borderId="0" xfId="0" applyFont="1" applyAlignment="1">
      <alignment horizontal="left"/>
    </xf>
    <xf numFmtId="0" fontId="0" fillId="0" borderId="0" xfId="0" applyAlignment="1">
      <alignment vertical="top"/>
    </xf>
    <xf numFmtId="0" fontId="53" fillId="0" borderId="0" xfId="0" applyFont="1" applyAlignment="1">
      <alignment vertical="top"/>
    </xf>
    <xf numFmtId="0" fontId="94" fillId="0" borderId="0" xfId="0" applyFont="1"/>
    <xf numFmtId="176" fontId="0" fillId="0" borderId="0" xfId="8" applyNumberFormat="1" applyFont="1"/>
    <xf numFmtId="10" fontId="0" fillId="0" borderId="0" xfId="1" applyNumberFormat="1" applyFont="1"/>
    <xf numFmtId="0" fontId="47" fillId="0" borderId="0" xfId="0" applyFont="1" applyAlignment="1">
      <alignment horizontal="center"/>
    </xf>
    <xf numFmtId="10" fontId="47" fillId="0" borderId="0" xfId="0" applyNumberFormat="1" applyFont="1" applyAlignment="1">
      <alignment horizontal="center"/>
    </xf>
    <xf numFmtId="10" fontId="0" fillId="10" borderId="0" xfId="0" applyNumberFormat="1" applyFill="1" applyAlignment="1">
      <alignment horizontal="center"/>
    </xf>
    <xf numFmtId="10" fontId="0" fillId="0" borderId="0" xfId="0" applyNumberFormat="1" applyAlignment="1">
      <alignment horizontal="center"/>
    </xf>
    <xf numFmtId="10" fontId="93" fillId="0" borderId="0" xfId="0" applyNumberFormat="1" applyFont="1" applyAlignment="1">
      <alignment horizontal="right"/>
    </xf>
    <xf numFmtId="10" fontId="44" fillId="0" borderId="0" xfId="0" applyNumberFormat="1" applyFont="1" applyAlignment="1">
      <alignment horizontal="center"/>
    </xf>
    <xf numFmtId="176" fontId="46" fillId="0" borderId="0" xfId="8" applyNumberFormat="1" applyFont="1"/>
    <xf numFmtId="49" fontId="0" fillId="0" borderId="0" xfId="0" applyNumberFormat="1" applyAlignment="1">
      <alignment wrapText="1"/>
    </xf>
    <xf numFmtId="0" fontId="96" fillId="0" borderId="0" xfId="0" quotePrefix="1" applyFont="1"/>
    <xf numFmtId="3" fontId="75" fillId="0" borderId="0" xfId="0" applyNumberFormat="1" applyFont="1" applyAlignment="1">
      <alignment horizontal="center"/>
    </xf>
    <xf numFmtId="0" fontId="75" fillId="0" borderId="0" xfId="0" applyFont="1" applyAlignment="1">
      <alignment horizontal="center"/>
    </xf>
    <xf numFmtId="10" fontId="75" fillId="0" borderId="0" xfId="0" applyNumberFormat="1" applyFont="1" applyAlignment="1">
      <alignment horizontal="center"/>
    </xf>
    <xf numFmtId="4" fontId="75" fillId="0" borderId="0" xfId="0" applyNumberFormat="1" applyFont="1" applyAlignment="1">
      <alignment horizontal="center"/>
    </xf>
    <xf numFmtId="0" fontId="46" fillId="0" borderId="27" xfId="0" applyFont="1" applyBorder="1" applyAlignment="1">
      <alignment horizontal="center"/>
    </xf>
    <xf numFmtId="0" fontId="46" fillId="0" borderId="27" xfId="0" applyFont="1" applyBorder="1"/>
    <xf numFmtId="176" fontId="75" fillId="0" borderId="2" xfId="0" applyNumberFormat="1" applyFont="1" applyBorder="1"/>
    <xf numFmtId="0" fontId="0" fillId="0" borderId="2" xfId="0" applyBorder="1" applyAlignment="1">
      <alignment horizontal="center"/>
    </xf>
    <xf numFmtId="0" fontId="0" fillId="0" borderId="2" xfId="0" applyBorder="1" applyAlignment="1">
      <alignment horizontal="left" indent="1"/>
    </xf>
    <xf numFmtId="176" fontId="44" fillId="0" borderId="2" xfId="8" applyNumberFormat="1" applyFont="1" applyBorder="1"/>
    <xf numFmtId="176" fontId="75" fillId="0" borderId="2" xfId="8" applyNumberFormat="1" applyFont="1" applyBorder="1"/>
    <xf numFmtId="10" fontId="75" fillId="0" borderId="2" xfId="1" applyNumberFormat="1" applyFont="1" applyBorder="1"/>
    <xf numFmtId="0" fontId="0" fillId="0" borderId="0" xfId="0" applyAlignment="1">
      <alignment horizontal="left" indent="1"/>
    </xf>
    <xf numFmtId="176" fontId="44" fillId="0" borderId="0" xfId="8" applyNumberFormat="1" applyFont="1" applyBorder="1"/>
    <xf numFmtId="176" fontId="75" fillId="0" borderId="0" xfId="8" applyNumberFormat="1" applyFont="1" applyBorder="1"/>
    <xf numFmtId="10" fontId="75" fillId="0" borderId="0" xfId="1" applyNumberFormat="1" applyFont="1" applyBorder="1"/>
    <xf numFmtId="0" fontId="0" fillId="0" borderId="7" xfId="0" applyBorder="1" applyAlignment="1">
      <alignment horizontal="left" indent="1"/>
    </xf>
    <xf numFmtId="176" fontId="44" fillId="0" borderId="7" xfId="8" applyNumberFormat="1" applyFont="1" applyBorder="1"/>
    <xf numFmtId="176" fontId="75" fillId="0" borderId="7" xfId="8" applyNumberFormat="1" applyFont="1" applyBorder="1"/>
    <xf numFmtId="10" fontId="75" fillId="0" borderId="7" xfId="1" applyNumberFormat="1" applyFont="1" applyBorder="1"/>
    <xf numFmtId="0" fontId="47" fillId="0" borderId="7" xfId="0" applyFont="1" applyBorder="1" applyAlignment="1">
      <alignment horizontal="center"/>
    </xf>
    <xf numFmtId="0" fontId="46" fillId="0" borderId="2" xfId="0" applyFont="1" applyBorder="1" applyAlignment="1">
      <alignment horizontal="center"/>
    </xf>
    <xf numFmtId="0" fontId="46" fillId="0" borderId="2" xfId="0" applyFont="1" applyBorder="1" applyAlignment="1">
      <alignment horizontal="left" indent="1"/>
    </xf>
    <xf numFmtId="0" fontId="45" fillId="0" borderId="0" xfId="0" applyFont="1" applyAlignment="1">
      <alignment horizontal="center"/>
    </xf>
    <xf numFmtId="0" fontId="46" fillId="0" borderId="0" xfId="0" applyFont="1" applyAlignment="1">
      <alignment horizontal="left" indent="1"/>
    </xf>
    <xf numFmtId="0" fontId="46" fillId="0" borderId="7" xfId="0" applyFont="1" applyBorder="1" applyAlignment="1">
      <alignment horizontal="left" indent="1"/>
    </xf>
    <xf numFmtId="0" fontId="46" fillId="0" borderId="10" xfId="0" applyFont="1" applyBorder="1"/>
    <xf numFmtId="0" fontId="46" fillId="0" borderId="10" xfId="0" applyFont="1" applyBorder="1" applyAlignment="1">
      <alignment horizontal="center"/>
    </xf>
    <xf numFmtId="3" fontId="44" fillId="0" borderId="0" xfId="0" applyNumberFormat="1" applyFont="1"/>
    <xf numFmtId="176" fontId="44" fillId="0" borderId="0" xfId="0" applyNumberFormat="1" applyFont="1"/>
    <xf numFmtId="3" fontId="75" fillId="0" borderId="0" xfId="0" applyNumberFormat="1" applyFont="1"/>
    <xf numFmtId="43" fontId="44" fillId="0" borderId="0" xfId="0" applyNumberFormat="1" applyFont="1"/>
    <xf numFmtId="0" fontId="46" fillId="0" borderId="10" xfId="0" applyFont="1" applyBorder="1" applyAlignment="1">
      <alignment horizontal="left"/>
    </xf>
    <xf numFmtId="3" fontId="75" fillId="0" borderId="10" xfId="0" applyNumberFormat="1" applyFont="1" applyBorder="1"/>
    <xf numFmtId="10" fontId="46" fillId="0" borderId="10" xfId="1" applyNumberFormat="1" applyFont="1" applyBorder="1" applyAlignment="1">
      <alignment horizontal="right"/>
    </xf>
    <xf numFmtId="14" fontId="29" fillId="0" borderId="0" xfId="0" applyNumberFormat="1" applyFont="1" applyAlignment="1" applyProtection="1">
      <alignment horizontal="center" vertical="center" wrapText="1"/>
      <protection locked="0"/>
    </xf>
    <xf numFmtId="0" fontId="3" fillId="0" borderId="0" xfId="0" applyFont="1" applyAlignment="1" applyProtection="1">
      <alignment wrapText="1"/>
      <protection locked="0"/>
    </xf>
    <xf numFmtId="168" fontId="57" fillId="0" borderId="0" xfId="4" applyNumberFormat="1" applyFont="1" applyAlignment="1">
      <alignment horizontal="center"/>
    </xf>
    <xf numFmtId="170" fontId="48" fillId="0" borderId="0" xfId="5" applyNumberFormat="1" applyFont="1" applyAlignment="1">
      <alignment horizontal="center" wrapText="1"/>
    </xf>
    <xf numFmtId="10" fontId="48" fillId="0" borderId="0" xfId="5" applyNumberFormat="1" applyFont="1" applyAlignment="1">
      <alignment horizontal="center" wrapText="1"/>
    </xf>
    <xf numFmtId="49" fontId="67" fillId="0" borderId="0" xfId="3" applyNumberFormat="1" applyFont="1"/>
    <xf numFmtId="0" fontId="62" fillId="0" borderId="0" xfId="3" applyFont="1" applyAlignment="1">
      <alignment wrapText="1"/>
    </xf>
    <xf numFmtId="0" fontId="62" fillId="0" borderId="0" xfId="4" applyFont="1" applyAlignment="1">
      <alignment horizontal="left" vertical="center"/>
    </xf>
    <xf numFmtId="0" fontId="53" fillId="0" borderId="0" xfId="0" applyFont="1" applyAlignment="1">
      <alignment horizontal="left" vertical="top" wrapText="1"/>
    </xf>
    <xf numFmtId="0" fontId="62" fillId="0" borderId="0" xfId="3" applyFont="1" applyAlignment="1">
      <alignment vertical="top"/>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100" fillId="0" borderId="0" xfId="4" applyFont="1" applyAlignment="1">
      <alignment horizontal="left" vertical="top" wrapText="1"/>
    </xf>
    <xf numFmtId="0" fontId="62" fillId="0" borderId="0" xfId="4" applyFont="1" applyAlignment="1">
      <alignment horizontal="left" vertical="top" wrapText="1"/>
    </xf>
    <xf numFmtId="0" fontId="73" fillId="10" borderId="0" xfId="0" applyFont="1" applyFill="1" applyAlignment="1">
      <alignment horizontal="left"/>
    </xf>
    <xf numFmtId="0" fontId="46" fillId="0" borderId="26" xfId="0" applyFont="1" applyBorder="1" applyAlignment="1">
      <alignment horizontal="center"/>
    </xf>
    <xf numFmtId="0" fontId="0" fillId="0" borderId="0" xfId="0" applyAlignment="1">
      <alignment horizontal="left"/>
    </xf>
    <xf numFmtId="181" fontId="0" fillId="0" borderId="0" xfId="0" applyNumberFormat="1" applyAlignment="1">
      <alignment horizontal="left" wrapText="1"/>
    </xf>
    <xf numFmtId="0" fontId="0" fillId="0" borderId="0" xfId="0" applyAlignment="1">
      <alignment horizontal="left" vertical="top" wrapText="1"/>
    </xf>
    <xf numFmtId="181" fontId="0" fillId="0" borderId="0" xfId="0" applyNumberFormat="1" applyAlignment="1">
      <alignment horizontal="left" vertical="top" wrapText="1"/>
    </xf>
    <xf numFmtId="0" fontId="46" fillId="0" borderId="7" xfId="0" applyFont="1" applyBorder="1" applyAlignment="1">
      <alignment horizontal="center"/>
    </xf>
    <xf numFmtId="0" fontId="53" fillId="0" borderId="0" xfId="0" applyFont="1" applyAlignment="1">
      <alignment horizontal="left"/>
    </xf>
    <xf numFmtId="0" fontId="53" fillId="0" borderId="0" xfId="0" applyFont="1" applyAlignment="1">
      <alignment horizontal="left" wrapText="1"/>
    </xf>
    <xf numFmtId="0" fontId="91" fillId="0" borderId="0" xfId="0" applyFont="1" applyAlignment="1">
      <alignment horizontal="left" wrapText="1"/>
    </xf>
    <xf numFmtId="0" fontId="62" fillId="0" borderId="0" xfId="3" quotePrefix="1" applyFont="1" applyAlignment="1">
      <alignment horizontal="left" wrapText="1"/>
    </xf>
    <xf numFmtId="0" fontId="62" fillId="0" borderId="0" xfId="3" applyFont="1" applyAlignment="1">
      <alignment horizontal="left" wrapText="1"/>
    </xf>
    <xf numFmtId="0" fontId="48" fillId="0" borderId="0" xfId="3" applyFont="1" applyAlignment="1">
      <alignment horizontal="left" vertical="top" wrapText="1"/>
    </xf>
    <xf numFmtId="0" fontId="48" fillId="0" borderId="0" xfId="3" applyFont="1" applyAlignment="1">
      <alignment horizontal="left" vertical="center" wrapText="1"/>
    </xf>
    <xf numFmtId="0" fontId="53" fillId="0" borderId="0" xfId="0" applyFont="1" applyAlignment="1">
      <alignment horizontal="left" vertical="top" wrapText="1"/>
    </xf>
    <xf numFmtId="0" fontId="0" fillId="0" borderId="0" xfId="0" applyAlignment="1">
      <alignment horizontal="left" vertical="top"/>
    </xf>
    <xf numFmtId="0" fontId="49" fillId="0" borderId="0" xfId="3" applyFont="1" applyAlignment="1">
      <alignment horizontal="left" wrapText="1"/>
    </xf>
    <xf numFmtId="0" fontId="51" fillId="0" borderId="0" xfId="0" applyFont="1" applyAlignment="1">
      <alignment horizontal="left" vertical="center" wrapText="1"/>
    </xf>
    <xf numFmtId="49" fontId="54" fillId="0" borderId="0" xfId="3" applyNumberFormat="1" applyFont="1" applyAlignment="1">
      <alignment horizontal="left" wrapText="1"/>
    </xf>
    <xf numFmtId="0" fontId="42" fillId="0" borderId="0" xfId="0" applyFont="1" applyAlignment="1">
      <alignment horizontal="left" vertical="center" wrapText="1"/>
    </xf>
    <xf numFmtId="0" fontId="25" fillId="2" borderId="0" xfId="0" applyFont="1" applyFill="1" applyAlignment="1">
      <alignment horizontal="center" vertical="center" wrapText="1"/>
    </xf>
    <xf numFmtId="0" fontId="25" fillId="2" borderId="17"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7"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7"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8" xfId="2" quotePrefix="1" applyFont="1" applyFill="1" applyBorder="1" applyAlignment="1">
      <alignment horizontal="center" vertical="center" wrapText="1"/>
    </xf>
    <xf numFmtId="0" fontId="21" fillId="0" borderId="19" xfId="2" quotePrefix="1" applyFont="1" applyFill="1" applyBorder="1" applyAlignment="1">
      <alignment horizontal="center" vertical="center" wrapText="1"/>
    </xf>
  </cellXfs>
  <cellStyles count="10">
    <cellStyle name="Comma 11" xfId="6" xr:uid="{1DABC6DD-6628-4CF0-A6F4-30F3F0840726}"/>
    <cellStyle name="Comma 11 2" xfId="7" xr:uid="{E1F2DF45-E539-43B0-9141-1A003299D516}"/>
    <cellStyle name="Comma 3" xfId="8" xr:uid="{0A37AEAD-46EA-4E53-91FB-43E065A72A3C}"/>
    <cellStyle name="Currency 2" xfId="9" xr:uid="{2F953E14-D850-4FFC-A5E4-982EF8589226}"/>
    <cellStyle name="Hyperlink" xfId="2" builtinId="8"/>
    <cellStyle name="Normal" xfId="0" builtinId="0"/>
    <cellStyle name="Normal 2" xfId="3" xr:uid="{C93CA886-21C4-4948-A435-B3C98016A4E5}"/>
    <cellStyle name="Normal 2 3 2" xfId="4" xr:uid="{B76ADECE-7340-408E-A627-E3017571F85D}"/>
    <cellStyle name="Percent" xfId="1" builtinId="5"/>
    <cellStyle name="Percent 2 2 2" xfId="5" xr:uid="{C1A68342-38FF-4FBB-9452-AC3597917214}"/>
  </cellStyles>
  <dxfs count="2">
    <dxf>
      <font>
        <condense val="0"/>
        <extend val="0"/>
        <color indexed="29"/>
      </font>
    </dxf>
    <dxf>
      <font>
        <condense val="0"/>
        <extend val="0"/>
        <color indexed="57"/>
      </font>
    </dxf>
  </dxfs>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57150</xdr:colOff>
      <xdr:row>0</xdr:row>
      <xdr:rowOff>57150</xdr:rowOff>
    </xdr:from>
    <xdr:ext cx="2619375" cy="476250"/>
    <xdr:pic>
      <xdr:nvPicPr>
        <xdr:cNvPr id="2" name="Picture 1">
          <a:extLst>
            <a:ext uri="{FF2B5EF4-FFF2-40B4-BE49-F238E27FC236}">
              <a16:creationId xmlns:a16="http://schemas.microsoft.com/office/drawing/2014/main" id="{AB7B9A04-1FAE-46F5-8A78-DA31B6AAF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7150"/>
          <a:ext cx="26193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57150</xdr:colOff>
      <xdr:row>0</xdr:row>
      <xdr:rowOff>57150</xdr:rowOff>
    </xdr:from>
    <xdr:ext cx="2619375" cy="476250"/>
    <xdr:pic>
      <xdr:nvPicPr>
        <xdr:cNvPr id="3" name="Picture 2">
          <a:extLst>
            <a:ext uri="{FF2B5EF4-FFF2-40B4-BE49-F238E27FC236}">
              <a16:creationId xmlns:a16="http://schemas.microsoft.com/office/drawing/2014/main" id="{536711DA-BD80-4A03-853F-39901710B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7150"/>
          <a:ext cx="26193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292</xdr:row>
      <xdr:rowOff>0</xdr:rowOff>
    </xdr:from>
    <xdr:ext cx="2619375" cy="473729"/>
    <xdr:pic>
      <xdr:nvPicPr>
        <xdr:cNvPr id="4" name="Picture 4">
          <a:extLst>
            <a:ext uri="{FF2B5EF4-FFF2-40B4-BE49-F238E27FC236}">
              <a16:creationId xmlns:a16="http://schemas.microsoft.com/office/drawing/2014/main" id="{4D0BE96D-8C5E-43DD-8DBC-8CF91D918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8223150"/>
          <a:ext cx="2619375" cy="473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persons/person.xml><?xml version="1.0" encoding="utf-8"?>
<personList xmlns="http://schemas.microsoft.com/office/spreadsheetml/2018/threadedcomments" xmlns:x="http://schemas.openxmlformats.org/spreadsheetml/2006/main">
  <person displayName="Yousaf, Nida" id="{8E8A5A40-7976-485F-B529-4CD41C92F39E}" userId="S::nida.yousaf@scotiabank.com::f1d1f5d1-cc80-424f-a39b-4ce3c106d1e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38" dT="2023-03-10T16:48:19.71" personId="{8E8A5A40-7976-485F-B529-4CD41C92F39E}" id="{84BD6A0C-57B7-4D4F-91FA-6315CC899F4D}">
    <text>Blended rates
1750 @ 1.4365
500 @ 1.4443</text>
  </threadedComment>
</ThreadedComment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14-the-bank-of-nova-scotia" TargetMode="External"/><Relationship Id="rId5" Type="http://schemas.openxmlformats.org/officeDocument/2006/relationships/hyperlink" Target="https://www.scotiabank.com/ca/en/about/investors-shareholders/funding-programs/scotiabank-global-registered-covered-bond-program.html" TargetMode="External"/><Relationship Id="rId4" Type="http://schemas.openxmlformats.org/officeDocument/2006/relationships/hyperlink" Target="https://eur-lex.europa.eu/eli/dir/2019/2162/oj"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workbookViewId="0"/>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40" zoomScaleNormal="40" workbookViewId="0"/>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2108</v>
      </c>
      <c r="B1" s="1"/>
      <c r="C1" s="31"/>
      <c r="D1" s="31"/>
      <c r="E1" s="31"/>
      <c r="F1" s="22" t="s">
        <v>175</v>
      </c>
      <c r="G1" s="78"/>
    </row>
    <row r="2" spans="1:7" ht="15" thickBot="1" x14ac:dyDescent="0.4">
      <c r="A2" s="31"/>
      <c r="B2" s="33"/>
      <c r="C2" s="33"/>
      <c r="D2" s="31"/>
      <c r="E2" s="31"/>
      <c r="F2" s="31"/>
      <c r="G2" s="31"/>
    </row>
    <row r="3" spans="1:7" ht="19" thickBot="1" x14ac:dyDescent="0.4">
      <c r="A3" s="35"/>
      <c r="B3" s="36" t="s">
        <v>176</v>
      </c>
      <c r="C3" s="105" t="s">
        <v>177</v>
      </c>
      <c r="D3" s="35"/>
      <c r="E3" s="35"/>
      <c r="F3" s="31"/>
      <c r="G3" s="31"/>
    </row>
    <row r="4" spans="1:7" x14ac:dyDescent="0.35">
      <c r="A4" s="34"/>
      <c r="B4" s="34"/>
      <c r="C4" s="34"/>
      <c r="D4" s="34"/>
      <c r="E4" s="34"/>
      <c r="F4" s="31"/>
      <c r="G4" s="31"/>
    </row>
    <row r="5" spans="1:7" ht="18.5" x14ac:dyDescent="0.35">
      <c r="A5" s="37"/>
      <c r="B5" s="520" t="s">
        <v>2109</v>
      </c>
      <c r="C5" s="521"/>
      <c r="D5" s="34"/>
      <c r="E5" s="39"/>
      <c r="F5" s="31"/>
      <c r="G5" s="31"/>
    </row>
    <row r="6" spans="1:7" x14ac:dyDescent="0.35">
      <c r="A6" s="163"/>
      <c r="B6" s="522" t="s">
        <v>2110</v>
      </c>
      <c r="C6" s="522"/>
      <c r="D6" s="164"/>
      <c r="E6" s="34"/>
      <c r="F6" s="31"/>
      <c r="G6" s="31"/>
    </row>
    <row r="7" spans="1:7" x14ac:dyDescent="0.35">
      <c r="A7" s="34"/>
      <c r="B7" s="523" t="s">
        <v>2111</v>
      </c>
      <c r="C7" s="524"/>
      <c r="D7" s="164"/>
      <c r="E7" s="34"/>
      <c r="F7" s="31"/>
      <c r="G7" s="31"/>
    </row>
    <row r="8" spans="1:7" x14ac:dyDescent="0.35">
      <c r="A8" s="34"/>
      <c r="B8" s="525" t="s">
        <v>2112</v>
      </c>
      <c r="C8" s="526"/>
      <c r="D8" s="164"/>
      <c r="E8" s="34"/>
      <c r="F8" s="31"/>
      <c r="G8" s="31"/>
    </row>
    <row r="9" spans="1:7" ht="15" thickBot="1" x14ac:dyDescent="0.4">
      <c r="A9" s="34"/>
      <c r="B9" s="527" t="s">
        <v>2113</v>
      </c>
      <c r="C9" s="528"/>
      <c r="D9" s="34"/>
      <c r="E9" s="34"/>
      <c r="F9" s="34"/>
      <c r="G9" s="34"/>
    </row>
    <row r="10" spans="1:7" x14ac:dyDescent="0.35">
      <c r="A10" s="34"/>
      <c r="B10" s="165"/>
      <c r="C10" s="166"/>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519" t="s">
        <v>2110</v>
      </c>
      <c r="C13" s="519"/>
      <c r="D13" s="44"/>
      <c r="E13" s="44"/>
      <c r="F13" s="44"/>
      <c r="G13" s="44"/>
    </row>
    <row r="14" spans="1:7" x14ac:dyDescent="0.35">
      <c r="A14" s="56"/>
      <c r="B14" s="56" t="s">
        <v>2114</v>
      </c>
      <c r="C14" s="56" t="s">
        <v>225</v>
      </c>
      <c r="D14" s="56" t="s">
        <v>2115</v>
      </c>
      <c r="E14" s="56"/>
      <c r="F14" s="56" t="s">
        <v>2116</v>
      </c>
      <c r="G14" s="56" t="s">
        <v>2117</v>
      </c>
    </row>
    <row r="15" spans="1:7" x14ac:dyDescent="0.35">
      <c r="A15" s="47" t="s">
        <v>2118</v>
      </c>
      <c r="B15" s="96" t="s">
        <v>2119</v>
      </c>
      <c r="C15" s="167" t="s">
        <v>189</v>
      </c>
      <c r="D15" s="168" t="s">
        <v>189</v>
      </c>
      <c r="F15" s="69" t="str">
        <f>IF(OR('B1. HTT Mortgage Assets'!$C$15=0,C15="[For completion]"),"",C15/'B1. HTT Mortgage Assets'!$C$15)</f>
        <v/>
      </c>
      <c r="G15" s="69" t="str">
        <f>IF(OR('B1. HTT Mortgage Assets'!$F$28=0,D15="[For completion]"),"",D15/'B1. HTT Mortgage Assets'!$F$28)</f>
        <v/>
      </c>
    </row>
    <row r="16" spans="1:7" x14ac:dyDescent="0.35">
      <c r="A16" s="47" t="s">
        <v>2120</v>
      </c>
      <c r="B16" s="60" t="s">
        <v>2121</v>
      </c>
      <c r="C16" s="167" t="s">
        <v>189</v>
      </c>
      <c r="D16" s="168" t="s">
        <v>189</v>
      </c>
      <c r="F16" s="69" t="str">
        <f>IF(OR('B1. HTT Mortgage Assets'!$C$15=0,C16="[For completion]"),"",C16/'B1. HTT Mortgage Assets'!$C$15)</f>
        <v/>
      </c>
      <c r="G16" s="69" t="str">
        <f>IF(OR('B1. HTT Mortgage Assets'!$F$28=0,D16="[For completion]"),"",D16/'B1. HTT Mortgage Assets'!$F$28)</f>
        <v/>
      </c>
    </row>
    <row r="17" spans="1:7" x14ac:dyDescent="0.35">
      <c r="A17" s="47" t="s">
        <v>2122</v>
      </c>
      <c r="B17" s="60" t="s">
        <v>2123</v>
      </c>
      <c r="C17" s="167" t="s">
        <v>189</v>
      </c>
      <c r="D17" s="168" t="s">
        <v>189</v>
      </c>
      <c r="F17" s="69" t="str">
        <f>IF(OR('B1. HTT Mortgage Assets'!$C$15=0,C17="[For completion]"),"",C17/'B1. HTT Mortgage Assets'!$C$15)</f>
        <v/>
      </c>
      <c r="G17" s="69" t="str">
        <f>IF(OR('B1. HTT Mortgage Assets'!$F$28=0,D17="[For completion]"),"",D17/'B1. HTT Mortgage Assets'!$F$28)</f>
        <v/>
      </c>
    </row>
    <row r="18" spans="1:7" x14ac:dyDescent="0.35">
      <c r="A18" s="47" t="s">
        <v>2124</v>
      </c>
      <c r="B18" s="60" t="s">
        <v>2125</v>
      </c>
      <c r="C18" s="72">
        <f>SUM(C15:C17)</f>
        <v>0</v>
      </c>
      <c r="D18" s="130">
        <f>SUM(D15:D17)</f>
        <v>0</v>
      </c>
      <c r="F18" s="69">
        <f>SUM(F15:F17)</f>
        <v>0</v>
      </c>
      <c r="G18" s="69">
        <f>SUM(G15:G17)</f>
        <v>0</v>
      </c>
    </row>
    <row r="19" spans="1:7" x14ac:dyDescent="0.35">
      <c r="A19" s="60" t="s">
        <v>2126</v>
      </c>
      <c r="B19" s="103" t="s">
        <v>2127</v>
      </c>
      <c r="C19" s="155" t="s">
        <v>189</v>
      </c>
      <c r="D19" s="155"/>
      <c r="F19" s="155"/>
      <c r="G19" s="155"/>
    </row>
    <row r="20" spans="1:7" x14ac:dyDescent="0.35">
      <c r="A20" s="60" t="s">
        <v>2128</v>
      </c>
      <c r="B20" s="169" t="s">
        <v>267</v>
      </c>
      <c r="C20" s="155"/>
      <c r="D20" s="155"/>
      <c r="F20" s="155"/>
      <c r="G20" s="155"/>
    </row>
    <row r="21" spans="1:7" x14ac:dyDescent="0.35">
      <c r="A21" s="60" t="s">
        <v>2129</v>
      </c>
      <c r="B21" s="169" t="s">
        <v>267</v>
      </c>
      <c r="C21" s="155"/>
      <c r="D21" s="155"/>
      <c r="F21" s="155"/>
      <c r="G21" s="155"/>
    </row>
    <row r="22" spans="1:7" x14ac:dyDescent="0.35">
      <c r="A22" s="60" t="s">
        <v>2130</v>
      </c>
      <c r="B22" s="169" t="s">
        <v>267</v>
      </c>
      <c r="C22" s="155"/>
      <c r="D22" s="155"/>
      <c r="F22" s="155"/>
      <c r="G22" s="155"/>
    </row>
    <row r="23" spans="1:7" x14ac:dyDescent="0.35">
      <c r="A23" s="60" t="s">
        <v>2131</v>
      </c>
      <c r="B23" s="169" t="s">
        <v>267</v>
      </c>
      <c r="C23" s="155"/>
      <c r="D23" s="155"/>
      <c r="F23" s="155"/>
      <c r="G23" s="155"/>
    </row>
    <row r="24" spans="1:7" ht="18.5" x14ac:dyDescent="0.35">
      <c r="A24" s="44"/>
      <c r="B24" s="519" t="s">
        <v>2111</v>
      </c>
      <c r="C24" s="519"/>
      <c r="D24" s="44"/>
      <c r="E24" s="44"/>
      <c r="F24" s="44"/>
      <c r="G24" s="44"/>
    </row>
    <row r="25" spans="1:7" x14ac:dyDescent="0.35">
      <c r="A25" s="56"/>
      <c r="B25" s="56" t="s">
        <v>2132</v>
      </c>
      <c r="C25" s="56" t="s">
        <v>225</v>
      </c>
      <c r="D25" s="56"/>
      <c r="E25" s="56"/>
      <c r="F25" s="56" t="s">
        <v>2133</v>
      </c>
      <c r="G25" s="56"/>
    </row>
    <row r="26" spans="1:7" x14ac:dyDescent="0.35">
      <c r="A26" s="47" t="s">
        <v>2134</v>
      </c>
      <c r="B26" s="47" t="s">
        <v>714</v>
      </c>
      <c r="C26" s="134" t="s">
        <v>189</v>
      </c>
      <c r="D26" s="134"/>
      <c r="E26" s="34"/>
      <c r="F26" s="69" t="str">
        <f>IF($C$29=0,"",IF(C26="[For completion]","",C26/$C$29))</f>
        <v/>
      </c>
      <c r="G26" s="152"/>
    </row>
    <row r="27" spans="1:7" x14ac:dyDescent="0.35">
      <c r="A27" s="47" t="s">
        <v>2135</v>
      </c>
      <c r="B27" s="47" t="s">
        <v>716</v>
      </c>
      <c r="C27" s="134" t="s">
        <v>189</v>
      </c>
      <c r="D27" s="134"/>
      <c r="E27" s="34"/>
      <c r="F27" s="69" t="str">
        <f>IF($C$29=0,"",IF(C27="[For completion]","",C27/$C$29))</f>
        <v/>
      </c>
      <c r="G27" s="152"/>
    </row>
    <row r="28" spans="1:7" x14ac:dyDescent="0.35">
      <c r="A28" s="47" t="s">
        <v>2136</v>
      </c>
      <c r="B28" s="47" t="s">
        <v>263</v>
      </c>
      <c r="C28" s="134" t="s">
        <v>189</v>
      </c>
      <c r="D28" s="134"/>
      <c r="E28" s="34"/>
      <c r="F28" s="69" t="str">
        <f>IF($C$29=0,"",IF(C28="[For completion]","",C28/$C$29))</f>
        <v/>
      </c>
      <c r="G28" s="152"/>
    </row>
    <row r="29" spans="1:7" x14ac:dyDescent="0.35">
      <c r="A29" s="47" t="s">
        <v>2137</v>
      </c>
      <c r="B29" s="110" t="s">
        <v>265</v>
      </c>
      <c r="C29" s="87">
        <f>SUM(C26:C28)</f>
        <v>0</v>
      </c>
      <c r="D29" s="34"/>
      <c r="E29" s="34"/>
      <c r="F29" s="111">
        <f>SUM(F26:F28)</f>
        <v>0</v>
      </c>
      <c r="G29" s="152"/>
    </row>
    <row r="30" spans="1:7" x14ac:dyDescent="0.35">
      <c r="A30" s="47" t="s">
        <v>2138</v>
      </c>
      <c r="B30" s="112" t="s">
        <v>722</v>
      </c>
      <c r="C30" s="134"/>
      <c r="D30" s="53"/>
      <c r="E30" s="34"/>
      <c r="F30" s="69" t="str">
        <f>IF($C$29=0,"",IF(C30="[For completion]","",C30/$C$29))</f>
        <v/>
      </c>
      <c r="G30" s="152"/>
    </row>
    <row r="31" spans="1:7" x14ac:dyDescent="0.35">
      <c r="A31" s="47" t="s">
        <v>2139</v>
      </c>
      <c r="B31" s="112" t="s">
        <v>2140</v>
      </c>
      <c r="C31" s="134"/>
      <c r="D31" s="53"/>
      <c r="E31" s="34"/>
      <c r="F31" s="69" t="str">
        <f t="shared" ref="F31:F39" si="0">IF($C$29=0,"",IF(C31="[For completion]","",C31/$C$29))</f>
        <v/>
      </c>
      <c r="G31" s="210"/>
    </row>
    <row r="32" spans="1:7" x14ac:dyDescent="0.35">
      <c r="A32" s="47" t="s">
        <v>2141</v>
      </c>
      <c r="B32" s="112" t="s">
        <v>2142</v>
      </c>
      <c r="C32" s="134"/>
      <c r="D32" s="53"/>
      <c r="E32" s="34"/>
      <c r="F32" s="69" t="str">
        <f>IF($C$29=0,"",IF(C32="[For completion]","",C32/$C$29))</f>
        <v/>
      </c>
      <c r="G32" s="210"/>
    </row>
    <row r="33" spans="1:7" x14ac:dyDescent="0.35">
      <c r="A33" s="47" t="s">
        <v>2143</v>
      </c>
      <c r="B33" s="112" t="s">
        <v>2144</v>
      </c>
      <c r="C33" s="134"/>
      <c r="D33" s="53"/>
      <c r="E33" s="34"/>
      <c r="F33" s="69" t="str">
        <f t="shared" si="0"/>
        <v/>
      </c>
      <c r="G33" s="210"/>
    </row>
    <row r="34" spans="1:7" x14ac:dyDescent="0.35">
      <c r="A34" s="47" t="s">
        <v>2145</v>
      </c>
      <c r="B34" s="112" t="s">
        <v>2146</v>
      </c>
      <c r="C34" s="134"/>
      <c r="D34" s="53"/>
      <c r="E34" s="34"/>
      <c r="F34" s="69" t="str">
        <f t="shared" si="0"/>
        <v/>
      </c>
      <c r="G34" s="210"/>
    </row>
    <row r="35" spans="1:7" x14ac:dyDescent="0.35">
      <c r="A35" s="47" t="s">
        <v>2147</v>
      </c>
      <c r="B35" s="112" t="s">
        <v>2148</v>
      </c>
      <c r="C35" s="134"/>
      <c r="D35" s="53"/>
      <c r="E35" s="34"/>
      <c r="F35" s="69" t="str">
        <f t="shared" si="0"/>
        <v/>
      </c>
      <c r="G35" s="210"/>
    </row>
    <row r="36" spans="1:7" x14ac:dyDescent="0.35">
      <c r="A36" s="47" t="s">
        <v>2149</v>
      </c>
      <c r="B36" s="112" t="s">
        <v>2150</v>
      </c>
      <c r="C36" s="134"/>
      <c r="D36" s="53"/>
      <c r="E36" s="34"/>
      <c r="F36" s="69" t="str">
        <f t="shared" si="0"/>
        <v/>
      </c>
      <c r="G36" s="210"/>
    </row>
    <row r="37" spans="1:7" x14ac:dyDescent="0.35">
      <c r="A37" s="47" t="s">
        <v>2151</v>
      </c>
      <c r="B37" s="112" t="s">
        <v>2152</v>
      </c>
      <c r="C37" s="134"/>
      <c r="D37" s="53"/>
      <c r="E37" s="34"/>
      <c r="F37" s="69" t="str">
        <f t="shared" si="0"/>
        <v/>
      </c>
      <c r="G37" s="210"/>
    </row>
    <row r="38" spans="1:7" x14ac:dyDescent="0.35">
      <c r="A38" s="47" t="s">
        <v>2153</v>
      </c>
      <c r="B38" s="112" t="s">
        <v>2154</v>
      </c>
      <c r="C38" s="134"/>
      <c r="D38" s="53"/>
      <c r="F38" s="69" t="str">
        <f t="shared" si="0"/>
        <v/>
      </c>
      <c r="G38" s="210"/>
    </row>
    <row r="39" spans="1:7" x14ac:dyDescent="0.35">
      <c r="A39" s="47" t="s">
        <v>2155</v>
      </c>
      <c r="B39" s="170" t="s">
        <v>2156</v>
      </c>
      <c r="C39" s="134"/>
      <c r="D39" s="53"/>
      <c r="F39" s="69" t="str">
        <f t="shared" si="0"/>
        <v/>
      </c>
      <c r="G39" s="155"/>
    </row>
    <row r="40" spans="1:7" x14ac:dyDescent="0.35">
      <c r="A40" s="47" t="s">
        <v>2157</v>
      </c>
      <c r="B40" s="169" t="s">
        <v>267</v>
      </c>
      <c r="C40" s="171"/>
      <c r="D40" s="206"/>
      <c r="F40" s="51"/>
      <c r="G40" s="51"/>
    </row>
    <row r="41" spans="1:7" x14ac:dyDescent="0.35">
      <c r="A41" s="47" t="s">
        <v>2158</v>
      </c>
      <c r="B41" s="169" t="s">
        <v>267</v>
      </c>
      <c r="C41" s="171"/>
      <c r="D41" s="206"/>
      <c r="E41" s="32"/>
      <c r="F41" s="51"/>
      <c r="G41" s="51"/>
    </row>
    <row r="42" spans="1:7" x14ac:dyDescent="0.35">
      <c r="A42" s="47" t="s">
        <v>2159</v>
      </c>
      <c r="B42" s="169" t="s">
        <v>267</v>
      </c>
      <c r="C42" s="171"/>
      <c r="D42" s="206"/>
      <c r="E42" s="32"/>
      <c r="F42" s="51"/>
      <c r="G42" s="51"/>
    </row>
    <row r="43" spans="1:7" x14ac:dyDescent="0.35">
      <c r="A43" s="47" t="s">
        <v>2160</v>
      </c>
      <c r="B43" s="169" t="s">
        <v>267</v>
      </c>
      <c r="C43" s="171"/>
      <c r="D43" s="206"/>
      <c r="E43" s="32"/>
      <c r="F43" s="51"/>
      <c r="G43" s="51"/>
    </row>
    <row r="44" spans="1:7" x14ac:dyDescent="0.35">
      <c r="A44" s="47" t="s">
        <v>2161</v>
      </c>
      <c r="B44" s="169" t="s">
        <v>267</v>
      </c>
      <c r="C44" s="171"/>
      <c r="D44" s="206"/>
      <c r="E44" s="32"/>
      <c r="F44" s="51"/>
      <c r="G44" s="51"/>
    </row>
    <row r="45" spans="1:7" x14ac:dyDescent="0.35">
      <c r="A45" s="47" t="s">
        <v>2162</v>
      </c>
      <c r="B45" s="169" t="s">
        <v>267</v>
      </c>
      <c r="C45" s="171"/>
      <c r="D45" s="206"/>
      <c r="E45" s="32"/>
      <c r="F45" s="51"/>
      <c r="G45" s="51"/>
    </row>
    <row r="46" spans="1:7" x14ac:dyDescent="0.35">
      <c r="A46" s="47" t="s">
        <v>2163</v>
      </c>
      <c r="B46" s="169" t="s">
        <v>267</v>
      </c>
      <c r="C46" s="171"/>
      <c r="D46" s="206"/>
      <c r="E46" s="32"/>
      <c r="F46" s="51"/>
    </row>
    <row r="47" spans="1:7" x14ac:dyDescent="0.35">
      <c r="A47" s="47" t="s">
        <v>2164</v>
      </c>
      <c r="B47" s="169" t="s">
        <v>267</v>
      </c>
      <c r="C47" s="171"/>
      <c r="D47" s="206"/>
      <c r="E47" s="32"/>
      <c r="F47" s="51"/>
    </row>
    <row r="48" spans="1:7" x14ac:dyDescent="0.35">
      <c r="A48" s="56"/>
      <c r="B48" s="56" t="s">
        <v>732</v>
      </c>
      <c r="C48" s="56" t="s">
        <v>733</v>
      </c>
      <c r="D48" s="56" t="s">
        <v>734</v>
      </c>
      <c r="E48" s="56"/>
      <c r="F48" s="56" t="s">
        <v>2165</v>
      </c>
      <c r="G48" s="56"/>
    </row>
    <row r="49" spans="1:7" x14ac:dyDescent="0.35">
      <c r="A49" s="47" t="s">
        <v>2166</v>
      </c>
      <c r="B49" s="47" t="s">
        <v>2167</v>
      </c>
      <c r="C49" s="172" t="s">
        <v>189</v>
      </c>
      <c r="D49" s="172" t="s">
        <v>189</v>
      </c>
      <c r="E49" s="34"/>
      <c r="F49" s="173" t="str">
        <f>IF(AND(C49="[For completion]",D49="[For completion]"),"[For completion]",SUM(C49:D49))</f>
        <v>[For completion]</v>
      </c>
      <c r="G49" s="155"/>
    </row>
    <row r="50" spans="1:7" x14ac:dyDescent="0.35">
      <c r="A50" s="47" t="s">
        <v>2168</v>
      </c>
      <c r="B50" s="174" t="s">
        <v>739</v>
      </c>
      <c r="C50" s="53"/>
      <c r="D50" s="53"/>
      <c r="E50" s="34"/>
      <c r="F50" s="53"/>
      <c r="G50" s="155"/>
    </row>
    <row r="51" spans="1:7" x14ac:dyDescent="0.35">
      <c r="A51" s="47" t="s">
        <v>2169</v>
      </c>
      <c r="B51" s="174" t="s">
        <v>741</v>
      </c>
      <c r="C51" s="53"/>
      <c r="D51" s="53"/>
      <c r="E51" s="34"/>
      <c r="F51" s="53"/>
      <c r="G51" s="155"/>
    </row>
    <row r="52" spans="1:7" x14ac:dyDescent="0.35">
      <c r="A52" s="47" t="s">
        <v>2170</v>
      </c>
      <c r="B52" s="49"/>
      <c r="C52" s="34"/>
      <c r="D52" s="34"/>
      <c r="E52" s="34"/>
      <c r="F52" s="34"/>
      <c r="G52" s="51"/>
    </row>
    <row r="53" spans="1:7" x14ac:dyDescent="0.35">
      <c r="A53" s="47" t="s">
        <v>2171</v>
      </c>
      <c r="B53" s="49"/>
      <c r="C53" s="34"/>
      <c r="D53" s="34"/>
      <c r="E53" s="34"/>
      <c r="F53" s="34"/>
      <c r="G53" s="51"/>
    </row>
    <row r="54" spans="1:7" x14ac:dyDescent="0.35">
      <c r="A54" s="47" t="s">
        <v>2172</v>
      </c>
      <c r="B54" s="49"/>
      <c r="C54" s="34"/>
      <c r="D54" s="53"/>
      <c r="E54" s="34"/>
      <c r="F54" s="34"/>
      <c r="G54" s="51"/>
    </row>
    <row r="55" spans="1:7" x14ac:dyDescent="0.35">
      <c r="A55" s="47" t="s">
        <v>2173</v>
      </c>
      <c r="B55" s="49"/>
      <c r="C55" s="34"/>
      <c r="D55" s="34"/>
      <c r="E55" s="34"/>
      <c r="F55" s="34"/>
      <c r="G55" s="51"/>
    </row>
    <row r="56" spans="1:7" x14ac:dyDescent="0.35">
      <c r="A56" s="56"/>
      <c r="B56" s="56" t="s">
        <v>746</v>
      </c>
      <c r="C56" s="56" t="s">
        <v>747</v>
      </c>
      <c r="D56" s="56" t="s">
        <v>748</v>
      </c>
      <c r="E56" s="56"/>
      <c r="F56" s="56" t="s">
        <v>2174</v>
      </c>
      <c r="G56" s="56"/>
    </row>
    <row r="57" spans="1:7" x14ac:dyDescent="0.35">
      <c r="A57" s="47" t="s">
        <v>2175</v>
      </c>
      <c r="B57" s="47" t="s">
        <v>750</v>
      </c>
      <c r="C57" s="122" t="s">
        <v>189</v>
      </c>
      <c r="D57" s="122" t="s">
        <v>189</v>
      </c>
      <c r="E57" s="117"/>
      <c r="F57" s="173" t="s">
        <v>189</v>
      </c>
      <c r="G57" s="155"/>
    </row>
    <row r="58" spans="1:7" x14ac:dyDescent="0.35">
      <c r="A58" s="47" t="s">
        <v>2176</v>
      </c>
      <c r="B58" s="34"/>
      <c r="C58" s="116"/>
      <c r="D58" s="116"/>
      <c r="E58" s="117"/>
      <c r="F58" s="116"/>
      <c r="G58" s="51"/>
    </row>
    <row r="59" spans="1:7" x14ac:dyDescent="0.35">
      <c r="A59" s="47" t="s">
        <v>2177</v>
      </c>
      <c r="B59" s="34"/>
      <c r="C59" s="116"/>
      <c r="D59" s="116"/>
      <c r="E59" s="117"/>
      <c r="F59" s="116"/>
      <c r="G59" s="51"/>
    </row>
    <row r="60" spans="1:7" x14ac:dyDescent="0.35">
      <c r="A60" s="47" t="s">
        <v>2178</v>
      </c>
      <c r="B60" s="34"/>
      <c r="C60" s="116"/>
      <c r="D60" s="116"/>
      <c r="E60" s="117"/>
      <c r="F60" s="116"/>
      <c r="G60" s="51"/>
    </row>
    <row r="61" spans="1:7" x14ac:dyDescent="0.35">
      <c r="A61" s="47" t="s">
        <v>2179</v>
      </c>
      <c r="B61" s="34"/>
      <c r="C61" s="116"/>
      <c r="D61" s="116"/>
      <c r="E61" s="117"/>
      <c r="F61" s="116"/>
      <c r="G61" s="51"/>
    </row>
    <row r="62" spans="1:7" x14ac:dyDescent="0.35">
      <c r="A62" s="47" t="s">
        <v>2180</v>
      </c>
      <c r="B62" s="34"/>
      <c r="C62" s="116"/>
      <c r="D62" s="116"/>
      <c r="E62" s="117"/>
      <c r="F62" s="116"/>
      <c r="G62" s="51"/>
    </row>
    <row r="63" spans="1:7" x14ac:dyDescent="0.35">
      <c r="A63" s="47" t="s">
        <v>2181</v>
      </c>
      <c r="B63" s="34"/>
      <c r="C63" s="116"/>
      <c r="D63" s="116"/>
      <c r="E63" s="117"/>
      <c r="F63" s="116"/>
      <c r="G63" s="51"/>
    </row>
    <row r="64" spans="1:7" x14ac:dyDescent="0.35">
      <c r="A64" s="56"/>
      <c r="B64" s="56" t="s">
        <v>757</v>
      </c>
      <c r="C64" s="56" t="s">
        <v>747</v>
      </c>
      <c r="D64" s="56" t="s">
        <v>748</v>
      </c>
      <c r="E64" s="56"/>
      <c r="F64" s="56" t="s">
        <v>2174</v>
      </c>
      <c r="G64" s="56"/>
    </row>
    <row r="65" spans="1:7" x14ac:dyDescent="0.35">
      <c r="A65" s="47" t="s">
        <v>2182</v>
      </c>
      <c r="B65" s="119" t="s">
        <v>759</v>
      </c>
      <c r="C65" s="120">
        <f>SUM(C66:C92)</f>
        <v>0</v>
      </c>
      <c r="D65" s="120">
        <f>SUM(D66:D92)</f>
        <v>0</v>
      </c>
      <c r="E65" s="116"/>
      <c r="F65" s="120">
        <f>SUM(F66:F92)</f>
        <v>0</v>
      </c>
      <c r="G65" s="51"/>
    </row>
    <row r="66" spans="1:7" x14ac:dyDescent="0.35">
      <c r="A66" s="47" t="s">
        <v>2183</v>
      </c>
      <c r="B66" s="47" t="s">
        <v>761</v>
      </c>
      <c r="C66" s="122" t="s">
        <v>189</v>
      </c>
      <c r="D66" s="122" t="s">
        <v>189</v>
      </c>
      <c r="E66" s="116"/>
      <c r="F66" s="122" t="s">
        <v>189</v>
      </c>
      <c r="G66" s="51"/>
    </row>
    <row r="67" spans="1:7" x14ac:dyDescent="0.35">
      <c r="A67" s="47" t="s">
        <v>2184</v>
      </c>
      <c r="B67" s="47" t="s">
        <v>763</v>
      </c>
      <c r="C67" s="122" t="s">
        <v>189</v>
      </c>
      <c r="D67" s="122" t="s">
        <v>189</v>
      </c>
      <c r="E67" s="116"/>
      <c r="F67" s="122" t="s">
        <v>189</v>
      </c>
      <c r="G67" s="51"/>
    </row>
    <row r="68" spans="1:7" x14ac:dyDescent="0.35">
      <c r="A68" s="47" t="s">
        <v>2185</v>
      </c>
      <c r="B68" s="47" t="s">
        <v>765</v>
      </c>
      <c r="C68" s="122" t="s">
        <v>189</v>
      </c>
      <c r="D68" s="122" t="s">
        <v>189</v>
      </c>
      <c r="E68" s="116"/>
      <c r="F68" s="122" t="s">
        <v>189</v>
      </c>
      <c r="G68" s="51"/>
    </row>
    <row r="69" spans="1:7" x14ac:dyDescent="0.35">
      <c r="A69" s="47" t="s">
        <v>2186</v>
      </c>
      <c r="B69" s="47" t="s">
        <v>767</v>
      </c>
      <c r="C69" s="122" t="s">
        <v>189</v>
      </c>
      <c r="D69" s="122" t="s">
        <v>189</v>
      </c>
      <c r="E69" s="116"/>
      <c r="F69" s="122" t="s">
        <v>189</v>
      </c>
      <c r="G69" s="51"/>
    </row>
    <row r="70" spans="1:7" x14ac:dyDescent="0.35">
      <c r="A70" s="47" t="s">
        <v>2187</v>
      </c>
      <c r="B70" s="47" t="s">
        <v>769</v>
      </c>
      <c r="C70" s="122" t="s">
        <v>189</v>
      </c>
      <c r="D70" s="122" t="s">
        <v>189</v>
      </c>
      <c r="E70" s="116"/>
      <c r="F70" s="122" t="s">
        <v>189</v>
      </c>
      <c r="G70" s="51"/>
    </row>
    <row r="71" spans="1:7" x14ac:dyDescent="0.35">
      <c r="A71" s="47" t="s">
        <v>2188</v>
      </c>
      <c r="B71" s="47" t="s">
        <v>771</v>
      </c>
      <c r="C71" s="122" t="s">
        <v>189</v>
      </c>
      <c r="D71" s="122" t="s">
        <v>189</v>
      </c>
      <c r="E71" s="116"/>
      <c r="F71" s="122" t="s">
        <v>189</v>
      </c>
      <c r="G71" s="51"/>
    </row>
    <row r="72" spans="1:7" x14ac:dyDescent="0.35">
      <c r="A72" s="47" t="s">
        <v>2189</v>
      </c>
      <c r="B72" s="47" t="s">
        <v>773</v>
      </c>
      <c r="C72" s="122" t="s">
        <v>189</v>
      </c>
      <c r="D72" s="122" t="s">
        <v>189</v>
      </c>
      <c r="E72" s="116"/>
      <c r="F72" s="122" t="s">
        <v>189</v>
      </c>
      <c r="G72" s="51"/>
    </row>
    <row r="73" spans="1:7" x14ac:dyDescent="0.35">
      <c r="A73" s="47" t="s">
        <v>2190</v>
      </c>
      <c r="B73" s="47" t="s">
        <v>775</v>
      </c>
      <c r="C73" s="122" t="s">
        <v>189</v>
      </c>
      <c r="D73" s="122" t="s">
        <v>189</v>
      </c>
      <c r="E73" s="116"/>
      <c r="F73" s="122" t="s">
        <v>189</v>
      </c>
      <c r="G73" s="51"/>
    </row>
    <row r="74" spans="1:7" x14ac:dyDescent="0.35">
      <c r="A74" s="47" t="s">
        <v>2191</v>
      </c>
      <c r="B74" s="47" t="s">
        <v>777</v>
      </c>
      <c r="C74" s="122" t="s">
        <v>189</v>
      </c>
      <c r="D74" s="122" t="s">
        <v>189</v>
      </c>
      <c r="E74" s="116"/>
      <c r="F74" s="122" t="s">
        <v>189</v>
      </c>
      <c r="G74" s="51"/>
    </row>
    <row r="75" spans="1:7" x14ac:dyDescent="0.35">
      <c r="A75" s="47" t="s">
        <v>2192</v>
      </c>
      <c r="B75" s="47" t="s">
        <v>779</v>
      </c>
      <c r="C75" s="122" t="s">
        <v>189</v>
      </c>
      <c r="D75" s="122" t="s">
        <v>189</v>
      </c>
      <c r="E75" s="116"/>
      <c r="F75" s="122" t="s">
        <v>189</v>
      </c>
      <c r="G75" s="51"/>
    </row>
    <row r="76" spans="1:7" x14ac:dyDescent="0.35">
      <c r="A76" s="47" t="s">
        <v>2193</v>
      </c>
      <c r="B76" s="47" t="s">
        <v>781</v>
      </c>
      <c r="C76" s="122" t="s">
        <v>189</v>
      </c>
      <c r="D76" s="122" t="s">
        <v>189</v>
      </c>
      <c r="E76" s="116"/>
      <c r="F76" s="122" t="s">
        <v>189</v>
      </c>
      <c r="G76" s="51"/>
    </row>
    <row r="77" spans="1:7" x14ac:dyDescent="0.35">
      <c r="A77" s="47" t="s">
        <v>2194</v>
      </c>
      <c r="B77" s="47" t="s">
        <v>783</v>
      </c>
      <c r="C77" s="122" t="s">
        <v>189</v>
      </c>
      <c r="D77" s="122" t="s">
        <v>189</v>
      </c>
      <c r="E77" s="116"/>
      <c r="F77" s="122" t="s">
        <v>189</v>
      </c>
      <c r="G77" s="51"/>
    </row>
    <row r="78" spans="1:7" x14ac:dyDescent="0.35">
      <c r="A78" s="47" t="s">
        <v>2195</v>
      </c>
      <c r="B78" s="47" t="s">
        <v>785</v>
      </c>
      <c r="C78" s="122" t="s">
        <v>189</v>
      </c>
      <c r="D78" s="122" t="s">
        <v>189</v>
      </c>
      <c r="E78" s="116"/>
      <c r="F78" s="122" t="s">
        <v>189</v>
      </c>
      <c r="G78" s="51"/>
    </row>
    <row r="79" spans="1:7" x14ac:dyDescent="0.35">
      <c r="A79" s="47" t="s">
        <v>2196</v>
      </c>
      <c r="B79" s="47" t="s">
        <v>787</v>
      </c>
      <c r="C79" s="122" t="s">
        <v>189</v>
      </c>
      <c r="D79" s="122" t="s">
        <v>189</v>
      </c>
      <c r="E79" s="116"/>
      <c r="F79" s="122" t="s">
        <v>189</v>
      </c>
      <c r="G79" s="51"/>
    </row>
    <row r="80" spans="1:7" x14ac:dyDescent="0.35">
      <c r="A80" s="47" t="s">
        <v>2197</v>
      </c>
      <c r="B80" s="47" t="s">
        <v>789</v>
      </c>
      <c r="C80" s="122" t="s">
        <v>189</v>
      </c>
      <c r="D80" s="122" t="s">
        <v>189</v>
      </c>
      <c r="E80" s="116"/>
      <c r="F80" s="122" t="s">
        <v>189</v>
      </c>
      <c r="G80" s="51"/>
    </row>
    <row r="81" spans="1:7" x14ac:dyDescent="0.35">
      <c r="A81" s="47" t="s">
        <v>2198</v>
      </c>
      <c r="B81" s="47" t="s">
        <v>791</v>
      </c>
      <c r="C81" s="122" t="s">
        <v>189</v>
      </c>
      <c r="D81" s="122" t="s">
        <v>189</v>
      </c>
      <c r="E81" s="116"/>
      <c r="F81" s="122" t="s">
        <v>189</v>
      </c>
      <c r="G81" s="51"/>
    </row>
    <row r="82" spans="1:7" x14ac:dyDescent="0.35">
      <c r="A82" s="47" t="s">
        <v>2199</v>
      </c>
      <c r="B82" s="47" t="s">
        <v>793</v>
      </c>
      <c r="C82" s="122" t="s">
        <v>189</v>
      </c>
      <c r="D82" s="122" t="s">
        <v>189</v>
      </c>
      <c r="E82" s="116"/>
      <c r="F82" s="122" t="s">
        <v>189</v>
      </c>
      <c r="G82" s="51"/>
    </row>
    <row r="83" spans="1:7" x14ac:dyDescent="0.35">
      <c r="A83" s="47" t="s">
        <v>2200</v>
      </c>
      <c r="B83" s="47" t="s">
        <v>795</v>
      </c>
      <c r="C83" s="122" t="s">
        <v>189</v>
      </c>
      <c r="D83" s="122" t="s">
        <v>189</v>
      </c>
      <c r="E83" s="116"/>
      <c r="F83" s="122" t="s">
        <v>189</v>
      </c>
      <c r="G83" s="51"/>
    </row>
    <row r="84" spans="1:7" x14ac:dyDescent="0.35">
      <c r="A84" s="47" t="s">
        <v>2201</v>
      </c>
      <c r="B84" s="47" t="s">
        <v>797</v>
      </c>
      <c r="C84" s="122" t="s">
        <v>189</v>
      </c>
      <c r="D84" s="122" t="s">
        <v>189</v>
      </c>
      <c r="E84" s="116"/>
      <c r="F84" s="122" t="s">
        <v>189</v>
      </c>
      <c r="G84" s="51"/>
    </row>
    <row r="85" spans="1:7" x14ac:dyDescent="0.35">
      <c r="A85" s="47" t="s">
        <v>2202</v>
      </c>
      <c r="B85" s="47" t="s">
        <v>799</v>
      </c>
      <c r="C85" s="122" t="s">
        <v>189</v>
      </c>
      <c r="D85" s="122" t="s">
        <v>189</v>
      </c>
      <c r="E85" s="116"/>
      <c r="F85" s="122" t="s">
        <v>189</v>
      </c>
      <c r="G85" s="51"/>
    </row>
    <row r="86" spans="1:7" x14ac:dyDescent="0.35">
      <c r="A86" s="47" t="s">
        <v>2203</v>
      </c>
      <c r="B86" s="47" t="s">
        <v>801</v>
      </c>
      <c r="C86" s="122" t="s">
        <v>189</v>
      </c>
      <c r="D86" s="122" t="s">
        <v>189</v>
      </c>
      <c r="E86" s="116"/>
      <c r="F86" s="122" t="s">
        <v>189</v>
      </c>
      <c r="G86" s="51"/>
    </row>
    <row r="87" spans="1:7" x14ac:dyDescent="0.35">
      <c r="A87" s="47" t="s">
        <v>2204</v>
      </c>
      <c r="B87" s="47" t="s">
        <v>803</v>
      </c>
      <c r="C87" s="122" t="s">
        <v>189</v>
      </c>
      <c r="D87" s="122" t="s">
        <v>189</v>
      </c>
      <c r="E87" s="116"/>
      <c r="F87" s="122" t="s">
        <v>189</v>
      </c>
      <c r="G87" s="51"/>
    </row>
    <row r="88" spans="1:7" x14ac:dyDescent="0.35">
      <c r="A88" s="47" t="s">
        <v>2205</v>
      </c>
      <c r="B88" s="47" t="s">
        <v>805</v>
      </c>
      <c r="C88" s="122" t="s">
        <v>189</v>
      </c>
      <c r="D88" s="122" t="s">
        <v>189</v>
      </c>
      <c r="E88" s="116"/>
      <c r="F88" s="122" t="s">
        <v>189</v>
      </c>
      <c r="G88" s="51"/>
    </row>
    <row r="89" spans="1:7" x14ac:dyDescent="0.35">
      <c r="A89" s="47" t="s">
        <v>2206</v>
      </c>
      <c r="B89" s="47" t="s">
        <v>807</v>
      </c>
      <c r="C89" s="122" t="s">
        <v>189</v>
      </c>
      <c r="D89" s="122" t="s">
        <v>189</v>
      </c>
      <c r="E89" s="116"/>
      <c r="F89" s="122" t="s">
        <v>189</v>
      </c>
      <c r="G89" s="51"/>
    </row>
    <row r="90" spans="1:7" x14ac:dyDescent="0.35">
      <c r="A90" s="47" t="s">
        <v>2207</v>
      </c>
      <c r="B90" s="47" t="s">
        <v>809</v>
      </c>
      <c r="C90" s="122" t="s">
        <v>189</v>
      </c>
      <c r="D90" s="122" t="s">
        <v>189</v>
      </c>
      <c r="E90" s="116"/>
      <c r="F90" s="122" t="s">
        <v>189</v>
      </c>
      <c r="G90" s="51"/>
    </row>
    <row r="91" spans="1:7" x14ac:dyDescent="0.35">
      <c r="A91" s="47" t="s">
        <v>2208</v>
      </c>
      <c r="B91" s="47" t="s">
        <v>811</v>
      </c>
      <c r="C91" s="122" t="s">
        <v>189</v>
      </c>
      <c r="D91" s="122" t="s">
        <v>189</v>
      </c>
      <c r="E91" s="116"/>
      <c r="F91" s="122" t="s">
        <v>189</v>
      </c>
      <c r="G91" s="51"/>
    </row>
    <row r="92" spans="1:7" x14ac:dyDescent="0.35">
      <c r="A92" s="47" t="s">
        <v>2209</v>
      </c>
      <c r="B92" s="47" t="s">
        <v>813</v>
      </c>
      <c r="C92" s="122" t="s">
        <v>189</v>
      </c>
      <c r="D92" s="122" t="s">
        <v>189</v>
      </c>
      <c r="E92" s="116"/>
      <c r="F92" s="122" t="s">
        <v>189</v>
      </c>
      <c r="G92" s="51"/>
    </row>
    <row r="93" spans="1:7" x14ac:dyDescent="0.35">
      <c r="A93" s="47" t="s">
        <v>2210</v>
      </c>
      <c r="B93" s="119" t="s">
        <v>466</v>
      </c>
      <c r="C93" s="120">
        <f>SUM(C94:C96)</f>
        <v>0</v>
      </c>
      <c r="D93" s="120">
        <f>SUM(D94:D96)</f>
        <v>0</v>
      </c>
      <c r="E93" s="175"/>
      <c r="F93" s="120">
        <f>SUM(F94:F96)</f>
        <v>0</v>
      </c>
      <c r="G93" s="51"/>
    </row>
    <row r="94" spans="1:7" x14ac:dyDescent="0.35">
      <c r="A94" s="47" t="s">
        <v>2211</v>
      </c>
      <c r="B94" s="47" t="s">
        <v>816</v>
      </c>
      <c r="C94" s="122" t="s">
        <v>189</v>
      </c>
      <c r="D94" s="122" t="s">
        <v>189</v>
      </c>
      <c r="E94" s="116"/>
      <c r="F94" s="122" t="s">
        <v>189</v>
      </c>
      <c r="G94" s="51"/>
    </row>
    <row r="95" spans="1:7" x14ac:dyDescent="0.35">
      <c r="A95" s="47" t="s">
        <v>2212</v>
      </c>
      <c r="B95" s="47" t="s">
        <v>818</v>
      </c>
      <c r="C95" s="122" t="s">
        <v>189</v>
      </c>
      <c r="D95" s="122" t="s">
        <v>189</v>
      </c>
      <c r="E95" s="116"/>
      <c r="F95" s="122" t="s">
        <v>189</v>
      </c>
      <c r="G95" s="51"/>
    </row>
    <row r="96" spans="1:7" x14ac:dyDescent="0.35">
      <c r="A96" s="47" t="s">
        <v>2213</v>
      </c>
      <c r="B96" s="47" t="s">
        <v>820</v>
      </c>
      <c r="C96" s="122" t="s">
        <v>189</v>
      </c>
      <c r="D96" s="122" t="s">
        <v>189</v>
      </c>
      <c r="E96" s="116"/>
      <c r="F96" s="122" t="s">
        <v>189</v>
      </c>
      <c r="G96" s="51"/>
    </row>
    <row r="97" spans="1:7" x14ac:dyDescent="0.35">
      <c r="A97" s="47" t="s">
        <v>2214</v>
      </c>
      <c r="B97" s="119" t="s">
        <v>263</v>
      </c>
      <c r="C97" s="120">
        <f>SUM(C98:C108)</f>
        <v>0</v>
      </c>
      <c r="D97" s="120">
        <f>SUM(D98:D108)</f>
        <v>0</v>
      </c>
      <c r="E97" s="175"/>
      <c r="F97" s="120">
        <f>SUM(F98:F108)</f>
        <v>0</v>
      </c>
      <c r="G97" s="51"/>
    </row>
    <row r="98" spans="1:7" x14ac:dyDescent="0.35">
      <c r="A98" s="47" t="s">
        <v>2215</v>
      </c>
      <c r="B98" s="60" t="s">
        <v>468</v>
      </c>
      <c r="C98" s="122" t="s">
        <v>189</v>
      </c>
      <c r="D98" s="122" t="s">
        <v>189</v>
      </c>
      <c r="E98" s="116"/>
      <c r="F98" s="122" t="s">
        <v>189</v>
      </c>
      <c r="G98" s="51"/>
    </row>
    <row r="99" spans="1:7" x14ac:dyDescent="0.35">
      <c r="A99" s="47" t="s">
        <v>2216</v>
      </c>
      <c r="B99" s="47" t="s">
        <v>470</v>
      </c>
      <c r="C99" s="122" t="s">
        <v>189</v>
      </c>
      <c r="D99" s="122" t="s">
        <v>189</v>
      </c>
      <c r="E99" s="116"/>
      <c r="F99" s="122" t="s">
        <v>189</v>
      </c>
      <c r="G99" s="51"/>
    </row>
    <row r="100" spans="1:7" x14ac:dyDescent="0.35">
      <c r="A100" s="47" t="s">
        <v>2217</v>
      </c>
      <c r="B100" s="60" t="s">
        <v>472</v>
      </c>
      <c r="C100" s="122" t="s">
        <v>189</v>
      </c>
      <c r="D100" s="122" t="s">
        <v>189</v>
      </c>
      <c r="E100" s="116"/>
      <c r="F100" s="122" t="s">
        <v>189</v>
      </c>
      <c r="G100" s="51"/>
    </row>
    <row r="101" spans="1:7" x14ac:dyDescent="0.35">
      <c r="A101" s="47" t="s">
        <v>2218</v>
      </c>
      <c r="B101" s="60" t="s">
        <v>474</v>
      </c>
      <c r="C101" s="122" t="s">
        <v>189</v>
      </c>
      <c r="D101" s="122" t="s">
        <v>189</v>
      </c>
      <c r="E101" s="116"/>
      <c r="F101" s="122" t="s">
        <v>189</v>
      </c>
      <c r="G101" s="51"/>
    </row>
    <row r="102" spans="1:7" x14ac:dyDescent="0.35">
      <c r="A102" s="47" t="s">
        <v>2219</v>
      </c>
      <c r="B102" s="60" t="s">
        <v>476</v>
      </c>
      <c r="C102" s="122" t="s">
        <v>189</v>
      </c>
      <c r="D102" s="122" t="s">
        <v>189</v>
      </c>
      <c r="E102" s="116"/>
      <c r="F102" s="122" t="s">
        <v>189</v>
      </c>
      <c r="G102" s="51"/>
    </row>
    <row r="103" spans="1:7" x14ac:dyDescent="0.35">
      <c r="A103" s="47" t="s">
        <v>2220</v>
      </c>
      <c r="B103" s="60" t="s">
        <v>478</v>
      </c>
      <c r="C103" s="122" t="s">
        <v>189</v>
      </c>
      <c r="D103" s="122" t="s">
        <v>189</v>
      </c>
      <c r="E103" s="116"/>
      <c r="F103" s="122" t="s">
        <v>189</v>
      </c>
      <c r="G103" s="51"/>
    </row>
    <row r="104" spans="1:7" x14ac:dyDescent="0.35">
      <c r="A104" s="47" t="s">
        <v>2221</v>
      </c>
      <c r="B104" s="60" t="s">
        <v>480</v>
      </c>
      <c r="C104" s="122" t="s">
        <v>189</v>
      </c>
      <c r="D104" s="122" t="s">
        <v>189</v>
      </c>
      <c r="E104" s="116"/>
      <c r="F104" s="122" t="s">
        <v>189</v>
      </c>
      <c r="G104" s="51"/>
    </row>
    <row r="105" spans="1:7" x14ac:dyDescent="0.35">
      <c r="A105" s="47" t="s">
        <v>2222</v>
      </c>
      <c r="B105" s="60" t="s">
        <v>482</v>
      </c>
      <c r="C105" s="122" t="s">
        <v>189</v>
      </c>
      <c r="D105" s="122" t="s">
        <v>189</v>
      </c>
      <c r="E105" s="116"/>
      <c r="F105" s="122" t="s">
        <v>189</v>
      </c>
      <c r="G105" s="51"/>
    </row>
    <row r="106" spans="1:7" x14ac:dyDescent="0.35">
      <c r="A106" s="47" t="s">
        <v>2223</v>
      </c>
      <c r="B106" s="60" t="s">
        <v>484</v>
      </c>
      <c r="C106" s="122" t="s">
        <v>189</v>
      </c>
      <c r="D106" s="122" t="s">
        <v>189</v>
      </c>
      <c r="E106" s="116"/>
      <c r="F106" s="122" t="s">
        <v>189</v>
      </c>
      <c r="G106" s="51"/>
    </row>
    <row r="107" spans="1:7" x14ac:dyDescent="0.35">
      <c r="A107" s="47" t="s">
        <v>2224</v>
      </c>
      <c r="B107" s="60" t="s">
        <v>486</v>
      </c>
      <c r="C107" s="122" t="s">
        <v>189</v>
      </c>
      <c r="D107" s="122" t="s">
        <v>189</v>
      </c>
      <c r="E107" s="116"/>
      <c r="F107" s="122" t="s">
        <v>189</v>
      </c>
      <c r="G107" s="51"/>
    </row>
    <row r="108" spans="1:7" x14ac:dyDescent="0.35">
      <c r="A108" s="47" t="s">
        <v>2225</v>
      </c>
      <c r="B108" s="60" t="s">
        <v>263</v>
      </c>
      <c r="C108" s="122" t="s">
        <v>189</v>
      </c>
      <c r="D108" s="122" t="s">
        <v>189</v>
      </c>
      <c r="E108" s="116"/>
      <c r="F108" s="122" t="s">
        <v>189</v>
      </c>
      <c r="G108" s="51"/>
    </row>
    <row r="109" spans="1:7" x14ac:dyDescent="0.35">
      <c r="A109" s="47" t="s">
        <v>2226</v>
      </c>
      <c r="B109" s="169" t="s">
        <v>267</v>
      </c>
      <c r="C109" s="122"/>
      <c r="D109" s="122"/>
      <c r="E109" s="116"/>
      <c r="F109" s="122"/>
      <c r="G109" s="51"/>
    </row>
    <row r="110" spans="1:7" x14ac:dyDescent="0.35">
      <c r="A110" s="47" t="s">
        <v>2227</v>
      </c>
      <c r="B110" s="169" t="s">
        <v>267</v>
      </c>
      <c r="C110" s="122"/>
      <c r="D110" s="122"/>
      <c r="E110" s="116"/>
      <c r="F110" s="122"/>
      <c r="G110" s="51"/>
    </row>
    <row r="111" spans="1:7" x14ac:dyDescent="0.35">
      <c r="A111" s="47" t="s">
        <v>2228</v>
      </c>
      <c r="B111" s="169" t="s">
        <v>267</v>
      </c>
      <c r="C111" s="122"/>
      <c r="D111" s="122"/>
      <c r="E111" s="116"/>
      <c r="F111" s="122"/>
      <c r="G111" s="51"/>
    </row>
    <row r="112" spans="1:7" x14ac:dyDescent="0.35">
      <c r="A112" s="47" t="s">
        <v>2229</v>
      </c>
      <c r="B112" s="169" t="s">
        <v>267</v>
      </c>
      <c r="C112" s="122"/>
      <c r="D112" s="122"/>
      <c r="E112" s="116"/>
      <c r="F112" s="122"/>
      <c r="G112" s="51"/>
    </row>
    <row r="113" spans="1:7" x14ac:dyDescent="0.35">
      <c r="A113" s="47" t="s">
        <v>2230</v>
      </c>
      <c r="B113" s="169" t="s">
        <v>267</v>
      </c>
      <c r="C113" s="122"/>
      <c r="D113" s="122"/>
      <c r="E113" s="116"/>
      <c r="F113" s="122"/>
      <c r="G113" s="51"/>
    </row>
    <row r="114" spans="1:7" x14ac:dyDescent="0.35">
      <c r="A114" s="47" t="s">
        <v>2231</v>
      </c>
      <c r="B114" s="169" t="s">
        <v>267</v>
      </c>
      <c r="C114" s="122"/>
      <c r="D114" s="122"/>
      <c r="E114" s="116"/>
      <c r="F114" s="122"/>
      <c r="G114" s="51"/>
    </row>
    <row r="115" spans="1:7" x14ac:dyDescent="0.35">
      <c r="A115" s="47" t="s">
        <v>2232</v>
      </c>
      <c r="B115" s="169" t="s">
        <v>267</v>
      </c>
      <c r="C115" s="122"/>
      <c r="D115" s="122"/>
      <c r="E115" s="116"/>
      <c r="F115" s="122"/>
      <c r="G115" s="51"/>
    </row>
    <row r="116" spans="1:7" x14ac:dyDescent="0.35">
      <c r="A116" s="47" t="s">
        <v>2233</v>
      </c>
      <c r="B116" s="169" t="s">
        <v>267</v>
      </c>
      <c r="C116" s="122"/>
      <c r="D116" s="122"/>
      <c r="E116" s="116"/>
      <c r="F116" s="122"/>
      <c r="G116" s="51"/>
    </row>
    <row r="117" spans="1:7" x14ac:dyDescent="0.35">
      <c r="A117" s="47" t="s">
        <v>2234</v>
      </c>
      <c r="B117" s="169" t="s">
        <v>267</v>
      </c>
      <c r="C117" s="122"/>
      <c r="D117" s="122"/>
      <c r="E117" s="116"/>
      <c r="F117" s="122"/>
      <c r="G117" s="51"/>
    </row>
    <row r="118" spans="1:7" x14ac:dyDescent="0.35">
      <c r="A118" s="47" t="s">
        <v>2235</v>
      </c>
      <c r="B118" s="169" t="s">
        <v>267</v>
      </c>
      <c r="C118" s="122"/>
      <c r="D118" s="122"/>
      <c r="E118" s="116"/>
      <c r="F118" s="122"/>
      <c r="G118" s="51"/>
    </row>
    <row r="119" spans="1:7" x14ac:dyDescent="0.35">
      <c r="A119" s="56"/>
      <c r="B119" s="56" t="s">
        <v>1544</v>
      </c>
      <c r="C119" s="56" t="s">
        <v>747</v>
      </c>
      <c r="D119" s="56" t="s">
        <v>748</v>
      </c>
      <c r="E119" s="56"/>
      <c r="F119" s="56" t="s">
        <v>712</v>
      </c>
      <c r="G119" s="56"/>
    </row>
    <row r="120" spans="1:7" x14ac:dyDescent="0.35">
      <c r="A120" s="47" t="s">
        <v>2236</v>
      </c>
      <c r="B120" s="155" t="s">
        <v>846</v>
      </c>
      <c r="C120" s="122" t="s">
        <v>189</v>
      </c>
      <c r="D120" s="122" t="s">
        <v>189</v>
      </c>
      <c r="E120" s="116"/>
      <c r="F120" s="122" t="s">
        <v>189</v>
      </c>
      <c r="G120" s="51"/>
    </row>
    <row r="121" spans="1:7" x14ac:dyDescent="0.35">
      <c r="A121" s="47" t="s">
        <v>2237</v>
      </c>
      <c r="B121" s="155" t="s">
        <v>846</v>
      </c>
      <c r="C121" s="122" t="s">
        <v>189</v>
      </c>
      <c r="D121" s="122" t="s">
        <v>189</v>
      </c>
      <c r="E121" s="116"/>
      <c r="F121" s="122" t="s">
        <v>189</v>
      </c>
      <c r="G121" s="51"/>
    </row>
    <row r="122" spans="1:7" x14ac:dyDescent="0.35">
      <c r="A122" s="47" t="s">
        <v>2238</v>
      </c>
      <c r="B122" s="155" t="s">
        <v>846</v>
      </c>
      <c r="C122" s="122" t="s">
        <v>189</v>
      </c>
      <c r="D122" s="122" t="s">
        <v>189</v>
      </c>
      <c r="E122" s="116"/>
      <c r="F122" s="122" t="s">
        <v>189</v>
      </c>
      <c r="G122" s="51"/>
    </row>
    <row r="123" spans="1:7" x14ac:dyDescent="0.35">
      <c r="A123" s="47" t="s">
        <v>2239</v>
      </c>
      <c r="B123" s="155" t="s">
        <v>846</v>
      </c>
      <c r="C123" s="122" t="s">
        <v>189</v>
      </c>
      <c r="D123" s="122" t="s">
        <v>189</v>
      </c>
      <c r="E123" s="116"/>
      <c r="F123" s="122" t="s">
        <v>189</v>
      </c>
      <c r="G123" s="51"/>
    </row>
    <row r="124" spans="1:7" x14ac:dyDescent="0.35">
      <c r="A124" s="47" t="s">
        <v>2240</v>
      </c>
      <c r="B124" s="155" t="s">
        <v>846</v>
      </c>
      <c r="C124" s="122" t="s">
        <v>189</v>
      </c>
      <c r="D124" s="122" t="s">
        <v>189</v>
      </c>
      <c r="E124" s="116"/>
      <c r="F124" s="122" t="s">
        <v>189</v>
      </c>
      <c r="G124" s="51"/>
    </row>
    <row r="125" spans="1:7" x14ac:dyDescent="0.35">
      <c r="A125" s="47" t="s">
        <v>2241</v>
      </c>
      <c r="B125" s="155" t="s">
        <v>846</v>
      </c>
      <c r="C125" s="122" t="s">
        <v>189</v>
      </c>
      <c r="D125" s="122" t="s">
        <v>189</v>
      </c>
      <c r="E125" s="116"/>
      <c r="F125" s="122" t="s">
        <v>189</v>
      </c>
      <c r="G125" s="51"/>
    </row>
    <row r="126" spans="1:7" x14ac:dyDescent="0.35">
      <c r="A126" s="47" t="s">
        <v>2242</v>
      </c>
      <c r="B126" s="155" t="s">
        <v>846</v>
      </c>
      <c r="C126" s="122" t="s">
        <v>189</v>
      </c>
      <c r="D126" s="122" t="s">
        <v>189</v>
      </c>
      <c r="E126" s="116"/>
      <c r="F126" s="122" t="s">
        <v>189</v>
      </c>
      <c r="G126" s="51"/>
    </row>
    <row r="127" spans="1:7" x14ac:dyDescent="0.35">
      <c r="A127" s="47" t="s">
        <v>2243</v>
      </c>
      <c r="B127" s="155" t="s">
        <v>846</v>
      </c>
      <c r="C127" s="122" t="s">
        <v>189</v>
      </c>
      <c r="D127" s="122" t="s">
        <v>189</v>
      </c>
      <c r="E127" s="116"/>
      <c r="F127" s="122" t="s">
        <v>189</v>
      </c>
      <c r="G127" s="51"/>
    </row>
    <row r="128" spans="1:7" x14ac:dyDescent="0.35">
      <c r="A128" s="47" t="s">
        <v>2244</v>
      </c>
      <c r="B128" s="155" t="s">
        <v>846</v>
      </c>
      <c r="C128" s="122" t="s">
        <v>189</v>
      </c>
      <c r="D128" s="122" t="s">
        <v>189</v>
      </c>
      <c r="E128" s="116"/>
      <c r="F128" s="122" t="s">
        <v>189</v>
      </c>
      <c r="G128" s="51"/>
    </row>
    <row r="129" spans="1:7" x14ac:dyDescent="0.35">
      <c r="A129" s="47" t="s">
        <v>2245</v>
      </c>
      <c r="B129" s="155" t="s">
        <v>846</v>
      </c>
      <c r="C129" s="122" t="s">
        <v>189</v>
      </c>
      <c r="D129" s="122" t="s">
        <v>189</v>
      </c>
      <c r="E129" s="116"/>
      <c r="F129" s="122" t="s">
        <v>189</v>
      </c>
      <c r="G129" s="51"/>
    </row>
    <row r="130" spans="1:7" x14ac:dyDescent="0.35">
      <c r="A130" s="47" t="s">
        <v>2246</v>
      </c>
      <c r="B130" s="155" t="s">
        <v>846</v>
      </c>
      <c r="C130" s="122" t="s">
        <v>189</v>
      </c>
      <c r="D130" s="122" t="s">
        <v>189</v>
      </c>
      <c r="E130" s="116"/>
      <c r="F130" s="122" t="s">
        <v>189</v>
      </c>
      <c r="G130" s="51"/>
    </row>
    <row r="131" spans="1:7" x14ac:dyDescent="0.35">
      <c r="A131" s="47" t="s">
        <v>2247</v>
      </c>
      <c r="B131" s="155" t="s">
        <v>846</v>
      </c>
      <c r="C131" s="122" t="s">
        <v>189</v>
      </c>
      <c r="D131" s="122" t="s">
        <v>189</v>
      </c>
      <c r="E131" s="116"/>
      <c r="F131" s="122" t="s">
        <v>189</v>
      </c>
      <c r="G131" s="51"/>
    </row>
    <row r="132" spans="1:7" x14ac:dyDescent="0.35">
      <c r="A132" s="47" t="s">
        <v>2248</v>
      </c>
      <c r="B132" s="155" t="s">
        <v>846</v>
      </c>
      <c r="C132" s="122" t="s">
        <v>189</v>
      </c>
      <c r="D132" s="122" t="s">
        <v>189</v>
      </c>
      <c r="E132" s="116"/>
      <c r="F132" s="122" t="s">
        <v>189</v>
      </c>
      <c r="G132" s="51"/>
    </row>
    <row r="133" spans="1:7" x14ac:dyDescent="0.35">
      <c r="A133" s="47" t="s">
        <v>2249</v>
      </c>
      <c r="B133" s="155" t="s">
        <v>846</v>
      </c>
      <c r="C133" s="122" t="s">
        <v>189</v>
      </c>
      <c r="D133" s="122" t="s">
        <v>189</v>
      </c>
      <c r="E133" s="116"/>
      <c r="F133" s="122" t="s">
        <v>189</v>
      </c>
      <c r="G133" s="51"/>
    </row>
    <row r="134" spans="1:7" x14ac:dyDescent="0.35">
      <c r="A134" s="47" t="s">
        <v>2250</v>
      </c>
      <c r="B134" s="155" t="s">
        <v>846</v>
      </c>
      <c r="C134" s="122" t="s">
        <v>189</v>
      </c>
      <c r="D134" s="122" t="s">
        <v>189</v>
      </c>
      <c r="E134" s="116"/>
      <c r="F134" s="122" t="s">
        <v>189</v>
      </c>
      <c r="G134" s="51"/>
    </row>
    <row r="135" spans="1:7" x14ac:dyDescent="0.35">
      <c r="A135" s="47" t="s">
        <v>2251</v>
      </c>
      <c r="B135" s="155" t="s">
        <v>846</v>
      </c>
      <c r="C135" s="122" t="s">
        <v>189</v>
      </c>
      <c r="D135" s="122" t="s">
        <v>189</v>
      </c>
      <c r="E135" s="116"/>
      <c r="F135" s="122" t="s">
        <v>189</v>
      </c>
      <c r="G135" s="51"/>
    </row>
    <row r="136" spans="1:7" x14ac:dyDescent="0.35">
      <c r="A136" s="47" t="s">
        <v>2252</v>
      </c>
      <c r="B136" s="155" t="s">
        <v>846</v>
      </c>
      <c r="C136" s="122" t="s">
        <v>189</v>
      </c>
      <c r="D136" s="122" t="s">
        <v>189</v>
      </c>
      <c r="E136" s="116"/>
      <c r="F136" s="122" t="s">
        <v>189</v>
      </c>
      <c r="G136" s="51"/>
    </row>
    <row r="137" spans="1:7" x14ac:dyDescent="0.35">
      <c r="A137" s="47" t="s">
        <v>2253</v>
      </c>
      <c r="B137" s="155" t="s">
        <v>846</v>
      </c>
      <c r="C137" s="122" t="s">
        <v>189</v>
      </c>
      <c r="D137" s="122" t="s">
        <v>189</v>
      </c>
      <c r="E137" s="116"/>
      <c r="F137" s="122" t="s">
        <v>189</v>
      </c>
      <c r="G137" s="51"/>
    </row>
    <row r="138" spans="1:7" x14ac:dyDescent="0.35">
      <c r="A138" s="47" t="s">
        <v>2254</v>
      </c>
      <c r="B138" s="155" t="s">
        <v>846</v>
      </c>
      <c r="C138" s="122" t="s">
        <v>189</v>
      </c>
      <c r="D138" s="122" t="s">
        <v>189</v>
      </c>
      <c r="E138" s="116"/>
      <c r="F138" s="122" t="s">
        <v>189</v>
      </c>
      <c r="G138" s="51"/>
    </row>
    <row r="139" spans="1:7" x14ac:dyDescent="0.35">
      <c r="A139" s="47" t="s">
        <v>2255</v>
      </c>
      <c r="B139" s="155" t="s">
        <v>846</v>
      </c>
      <c r="C139" s="122" t="s">
        <v>189</v>
      </c>
      <c r="D139" s="122" t="s">
        <v>189</v>
      </c>
      <c r="E139" s="116"/>
      <c r="F139" s="122" t="s">
        <v>189</v>
      </c>
      <c r="G139" s="51"/>
    </row>
    <row r="140" spans="1:7" x14ac:dyDescent="0.35">
      <c r="A140" s="47" t="s">
        <v>2256</v>
      </c>
      <c r="B140" s="155" t="s">
        <v>846</v>
      </c>
      <c r="C140" s="122" t="s">
        <v>189</v>
      </c>
      <c r="D140" s="122" t="s">
        <v>189</v>
      </c>
      <c r="E140" s="116"/>
      <c r="F140" s="122" t="s">
        <v>189</v>
      </c>
      <c r="G140" s="51"/>
    </row>
    <row r="141" spans="1:7" x14ac:dyDescent="0.35">
      <c r="A141" s="47" t="s">
        <v>2257</v>
      </c>
      <c r="B141" s="155" t="s">
        <v>846</v>
      </c>
      <c r="C141" s="122" t="s">
        <v>189</v>
      </c>
      <c r="D141" s="122" t="s">
        <v>189</v>
      </c>
      <c r="E141" s="116"/>
      <c r="F141" s="122" t="s">
        <v>189</v>
      </c>
      <c r="G141" s="51"/>
    </row>
    <row r="142" spans="1:7" x14ac:dyDescent="0.35">
      <c r="A142" s="47" t="s">
        <v>2258</v>
      </c>
      <c r="B142" s="155" t="s">
        <v>846</v>
      </c>
      <c r="C142" s="122" t="s">
        <v>189</v>
      </c>
      <c r="D142" s="122" t="s">
        <v>189</v>
      </c>
      <c r="E142" s="116"/>
      <c r="F142" s="122" t="s">
        <v>189</v>
      </c>
      <c r="G142" s="51"/>
    </row>
    <row r="143" spans="1:7" x14ac:dyDescent="0.35">
      <c r="A143" s="47" t="s">
        <v>2259</v>
      </c>
      <c r="B143" s="155" t="s">
        <v>846</v>
      </c>
      <c r="C143" s="122" t="s">
        <v>189</v>
      </c>
      <c r="D143" s="122" t="s">
        <v>189</v>
      </c>
      <c r="E143" s="116"/>
      <c r="F143" s="122" t="s">
        <v>189</v>
      </c>
      <c r="G143" s="51"/>
    </row>
    <row r="144" spans="1:7" x14ac:dyDescent="0.35">
      <c r="A144" s="47" t="s">
        <v>2260</v>
      </c>
      <c r="B144" s="155" t="s">
        <v>846</v>
      </c>
      <c r="C144" s="122" t="s">
        <v>189</v>
      </c>
      <c r="D144" s="122" t="s">
        <v>189</v>
      </c>
      <c r="E144" s="116"/>
      <c r="F144" s="122" t="s">
        <v>189</v>
      </c>
      <c r="G144" s="51"/>
    </row>
    <row r="145" spans="1:7" x14ac:dyDescent="0.35">
      <c r="A145" s="47" t="s">
        <v>2261</v>
      </c>
      <c r="B145" s="155" t="s">
        <v>846</v>
      </c>
      <c r="C145" s="122" t="s">
        <v>189</v>
      </c>
      <c r="D145" s="122" t="s">
        <v>189</v>
      </c>
      <c r="E145" s="116"/>
      <c r="F145" s="122" t="s">
        <v>189</v>
      </c>
      <c r="G145" s="51"/>
    </row>
    <row r="146" spans="1:7" x14ac:dyDescent="0.35">
      <c r="A146" s="47" t="s">
        <v>2262</v>
      </c>
      <c r="B146" s="155" t="s">
        <v>846</v>
      </c>
      <c r="C146" s="122" t="s">
        <v>189</v>
      </c>
      <c r="D146" s="122" t="s">
        <v>189</v>
      </c>
      <c r="E146" s="116"/>
      <c r="F146" s="122" t="s">
        <v>189</v>
      </c>
      <c r="G146" s="51"/>
    </row>
    <row r="147" spans="1:7" x14ac:dyDescent="0.35">
      <c r="A147" s="47" t="s">
        <v>2263</v>
      </c>
      <c r="B147" s="155" t="s">
        <v>846</v>
      </c>
      <c r="C147" s="122" t="s">
        <v>189</v>
      </c>
      <c r="D147" s="122" t="s">
        <v>189</v>
      </c>
      <c r="E147" s="116"/>
      <c r="F147" s="122" t="s">
        <v>189</v>
      </c>
      <c r="G147" s="51"/>
    </row>
    <row r="148" spans="1:7" x14ac:dyDescent="0.35">
      <c r="A148" s="47" t="s">
        <v>2264</v>
      </c>
      <c r="B148" s="155" t="s">
        <v>846</v>
      </c>
      <c r="C148" s="122" t="s">
        <v>189</v>
      </c>
      <c r="D148" s="122" t="s">
        <v>189</v>
      </c>
      <c r="E148" s="116"/>
      <c r="F148" s="122" t="s">
        <v>189</v>
      </c>
      <c r="G148" s="51"/>
    </row>
    <row r="149" spans="1:7" x14ac:dyDescent="0.35">
      <c r="A149" s="47" t="s">
        <v>2265</v>
      </c>
      <c r="B149" s="155" t="s">
        <v>846</v>
      </c>
      <c r="C149" s="122" t="s">
        <v>189</v>
      </c>
      <c r="D149" s="122" t="s">
        <v>189</v>
      </c>
      <c r="E149" s="116"/>
      <c r="F149" s="122" t="s">
        <v>189</v>
      </c>
      <c r="G149" s="51"/>
    </row>
    <row r="150" spans="1:7" x14ac:dyDescent="0.35">
      <c r="A150" s="47" t="s">
        <v>2266</v>
      </c>
      <c r="B150" s="155" t="s">
        <v>846</v>
      </c>
      <c r="C150" s="122" t="s">
        <v>189</v>
      </c>
      <c r="D150" s="122" t="s">
        <v>189</v>
      </c>
      <c r="E150" s="116"/>
      <c r="F150" s="122" t="s">
        <v>189</v>
      </c>
      <c r="G150" s="51"/>
    </row>
    <row r="151" spans="1:7" x14ac:dyDescent="0.35">
      <c r="A151" s="47" t="s">
        <v>2267</v>
      </c>
      <c r="B151" s="155" t="s">
        <v>846</v>
      </c>
      <c r="C151" s="122" t="s">
        <v>189</v>
      </c>
      <c r="D151" s="122" t="s">
        <v>189</v>
      </c>
      <c r="E151" s="116"/>
      <c r="F151" s="122" t="s">
        <v>189</v>
      </c>
      <c r="G151" s="51"/>
    </row>
    <row r="152" spans="1:7" x14ac:dyDescent="0.35">
      <c r="A152" s="47" t="s">
        <v>2268</v>
      </c>
      <c r="B152" s="155" t="s">
        <v>846</v>
      </c>
      <c r="C152" s="122" t="s">
        <v>189</v>
      </c>
      <c r="D152" s="122" t="s">
        <v>189</v>
      </c>
      <c r="E152" s="116"/>
      <c r="F152" s="122" t="s">
        <v>189</v>
      </c>
      <c r="G152" s="51"/>
    </row>
    <row r="153" spans="1:7" x14ac:dyDescent="0.35">
      <c r="A153" s="47" t="s">
        <v>2269</v>
      </c>
      <c r="B153" s="155" t="s">
        <v>846</v>
      </c>
      <c r="C153" s="122" t="s">
        <v>189</v>
      </c>
      <c r="D153" s="122" t="s">
        <v>189</v>
      </c>
      <c r="E153" s="116"/>
      <c r="F153" s="122" t="s">
        <v>189</v>
      </c>
      <c r="G153" s="51"/>
    </row>
    <row r="154" spans="1:7" x14ac:dyDescent="0.35">
      <c r="A154" s="47" t="s">
        <v>2270</v>
      </c>
      <c r="B154" s="155" t="s">
        <v>846</v>
      </c>
      <c r="C154" s="122" t="s">
        <v>189</v>
      </c>
      <c r="D154" s="122" t="s">
        <v>189</v>
      </c>
      <c r="E154" s="116"/>
      <c r="F154" s="122" t="s">
        <v>189</v>
      </c>
      <c r="G154" s="51"/>
    </row>
    <row r="155" spans="1:7" x14ac:dyDescent="0.35">
      <c r="A155" s="47" t="s">
        <v>2271</v>
      </c>
      <c r="B155" s="155" t="s">
        <v>846</v>
      </c>
      <c r="C155" s="122" t="s">
        <v>189</v>
      </c>
      <c r="D155" s="122" t="s">
        <v>189</v>
      </c>
      <c r="E155" s="116"/>
      <c r="F155" s="122" t="s">
        <v>189</v>
      </c>
      <c r="G155" s="51"/>
    </row>
    <row r="156" spans="1:7" x14ac:dyDescent="0.35">
      <c r="A156" s="47" t="s">
        <v>2272</v>
      </c>
      <c r="B156" s="155" t="s">
        <v>846</v>
      </c>
      <c r="C156" s="122" t="s">
        <v>189</v>
      </c>
      <c r="D156" s="122" t="s">
        <v>189</v>
      </c>
      <c r="E156" s="116"/>
      <c r="F156" s="122" t="s">
        <v>189</v>
      </c>
      <c r="G156" s="51"/>
    </row>
    <row r="157" spans="1:7" x14ac:dyDescent="0.35">
      <c r="A157" s="47" t="s">
        <v>2273</v>
      </c>
      <c r="B157" s="155" t="s">
        <v>846</v>
      </c>
      <c r="C157" s="122" t="s">
        <v>189</v>
      </c>
      <c r="D157" s="122" t="s">
        <v>189</v>
      </c>
      <c r="E157" s="116"/>
      <c r="F157" s="122" t="s">
        <v>189</v>
      </c>
      <c r="G157" s="51"/>
    </row>
    <row r="158" spans="1:7" x14ac:dyDescent="0.35">
      <c r="A158" s="47" t="s">
        <v>2274</v>
      </c>
      <c r="B158" s="155" t="s">
        <v>846</v>
      </c>
      <c r="C158" s="122" t="s">
        <v>189</v>
      </c>
      <c r="D158" s="122" t="s">
        <v>189</v>
      </c>
      <c r="E158" s="116"/>
      <c r="F158" s="122" t="s">
        <v>189</v>
      </c>
      <c r="G158" s="51"/>
    </row>
    <row r="159" spans="1:7" x14ac:dyDescent="0.35">
      <c r="A159" s="47" t="s">
        <v>2275</v>
      </c>
      <c r="B159" s="155" t="s">
        <v>846</v>
      </c>
      <c r="C159" s="122" t="s">
        <v>189</v>
      </c>
      <c r="D159" s="122" t="s">
        <v>189</v>
      </c>
      <c r="E159" s="116"/>
      <c r="F159" s="122" t="s">
        <v>189</v>
      </c>
      <c r="G159" s="51"/>
    </row>
    <row r="160" spans="1:7" x14ac:dyDescent="0.35">
      <c r="A160" s="47" t="s">
        <v>2276</v>
      </c>
      <c r="B160" s="155" t="s">
        <v>846</v>
      </c>
      <c r="C160" s="122" t="s">
        <v>189</v>
      </c>
      <c r="D160" s="122" t="s">
        <v>189</v>
      </c>
      <c r="E160" s="116"/>
      <c r="F160" s="122" t="s">
        <v>189</v>
      </c>
      <c r="G160" s="51"/>
    </row>
    <row r="161" spans="1:7" x14ac:dyDescent="0.35">
      <c r="A161" s="47" t="s">
        <v>2277</v>
      </c>
      <c r="B161" s="155" t="s">
        <v>846</v>
      </c>
      <c r="C161" s="122" t="s">
        <v>189</v>
      </c>
      <c r="D161" s="122" t="s">
        <v>189</v>
      </c>
      <c r="E161" s="116"/>
      <c r="F161" s="122" t="s">
        <v>189</v>
      </c>
      <c r="G161" s="51"/>
    </row>
    <row r="162" spans="1:7" x14ac:dyDescent="0.35">
      <c r="A162" s="47" t="s">
        <v>2278</v>
      </c>
      <c r="B162" s="155" t="s">
        <v>846</v>
      </c>
      <c r="C162" s="122" t="s">
        <v>189</v>
      </c>
      <c r="D162" s="122" t="s">
        <v>189</v>
      </c>
      <c r="E162" s="116"/>
      <c r="F162" s="122" t="s">
        <v>189</v>
      </c>
      <c r="G162" s="51"/>
    </row>
    <row r="163" spans="1:7" x14ac:dyDescent="0.35">
      <c r="A163" s="47" t="s">
        <v>2279</v>
      </c>
      <c r="B163" s="155" t="s">
        <v>846</v>
      </c>
      <c r="C163" s="122" t="s">
        <v>189</v>
      </c>
      <c r="D163" s="122" t="s">
        <v>189</v>
      </c>
      <c r="E163" s="116"/>
      <c r="F163" s="122" t="s">
        <v>189</v>
      </c>
      <c r="G163" s="51"/>
    </row>
    <row r="164" spans="1:7" x14ac:dyDescent="0.35">
      <c r="A164" s="47" t="s">
        <v>2280</v>
      </c>
      <c r="B164" s="155" t="s">
        <v>846</v>
      </c>
      <c r="C164" s="122" t="s">
        <v>189</v>
      </c>
      <c r="D164" s="122" t="s">
        <v>189</v>
      </c>
      <c r="E164" s="116"/>
      <c r="F164" s="122" t="s">
        <v>189</v>
      </c>
      <c r="G164" s="51"/>
    </row>
    <row r="165" spans="1:7" x14ac:dyDescent="0.35">
      <c r="A165" s="47" t="s">
        <v>2281</v>
      </c>
      <c r="B165" s="155" t="s">
        <v>846</v>
      </c>
      <c r="C165" s="122" t="s">
        <v>189</v>
      </c>
      <c r="D165" s="122" t="s">
        <v>189</v>
      </c>
      <c r="E165" s="116"/>
      <c r="F165" s="122" t="s">
        <v>189</v>
      </c>
      <c r="G165" s="51"/>
    </row>
    <row r="166" spans="1:7" x14ac:dyDescent="0.35">
      <c r="A166" s="47" t="s">
        <v>2282</v>
      </c>
      <c r="B166" s="155" t="s">
        <v>846</v>
      </c>
      <c r="C166" s="122" t="s">
        <v>189</v>
      </c>
      <c r="D166" s="122" t="s">
        <v>189</v>
      </c>
      <c r="E166" s="116"/>
      <c r="F166" s="122" t="s">
        <v>189</v>
      </c>
      <c r="G166" s="51"/>
    </row>
    <row r="167" spans="1:7" x14ac:dyDescent="0.35">
      <c r="A167" s="47" t="s">
        <v>2283</v>
      </c>
      <c r="B167" s="155" t="s">
        <v>846</v>
      </c>
      <c r="C167" s="122" t="s">
        <v>189</v>
      </c>
      <c r="D167" s="122" t="s">
        <v>189</v>
      </c>
      <c r="E167" s="116"/>
      <c r="F167" s="122" t="s">
        <v>189</v>
      </c>
      <c r="G167" s="51"/>
    </row>
    <row r="168" spans="1:7" x14ac:dyDescent="0.35">
      <c r="A168" s="47" t="s">
        <v>2284</v>
      </c>
      <c r="B168" s="155" t="s">
        <v>846</v>
      </c>
      <c r="C168" s="122" t="s">
        <v>189</v>
      </c>
      <c r="D168" s="122" t="s">
        <v>189</v>
      </c>
      <c r="E168" s="116"/>
      <c r="F168" s="122" t="s">
        <v>189</v>
      </c>
      <c r="G168" s="51"/>
    </row>
    <row r="169" spans="1:7" x14ac:dyDescent="0.35">
      <c r="A169" s="47" t="s">
        <v>2285</v>
      </c>
      <c r="B169" s="155" t="s">
        <v>846</v>
      </c>
      <c r="C169" s="122" t="s">
        <v>189</v>
      </c>
      <c r="D169" s="122" t="s">
        <v>189</v>
      </c>
      <c r="E169" s="116"/>
      <c r="F169" s="122" t="s">
        <v>189</v>
      </c>
      <c r="G169" s="51"/>
    </row>
    <row r="170" spans="1:7" x14ac:dyDescent="0.35">
      <c r="A170" s="56"/>
      <c r="B170" s="56" t="s">
        <v>895</v>
      </c>
      <c r="C170" s="56" t="s">
        <v>747</v>
      </c>
      <c r="D170" s="56" t="s">
        <v>748</v>
      </c>
      <c r="E170" s="56"/>
      <c r="F170" s="56" t="s">
        <v>712</v>
      </c>
      <c r="G170" s="56"/>
    </row>
    <row r="171" spans="1:7" x14ac:dyDescent="0.35">
      <c r="A171" s="47" t="s">
        <v>2286</v>
      </c>
      <c r="B171" s="47" t="s">
        <v>897</v>
      </c>
      <c r="C171" s="122" t="s">
        <v>189</v>
      </c>
      <c r="D171" s="122" t="s">
        <v>189</v>
      </c>
      <c r="E171" s="121"/>
      <c r="F171" s="122" t="s">
        <v>189</v>
      </c>
      <c r="G171" s="51"/>
    </row>
    <row r="172" spans="1:7" x14ac:dyDescent="0.35">
      <c r="A172" s="47" t="s">
        <v>2287</v>
      </c>
      <c r="B172" s="47" t="s">
        <v>899</v>
      </c>
      <c r="C172" s="122" t="s">
        <v>189</v>
      </c>
      <c r="D172" s="122" t="s">
        <v>189</v>
      </c>
      <c r="E172" s="121"/>
      <c r="F172" s="122" t="s">
        <v>189</v>
      </c>
      <c r="G172" s="51"/>
    </row>
    <row r="173" spans="1:7" x14ac:dyDescent="0.35">
      <c r="A173" s="47" t="s">
        <v>2288</v>
      </c>
      <c r="B173" s="47" t="s">
        <v>263</v>
      </c>
      <c r="C173" s="122" t="s">
        <v>189</v>
      </c>
      <c r="D173" s="122" t="s">
        <v>189</v>
      </c>
      <c r="E173" s="121"/>
      <c r="F173" s="122" t="s">
        <v>189</v>
      </c>
      <c r="G173" s="51"/>
    </row>
    <row r="174" spans="1:7" x14ac:dyDescent="0.35">
      <c r="A174" s="47" t="s">
        <v>2289</v>
      </c>
      <c r="B174" s="53"/>
      <c r="C174" s="122"/>
      <c r="D174" s="122"/>
      <c r="E174" s="121"/>
      <c r="F174" s="122"/>
      <c r="G174" s="51"/>
    </row>
    <row r="175" spans="1:7" x14ac:dyDescent="0.35">
      <c r="A175" s="47" t="s">
        <v>2290</v>
      </c>
      <c r="B175" s="53"/>
      <c r="C175" s="122"/>
      <c r="D175" s="122"/>
      <c r="E175" s="121"/>
      <c r="F175" s="122"/>
      <c r="G175" s="51"/>
    </row>
    <row r="176" spans="1:7" x14ac:dyDescent="0.35">
      <c r="A176" s="47" t="s">
        <v>2291</v>
      </c>
      <c r="B176" s="53"/>
      <c r="C176" s="122"/>
      <c r="D176" s="122"/>
      <c r="E176" s="121"/>
      <c r="F176" s="122"/>
      <c r="G176" s="51"/>
    </row>
    <row r="177" spans="1:7" x14ac:dyDescent="0.35">
      <c r="A177" s="47" t="s">
        <v>2292</v>
      </c>
      <c r="B177" s="53"/>
      <c r="C177" s="122"/>
      <c r="D177" s="122"/>
      <c r="E177" s="121"/>
      <c r="F177" s="122"/>
      <c r="G177" s="51"/>
    </row>
    <row r="178" spans="1:7" x14ac:dyDescent="0.35">
      <c r="A178" s="47" t="s">
        <v>2293</v>
      </c>
      <c r="B178" s="53"/>
      <c r="C178" s="122"/>
      <c r="D178" s="122"/>
      <c r="E178" s="121"/>
      <c r="F178" s="122"/>
      <c r="G178" s="51"/>
    </row>
    <row r="179" spans="1:7" x14ac:dyDescent="0.35">
      <c r="A179" s="47" t="s">
        <v>2294</v>
      </c>
      <c r="B179" s="53"/>
      <c r="C179" s="122"/>
      <c r="D179" s="122"/>
      <c r="E179" s="121"/>
      <c r="F179" s="122"/>
      <c r="G179" s="51"/>
    </row>
    <row r="180" spans="1:7" x14ac:dyDescent="0.35">
      <c r="A180" s="56"/>
      <c r="B180" s="56" t="s">
        <v>907</v>
      </c>
      <c r="C180" s="56" t="s">
        <v>747</v>
      </c>
      <c r="D180" s="56" t="s">
        <v>748</v>
      </c>
      <c r="E180" s="56"/>
      <c r="F180" s="56" t="s">
        <v>712</v>
      </c>
      <c r="G180" s="56"/>
    </row>
    <row r="181" spans="1:7" x14ac:dyDescent="0.35">
      <c r="A181" s="47" t="s">
        <v>2295</v>
      </c>
      <c r="B181" s="47" t="s">
        <v>909</v>
      </c>
      <c r="C181" s="122" t="s">
        <v>189</v>
      </c>
      <c r="D181" s="122" t="s">
        <v>189</v>
      </c>
      <c r="E181" s="208"/>
      <c r="F181" s="122" t="s">
        <v>189</v>
      </c>
      <c r="G181" s="51"/>
    </row>
    <row r="182" spans="1:7" x14ac:dyDescent="0.35">
      <c r="A182" s="47" t="s">
        <v>2296</v>
      </c>
      <c r="B182" s="47" t="s">
        <v>911</v>
      </c>
      <c r="C182" s="122" t="s">
        <v>189</v>
      </c>
      <c r="D182" s="122" t="s">
        <v>189</v>
      </c>
      <c r="E182" s="208"/>
      <c r="F182" s="122" t="s">
        <v>189</v>
      </c>
      <c r="G182" s="51"/>
    </row>
    <row r="183" spans="1:7" x14ac:dyDescent="0.35">
      <c r="A183" s="47" t="s">
        <v>2297</v>
      </c>
      <c r="B183" s="47" t="s">
        <v>263</v>
      </c>
      <c r="C183" s="122" t="s">
        <v>189</v>
      </c>
      <c r="D183" s="122" t="s">
        <v>189</v>
      </c>
      <c r="E183" s="208"/>
      <c r="F183" s="122" t="s">
        <v>189</v>
      </c>
      <c r="G183" s="51"/>
    </row>
    <row r="184" spans="1:7" x14ac:dyDescent="0.35">
      <c r="A184" s="47" t="s">
        <v>2298</v>
      </c>
      <c r="B184" s="53"/>
      <c r="C184" s="53"/>
      <c r="D184" s="53"/>
      <c r="E184" s="31"/>
      <c r="F184" s="53"/>
      <c r="G184" s="51"/>
    </row>
    <row r="185" spans="1:7" x14ac:dyDescent="0.35">
      <c r="A185" s="47" t="s">
        <v>2299</v>
      </c>
      <c r="B185" s="53"/>
      <c r="C185" s="53"/>
      <c r="D185" s="53"/>
      <c r="E185" s="31"/>
      <c r="F185" s="53"/>
      <c r="G185" s="51"/>
    </row>
    <row r="186" spans="1:7" x14ac:dyDescent="0.35">
      <c r="A186" s="47" t="s">
        <v>2300</v>
      </c>
      <c r="B186" s="53"/>
      <c r="C186" s="53"/>
      <c r="D186" s="53"/>
      <c r="E186" s="31"/>
      <c r="F186" s="53"/>
      <c r="G186" s="51"/>
    </row>
    <row r="187" spans="1:7" x14ac:dyDescent="0.35">
      <c r="A187" s="47" t="s">
        <v>2301</v>
      </c>
      <c r="B187" s="53"/>
      <c r="C187" s="53"/>
      <c r="D187" s="53"/>
      <c r="E187" s="31"/>
      <c r="F187" s="53"/>
      <c r="G187" s="51"/>
    </row>
    <row r="188" spans="1:7" x14ac:dyDescent="0.35">
      <c r="A188" s="47" t="s">
        <v>2302</v>
      </c>
      <c r="B188" s="53"/>
      <c r="C188" s="53"/>
      <c r="D188" s="53"/>
      <c r="E188" s="31"/>
      <c r="F188" s="53"/>
      <c r="G188" s="51"/>
    </row>
    <row r="189" spans="1:7" x14ac:dyDescent="0.35">
      <c r="A189" s="47" t="s">
        <v>2303</v>
      </c>
      <c r="B189" s="53"/>
      <c r="C189" s="53"/>
      <c r="D189" s="53"/>
      <c r="E189" s="31"/>
      <c r="F189" s="53"/>
      <c r="G189" s="51"/>
    </row>
    <row r="190" spans="1:7" x14ac:dyDescent="0.35">
      <c r="A190" s="56"/>
      <c r="B190" s="56" t="s">
        <v>919</v>
      </c>
      <c r="C190" s="56" t="s">
        <v>747</v>
      </c>
      <c r="D190" s="56" t="s">
        <v>748</v>
      </c>
      <c r="E190" s="56"/>
      <c r="F190" s="56" t="s">
        <v>712</v>
      </c>
      <c r="G190" s="56"/>
    </row>
    <row r="191" spans="1:7" x14ac:dyDescent="0.35">
      <c r="A191" s="47" t="s">
        <v>2304</v>
      </c>
      <c r="B191" s="79" t="s">
        <v>921</v>
      </c>
      <c r="C191" s="122" t="s">
        <v>189</v>
      </c>
      <c r="D191" s="122" t="s">
        <v>189</v>
      </c>
      <c r="E191" s="208"/>
      <c r="F191" s="122" t="s">
        <v>189</v>
      </c>
      <c r="G191" s="51"/>
    </row>
    <row r="192" spans="1:7" x14ac:dyDescent="0.35">
      <c r="A192" s="47" t="s">
        <v>2305</v>
      </c>
      <c r="B192" s="79" t="s">
        <v>923</v>
      </c>
      <c r="C192" s="122" t="s">
        <v>189</v>
      </c>
      <c r="D192" s="122" t="s">
        <v>189</v>
      </c>
      <c r="E192" s="208"/>
      <c r="F192" s="122" t="s">
        <v>189</v>
      </c>
      <c r="G192" s="51"/>
    </row>
    <row r="193" spans="1:7" x14ac:dyDescent="0.35">
      <c r="A193" s="47" t="s">
        <v>2306</v>
      </c>
      <c r="B193" s="79" t="s">
        <v>925</v>
      </c>
      <c r="C193" s="122" t="s">
        <v>189</v>
      </c>
      <c r="D193" s="122" t="s">
        <v>189</v>
      </c>
      <c r="E193" s="122"/>
      <c r="F193" s="122" t="s">
        <v>189</v>
      </c>
      <c r="G193" s="51"/>
    </row>
    <row r="194" spans="1:7" x14ac:dyDescent="0.35">
      <c r="A194" s="47" t="s">
        <v>2307</v>
      </c>
      <c r="B194" s="79" t="s">
        <v>927</v>
      </c>
      <c r="C194" s="122" t="s">
        <v>189</v>
      </c>
      <c r="D194" s="122" t="s">
        <v>189</v>
      </c>
      <c r="E194" s="122"/>
      <c r="F194" s="122" t="s">
        <v>189</v>
      </c>
      <c r="G194" s="51"/>
    </row>
    <row r="195" spans="1:7" x14ac:dyDescent="0.35">
      <c r="A195" s="47" t="s">
        <v>2308</v>
      </c>
      <c r="B195" s="79" t="s">
        <v>929</v>
      </c>
      <c r="C195" s="122" t="s">
        <v>189</v>
      </c>
      <c r="D195" s="122" t="s">
        <v>189</v>
      </c>
      <c r="E195" s="122"/>
      <c r="F195" s="122" t="s">
        <v>189</v>
      </c>
      <c r="G195" s="51"/>
    </row>
    <row r="196" spans="1:7" x14ac:dyDescent="0.35">
      <c r="A196" s="47" t="s">
        <v>2309</v>
      </c>
      <c r="B196" s="161"/>
      <c r="C196" s="122"/>
      <c r="D196" s="122"/>
      <c r="E196" s="122"/>
      <c r="F196" s="122"/>
      <c r="G196" s="51"/>
    </row>
    <row r="197" spans="1:7" x14ac:dyDescent="0.35">
      <c r="A197" s="47" t="s">
        <v>2310</v>
      </c>
      <c r="B197" s="161"/>
      <c r="C197" s="122"/>
      <c r="D197" s="122"/>
      <c r="E197" s="116"/>
      <c r="F197" s="122"/>
      <c r="G197" s="51"/>
    </row>
    <row r="198" spans="1:7" x14ac:dyDescent="0.35">
      <c r="A198" s="47" t="s">
        <v>2311</v>
      </c>
      <c r="B198" s="176"/>
      <c r="C198" s="122"/>
      <c r="D198" s="122"/>
      <c r="E198" s="116"/>
      <c r="F198" s="122"/>
      <c r="G198" s="51"/>
    </row>
    <row r="199" spans="1:7" x14ac:dyDescent="0.35">
      <c r="A199" s="47" t="s">
        <v>2312</v>
      </c>
      <c r="B199" s="176"/>
      <c r="C199" s="122"/>
      <c r="D199" s="122"/>
      <c r="E199" s="116"/>
      <c r="F199" s="122"/>
      <c r="G199" s="51"/>
    </row>
    <row r="200" spans="1:7" x14ac:dyDescent="0.35">
      <c r="A200" s="56"/>
      <c r="B200" s="56" t="s">
        <v>934</v>
      </c>
      <c r="C200" s="56" t="s">
        <v>747</v>
      </c>
      <c r="D200" s="56" t="s">
        <v>748</v>
      </c>
      <c r="E200" s="56"/>
      <c r="F200" s="56" t="s">
        <v>712</v>
      </c>
      <c r="G200" s="56"/>
    </row>
    <row r="201" spans="1:7" x14ac:dyDescent="0.35">
      <c r="A201" s="47" t="s">
        <v>2313</v>
      </c>
      <c r="B201" s="47" t="s">
        <v>936</v>
      </c>
      <c r="C201" s="122" t="s">
        <v>189</v>
      </c>
      <c r="D201" s="122" t="s">
        <v>189</v>
      </c>
      <c r="E201" s="208"/>
      <c r="F201" s="122" t="s">
        <v>189</v>
      </c>
      <c r="G201" s="51"/>
    </row>
    <row r="202" spans="1:7" x14ac:dyDescent="0.35">
      <c r="A202" s="47" t="s">
        <v>2314</v>
      </c>
      <c r="B202" s="177" t="s">
        <v>2315</v>
      </c>
      <c r="C202" s="122" t="s">
        <v>189</v>
      </c>
      <c r="D202" s="122" t="s">
        <v>189</v>
      </c>
      <c r="E202" s="208"/>
      <c r="F202" s="122" t="s">
        <v>189</v>
      </c>
      <c r="G202" s="51"/>
    </row>
    <row r="203" spans="1:7" x14ac:dyDescent="0.35">
      <c r="A203" s="47" t="s">
        <v>2316</v>
      </c>
      <c r="B203" s="178"/>
      <c r="C203" s="122"/>
      <c r="D203" s="122"/>
      <c r="E203" s="121"/>
      <c r="F203" s="122"/>
      <c r="G203" s="51"/>
    </row>
    <row r="204" spans="1:7" x14ac:dyDescent="0.35">
      <c r="A204" s="47" t="s">
        <v>2317</v>
      </c>
      <c r="B204" s="178"/>
      <c r="C204" s="122"/>
      <c r="D204" s="122"/>
      <c r="E204" s="121"/>
      <c r="F204" s="122"/>
      <c r="G204" s="51"/>
    </row>
    <row r="205" spans="1:7" x14ac:dyDescent="0.35">
      <c r="A205" s="47" t="s">
        <v>2318</v>
      </c>
      <c r="B205" s="178"/>
      <c r="C205" s="122"/>
      <c r="D205" s="122"/>
      <c r="E205" s="121"/>
      <c r="F205" s="122"/>
      <c r="G205" s="51"/>
    </row>
    <row r="206" spans="1:7" x14ac:dyDescent="0.35">
      <c r="A206" s="47" t="s">
        <v>2319</v>
      </c>
      <c r="B206" s="155"/>
      <c r="C206" s="155"/>
      <c r="D206" s="155"/>
      <c r="E206" s="51"/>
      <c r="F206" s="155"/>
      <c r="G206" s="51"/>
    </row>
    <row r="207" spans="1:7" x14ac:dyDescent="0.35">
      <c r="A207" s="47" t="s">
        <v>2320</v>
      </c>
      <c r="B207" s="155"/>
      <c r="C207" s="155"/>
      <c r="D207" s="155"/>
      <c r="E207" s="51"/>
      <c r="F207" s="155"/>
      <c r="G207" s="51"/>
    </row>
    <row r="208" spans="1:7" x14ac:dyDescent="0.35">
      <c r="A208" s="47" t="s">
        <v>2321</v>
      </c>
      <c r="B208" s="155"/>
      <c r="C208" s="155"/>
      <c r="D208" s="155"/>
      <c r="E208" s="51"/>
      <c r="F208" s="155"/>
      <c r="G208" s="51"/>
    </row>
    <row r="209" spans="1:7" ht="18.5" x14ac:dyDescent="0.35">
      <c r="A209" s="125"/>
      <c r="B209" s="135" t="s">
        <v>2322</v>
      </c>
      <c r="C209" s="179"/>
      <c r="D209" s="179"/>
      <c r="E209" s="179"/>
      <c r="F209" s="179"/>
      <c r="G209" s="179"/>
    </row>
    <row r="210" spans="1:7" x14ac:dyDescent="0.35">
      <c r="A210" s="56"/>
      <c r="B210" s="56" t="s">
        <v>942</v>
      </c>
      <c r="C210" s="56" t="s">
        <v>943</v>
      </c>
      <c r="D210" s="56" t="s">
        <v>944</v>
      </c>
      <c r="E210" s="56"/>
      <c r="F210" s="56" t="s">
        <v>747</v>
      </c>
      <c r="G210" s="56" t="s">
        <v>945</v>
      </c>
    </row>
    <row r="211" spans="1:7" x14ac:dyDescent="0.35">
      <c r="A211" s="47" t="s">
        <v>2323</v>
      </c>
      <c r="B211" s="60" t="s">
        <v>947</v>
      </c>
      <c r="C211" s="134" t="s">
        <v>189</v>
      </c>
      <c r="D211" s="53"/>
      <c r="E211" s="195"/>
      <c r="F211" s="197"/>
      <c r="G211" s="197"/>
    </row>
    <row r="212" spans="1:7" x14ac:dyDescent="0.35">
      <c r="A212" s="77"/>
      <c r="B212" s="128"/>
      <c r="C212" s="77"/>
      <c r="D212" s="77"/>
      <c r="E212" s="77"/>
      <c r="F212" s="78"/>
      <c r="G212" s="78"/>
    </row>
    <row r="213" spans="1:7" x14ac:dyDescent="0.35">
      <c r="A213" s="34"/>
      <c r="B213" s="60" t="s">
        <v>948</v>
      </c>
      <c r="C213" s="77"/>
      <c r="D213" s="77"/>
      <c r="E213" s="77"/>
      <c r="F213" s="78"/>
      <c r="G213" s="78"/>
    </row>
    <row r="214" spans="1:7" x14ac:dyDescent="0.35">
      <c r="A214" s="47" t="s">
        <v>2324</v>
      </c>
      <c r="B214" s="155" t="s">
        <v>846</v>
      </c>
      <c r="C214" s="134" t="s">
        <v>189</v>
      </c>
      <c r="D214" s="180" t="s">
        <v>189</v>
      </c>
      <c r="E214" s="77"/>
      <c r="F214" s="69" t="str">
        <f>IF($C$238=0,"",IF(C214="[for completion]","",IF(C214="","",C214/$C$238)))</f>
        <v/>
      </c>
      <c r="G214" s="69" t="str">
        <f>IF($D$238=0,"",IF(D214="[for completion]","",IF(D214="","",D214/$D$238)))</f>
        <v/>
      </c>
    </row>
    <row r="215" spans="1:7" x14ac:dyDescent="0.35">
      <c r="A215" s="47" t="s">
        <v>2325</v>
      </c>
      <c r="B215" s="155" t="s">
        <v>846</v>
      </c>
      <c r="C215" s="134" t="s">
        <v>189</v>
      </c>
      <c r="D215" s="180" t="s">
        <v>189</v>
      </c>
      <c r="E215" s="77"/>
      <c r="F215" s="69" t="str">
        <f t="shared" ref="F215:F237" si="1">IF($C$238=0,"",IF(C215="[for completion]","",IF(C215="","",C215/$C$238)))</f>
        <v/>
      </c>
      <c r="G215" s="69" t="str">
        <f t="shared" ref="G215:G237" si="2">IF($D$238=0,"",IF(D215="[for completion]","",IF(D215="","",D215/$D$238)))</f>
        <v/>
      </c>
    </row>
    <row r="216" spans="1:7" x14ac:dyDescent="0.35">
      <c r="A216" s="47" t="s">
        <v>2326</v>
      </c>
      <c r="B216" s="155" t="s">
        <v>846</v>
      </c>
      <c r="C216" s="134" t="s">
        <v>189</v>
      </c>
      <c r="D216" s="180" t="s">
        <v>189</v>
      </c>
      <c r="E216" s="77"/>
      <c r="F216" s="69" t="str">
        <f t="shared" si="1"/>
        <v/>
      </c>
      <c r="G216" s="69" t="str">
        <f t="shared" si="2"/>
        <v/>
      </c>
    </row>
    <row r="217" spans="1:7" x14ac:dyDescent="0.35">
      <c r="A217" s="47" t="s">
        <v>2327</v>
      </c>
      <c r="B217" s="155" t="s">
        <v>846</v>
      </c>
      <c r="C217" s="134" t="s">
        <v>189</v>
      </c>
      <c r="D217" s="180" t="s">
        <v>189</v>
      </c>
      <c r="E217" s="77"/>
      <c r="F217" s="69" t="str">
        <f t="shared" si="1"/>
        <v/>
      </c>
      <c r="G217" s="69" t="str">
        <f t="shared" si="2"/>
        <v/>
      </c>
    </row>
    <row r="218" spans="1:7" x14ac:dyDescent="0.35">
      <c r="A218" s="47" t="s">
        <v>2328</v>
      </c>
      <c r="B218" s="155" t="s">
        <v>846</v>
      </c>
      <c r="C218" s="134" t="s">
        <v>189</v>
      </c>
      <c r="D218" s="180" t="s">
        <v>189</v>
      </c>
      <c r="E218" s="77"/>
      <c r="F218" s="69" t="str">
        <f t="shared" si="1"/>
        <v/>
      </c>
      <c r="G218" s="69" t="str">
        <f t="shared" si="2"/>
        <v/>
      </c>
    </row>
    <row r="219" spans="1:7" x14ac:dyDescent="0.35">
      <c r="A219" s="47" t="s">
        <v>2329</v>
      </c>
      <c r="B219" s="155" t="s">
        <v>846</v>
      </c>
      <c r="C219" s="134" t="s">
        <v>189</v>
      </c>
      <c r="D219" s="180" t="s">
        <v>189</v>
      </c>
      <c r="E219" s="77"/>
      <c r="F219" s="69" t="str">
        <f t="shared" si="1"/>
        <v/>
      </c>
      <c r="G219" s="69" t="str">
        <f t="shared" si="2"/>
        <v/>
      </c>
    </row>
    <row r="220" spans="1:7" x14ac:dyDescent="0.35">
      <c r="A220" s="47" t="s">
        <v>2330</v>
      </c>
      <c r="B220" s="155" t="s">
        <v>846</v>
      </c>
      <c r="C220" s="134" t="s">
        <v>189</v>
      </c>
      <c r="D220" s="180" t="s">
        <v>189</v>
      </c>
      <c r="E220" s="77"/>
      <c r="F220" s="69" t="str">
        <f t="shared" si="1"/>
        <v/>
      </c>
      <c r="G220" s="69" t="str">
        <f t="shared" si="2"/>
        <v/>
      </c>
    </row>
    <row r="221" spans="1:7" x14ac:dyDescent="0.35">
      <c r="A221" s="47" t="s">
        <v>2331</v>
      </c>
      <c r="B221" s="155" t="s">
        <v>846</v>
      </c>
      <c r="C221" s="134" t="s">
        <v>189</v>
      </c>
      <c r="D221" s="180" t="s">
        <v>189</v>
      </c>
      <c r="E221" s="77"/>
      <c r="F221" s="69" t="str">
        <f t="shared" si="1"/>
        <v/>
      </c>
      <c r="G221" s="69" t="str">
        <f t="shared" si="2"/>
        <v/>
      </c>
    </row>
    <row r="222" spans="1:7" x14ac:dyDescent="0.35">
      <c r="A222" s="47" t="s">
        <v>2332</v>
      </c>
      <c r="B222" s="155" t="s">
        <v>846</v>
      </c>
      <c r="C222" s="134" t="s">
        <v>189</v>
      </c>
      <c r="D222" s="180" t="s">
        <v>189</v>
      </c>
      <c r="E222" s="77"/>
      <c r="F222" s="69" t="str">
        <f t="shared" si="1"/>
        <v/>
      </c>
      <c r="G222" s="69" t="str">
        <f t="shared" si="2"/>
        <v/>
      </c>
    </row>
    <row r="223" spans="1:7" x14ac:dyDescent="0.35">
      <c r="A223" s="47" t="s">
        <v>2333</v>
      </c>
      <c r="B223" s="155" t="s">
        <v>846</v>
      </c>
      <c r="C223" s="134" t="s">
        <v>189</v>
      </c>
      <c r="D223" s="180" t="s">
        <v>189</v>
      </c>
      <c r="E223" s="51"/>
      <c r="F223" s="69" t="str">
        <f t="shared" si="1"/>
        <v/>
      </c>
      <c r="G223" s="69" t="str">
        <f t="shared" si="2"/>
        <v/>
      </c>
    </row>
    <row r="224" spans="1:7" x14ac:dyDescent="0.35">
      <c r="A224" s="47" t="s">
        <v>2334</v>
      </c>
      <c r="B224" s="155" t="s">
        <v>846</v>
      </c>
      <c r="C224" s="134" t="s">
        <v>189</v>
      </c>
      <c r="D224" s="180" t="s">
        <v>189</v>
      </c>
      <c r="E224" s="51"/>
      <c r="F224" s="69" t="str">
        <f t="shared" si="1"/>
        <v/>
      </c>
      <c r="G224" s="69" t="str">
        <f t="shared" si="2"/>
        <v/>
      </c>
    </row>
    <row r="225" spans="1:7" x14ac:dyDescent="0.35">
      <c r="A225" s="47" t="s">
        <v>2335</v>
      </c>
      <c r="B225" s="155" t="s">
        <v>846</v>
      </c>
      <c r="C225" s="134" t="s">
        <v>189</v>
      </c>
      <c r="D225" s="180" t="s">
        <v>189</v>
      </c>
      <c r="E225" s="51"/>
      <c r="F225" s="69" t="str">
        <f t="shared" si="1"/>
        <v/>
      </c>
      <c r="G225" s="69" t="str">
        <f t="shared" si="2"/>
        <v/>
      </c>
    </row>
    <row r="226" spans="1:7" x14ac:dyDescent="0.35">
      <c r="A226" s="47" t="s">
        <v>2336</v>
      </c>
      <c r="B226" s="155" t="s">
        <v>846</v>
      </c>
      <c r="C226" s="134" t="s">
        <v>189</v>
      </c>
      <c r="D226" s="180" t="s">
        <v>189</v>
      </c>
      <c r="E226" s="51"/>
      <c r="F226" s="69" t="str">
        <f t="shared" si="1"/>
        <v/>
      </c>
      <c r="G226" s="69" t="str">
        <f t="shared" si="2"/>
        <v/>
      </c>
    </row>
    <row r="227" spans="1:7" x14ac:dyDescent="0.35">
      <c r="A227" s="47" t="s">
        <v>2337</v>
      </c>
      <c r="B227" s="155" t="s">
        <v>846</v>
      </c>
      <c r="C227" s="134" t="s">
        <v>189</v>
      </c>
      <c r="D227" s="180" t="s">
        <v>189</v>
      </c>
      <c r="E227" s="51"/>
      <c r="F227" s="69" t="str">
        <f t="shared" si="1"/>
        <v/>
      </c>
      <c r="G227" s="69" t="str">
        <f t="shared" si="2"/>
        <v/>
      </c>
    </row>
    <row r="228" spans="1:7" x14ac:dyDescent="0.35">
      <c r="A228" s="47" t="s">
        <v>2338</v>
      </c>
      <c r="B228" s="155" t="s">
        <v>846</v>
      </c>
      <c r="C228" s="134" t="s">
        <v>189</v>
      </c>
      <c r="D228" s="180" t="s">
        <v>189</v>
      </c>
      <c r="E228" s="51"/>
      <c r="F228" s="69" t="str">
        <f t="shared" si="1"/>
        <v/>
      </c>
      <c r="G228" s="69" t="str">
        <f t="shared" si="2"/>
        <v/>
      </c>
    </row>
    <row r="229" spans="1:7" x14ac:dyDescent="0.35">
      <c r="A229" s="47" t="s">
        <v>2339</v>
      </c>
      <c r="B229" s="155" t="s">
        <v>846</v>
      </c>
      <c r="C229" s="134" t="s">
        <v>189</v>
      </c>
      <c r="D229" s="180" t="s">
        <v>189</v>
      </c>
      <c r="E229" s="34"/>
      <c r="F229" s="69" t="str">
        <f t="shared" si="1"/>
        <v/>
      </c>
      <c r="G229" s="69" t="str">
        <f t="shared" si="2"/>
        <v/>
      </c>
    </row>
    <row r="230" spans="1:7" x14ac:dyDescent="0.35">
      <c r="A230" s="47" t="s">
        <v>2340</v>
      </c>
      <c r="B230" s="155" t="s">
        <v>846</v>
      </c>
      <c r="C230" s="134" t="s">
        <v>189</v>
      </c>
      <c r="D230" s="180" t="s">
        <v>189</v>
      </c>
      <c r="E230" s="129"/>
      <c r="F230" s="69" t="str">
        <f t="shared" si="1"/>
        <v/>
      </c>
      <c r="G230" s="69" t="str">
        <f t="shared" si="2"/>
        <v/>
      </c>
    </row>
    <row r="231" spans="1:7" x14ac:dyDescent="0.35">
      <c r="A231" s="47" t="s">
        <v>2341</v>
      </c>
      <c r="B231" s="155" t="s">
        <v>846</v>
      </c>
      <c r="C231" s="134" t="s">
        <v>189</v>
      </c>
      <c r="D231" s="180" t="s">
        <v>189</v>
      </c>
      <c r="E231" s="129"/>
      <c r="F231" s="69" t="str">
        <f t="shared" si="1"/>
        <v/>
      </c>
      <c r="G231" s="69" t="str">
        <f t="shared" si="2"/>
        <v/>
      </c>
    </row>
    <row r="232" spans="1:7" x14ac:dyDescent="0.35">
      <c r="A232" s="47" t="s">
        <v>2342</v>
      </c>
      <c r="B232" s="155" t="s">
        <v>846</v>
      </c>
      <c r="C232" s="134" t="s">
        <v>189</v>
      </c>
      <c r="D232" s="180" t="s">
        <v>189</v>
      </c>
      <c r="E232" s="129"/>
      <c r="F232" s="69" t="str">
        <f t="shared" si="1"/>
        <v/>
      </c>
      <c r="G232" s="69" t="str">
        <f t="shared" si="2"/>
        <v/>
      </c>
    </row>
    <row r="233" spans="1:7" x14ac:dyDescent="0.35">
      <c r="A233" s="47" t="s">
        <v>2343</v>
      </c>
      <c r="B233" s="155" t="s">
        <v>846</v>
      </c>
      <c r="C233" s="134" t="s">
        <v>189</v>
      </c>
      <c r="D233" s="180" t="s">
        <v>189</v>
      </c>
      <c r="E233" s="129"/>
      <c r="F233" s="69" t="str">
        <f t="shared" si="1"/>
        <v/>
      </c>
      <c r="G233" s="69" t="str">
        <f t="shared" si="2"/>
        <v/>
      </c>
    </row>
    <row r="234" spans="1:7" x14ac:dyDescent="0.35">
      <c r="A234" s="47" t="s">
        <v>2344</v>
      </c>
      <c r="B234" s="155" t="s">
        <v>846</v>
      </c>
      <c r="C234" s="134" t="s">
        <v>189</v>
      </c>
      <c r="D234" s="180" t="s">
        <v>189</v>
      </c>
      <c r="E234" s="129"/>
      <c r="F234" s="69" t="str">
        <f t="shared" si="1"/>
        <v/>
      </c>
      <c r="G234" s="69" t="str">
        <f t="shared" si="2"/>
        <v/>
      </c>
    </row>
    <row r="235" spans="1:7" x14ac:dyDescent="0.35">
      <c r="A235" s="47" t="s">
        <v>2345</v>
      </c>
      <c r="B235" s="155" t="s">
        <v>846</v>
      </c>
      <c r="C235" s="134" t="s">
        <v>189</v>
      </c>
      <c r="D235" s="180" t="s">
        <v>189</v>
      </c>
      <c r="E235" s="129"/>
      <c r="F235" s="69" t="str">
        <f t="shared" si="1"/>
        <v/>
      </c>
      <c r="G235" s="69" t="str">
        <f t="shared" si="2"/>
        <v/>
      </c>
    </row>
    <row r="236" spans="1:7" x14ac:dyDescent="0.35">
      <c r="A236" s="47" t="s">
        <v>2346</v>
      </c>
      <c r="B236" s="155" t="s">
        <v>846</v>
      </c>
      <c r="C236" s="134" t="s">
        <v>189</v>
      </c>
      <c r="D236" s="180" t="s">
        <v>189</v>
      </c>
      <c r="E236" s="129"/>
      <c r="F236" s="69" t="str">
        <f t="shared" si="1"/>
        <v/>
      </c>
      <c r="G236" s="69" t="str">
        <f t="shared" si="2"/>
        <v/>
      </c>
    </row>
    <row r="237" spans="1:7" x14ac:dyDescent="0.35">
      <c r="A237" s="47" t="s">
        <v>2347</v>
      </c>
      <c r="B237" s="155" t="s">
        <v>846</v>
      </c>
      <c r="C237" s="134" t="s">
        <v>189</v>
      </c>
      <c r="D237" s="180" t="s">
        <v>189</v>
      </c>
      <c r="E237" s="129"/>
      <c r="F237" s="69" t="str">
        <f t="shared" si="1"/>
        <v/>
      </c>
      <c r="G237" s="69" t="str">
        <f t="shared" si="2"/>
        <v/>
      </c>
    </row>
    <row r="238" spans="1:7" x14ac:dyDescent="0.35">
      <c r="A238" s="47" t="s">
        <v>2348</v>
      </c>
      <c r="B238" s="71" t="s">
        <v>265</v>
      </c>
      <c r="C238" s="72">
        <f>SUM(C214:C237)</f>
        <v>0</v>
      </c>
      <c r="D238" s="130">
        <f>SUM(D214:D237)</f>
        <v>0</v>
      </c>
      <c r="E238" s="129"/>
      <c r="F238" s="131">
        <f>SUM(F214:F237)</f>
        <v>0</v>
      </c>
      <c r="G238" s="131">
        <f>SUM(G214:G237)</f>
        <v>0</v>
      </c>
    </row>
    <row r="239" spans="1:7" x14ac:dyDescent="0.35">
      <c r="A239" s="56"/>
      <c r="B239" s="56" t="s">
        <v>974</v>
      </c>
      <c r="C239" s="56" t="s">
        <v>943</v>
      </c>
      <c r="D239" s="56" t="s">
        <v>944</v>
      </c>
      <c r="E239" s="56"/>
      <c r="F239" s="56" t="s">
        <v>747</v>
      </c>
      <c r="G239" s="56" t="s">
        <v>945</v>
      </c>
    </row>
    <row r="240" spans="1:7" x14ac:dyDescent="0.35">
      <c r="A240" s="47" t="s">
        <v>2349</v>
      </c>
      <c r="B240" s="47" t="s">
        <v>976</v>
      </c>
      <c r="C240" s="122" t="s">
        <v>189</v>
      </c>
      <c r="D240" s="53"/>
      <c r="E240" s="53"/>
      <c r="F240" s="207"/>
      <c r="G240" s="207"/>
    </row>
    <row r="241" spans="1:7" x14ac:dyDescent="0.35">
      <c r="A241" s="34"/>
      <c r="B241" s="34"/>
      <c r="C241" s="34"/>
      <c r="D241" s="34"/>
      <c r="E241" s="34"/>
      <c r="F241" s="117"/>
      <c r="G241" s="117"/>
    </row>
    <row r="242" spans="1:7" x14ac:dyDescent="0.35">
      <c r="A242" s="34"/>
      <c r="B242" s="60" t="s">
        <v>977</v>
      </c>
      <c r="C242" s="34"/>
      <c r="D242" s="34"/>
      <c r="E242" s="34"/>
      <c r="F242" s="117"/>
      <c r="G242" s="117"/>
    </row>
    <row r="243" spans="1:7" x14ac:dyDescent="0.35">
      <c r="A243" s="47" t="s">
        <v>2350</v>
      </c>
      <c r="B243" s="47" t="s">
        <v>979</v>
      </c>
      <c r="C243" s="134" t="s">
        <v>189</v>
      </c>
      <c r="D243" s="180" t="s">
        <v>189</v>
      </c>
      <c r="E243" s="34"/>
      <c r="F243" s="69" t="str">
        <f>IF($C$251=0,"",IF(C243="[for completion]","",IF(C243="","",C243/$C$251)))</f>
        <v/>
      </c>
      <c r="G243" s="69" t="str">
        <f>IF($D$251=0,"",IF(D243="[for completion]","",IF(D243="","",D243/$D$251)))</f>
        <v/>
      </c>
    </row>
    <row r="244" spans="1:7" x14ac:dyDescent="0.35">
      <c r="A244" s="47" t="s">
        <v>2351</v>
      </c>
      <c r="B244" s="47" t="s">
        <v>981</v>
      </c>
      <c r="C244" s="134" t="s">
        <v>189</v>
      </c>
      <c r="D244" s="180" t="s">
        <v>189</v>
      </c>
      <c r="E244" s="34"/>
      <c r="F244" s="69" t="str">
        <f t="shared" ref="F244:F250" si="3">IF($C$251=0,"",IF(C244="[for completion]","",IF(C244="","",C244/$C$251)))</f>
        <v/>
      </c>
      <c r="G244" s="69" t="str">
        <f t="shared" ref="G244:G250" si="4">IF($D$251=0,"",IF(D244="[for completion]","",IF(D244="","",D244/$D$251)))</f>
        <v/>
      </c>
    </row>
    <row r="245" spans="1:7" x14ac:dyDescent="0.35">
      <c r="A245" s="47" t="s">
        <v>2352</v>
      </c>
      <c r="B245" s="47" t="s">
        <v>983</v>
      </c>
      <c r="C245" s="134" t="s">
        <v>189</v>
      </c>
      <c r="D245" s="180" t="s">
        <v>189</v>
      </c>
      <c r="E245" s="34"/>
      <c r="F245" s="69" t="str">
        <f t="shared" si="3"/>
        <v/>
      </c>
      <c r="G245" s="69" t="str">
        <f t="shared" si="4"/>
        <v/>
      </c>
    </row>
    <row r="246" spans="1:7" x14ac:dyDescent="0.35">
      <c r="A246" s="47" t="s">
        <v>2353</v>
      </c>
      <c r="B246" s="47" t="s">
        <v>985</v>
      </c>
      <c r="C246" s="134" t="s">
        <v>189</v>
      </c>
      <c r="D246" s="180" t="s">
        <v>189</v>
      </c>
      <c r="E246" s="34"/>
      <c r="F246" s="69" t="str">
        <f t="shared" si="3"/>
        <v/>
      </c>
      <c r="G246" s="69" t="str">
        <f t="shared" si="4"/>
        <v/>
      </c>
    </row>
    <row r="247" spans="1:7" x14ac:dyDescent="0.35">
      <c r="A247" s="47" t="s">
        <v>2354</v>
      </c>
      <c r="B247" s="47" t="s">
        <v>987</v>
      </c>
      <c r="C247" s="134" t="s">
        <v>189</v>
      </c>
      <c r="D247" s="180" t="s">
        <v>189</v>
      </c>
      <c r="E247" s="34"/>
      <c r="F247" s="69" t="str">
        <f>IF($C$251=0,"",IF(C247="[for completion]","",IF(C247="","",C247/$C$251)))</f>
        <v/>
      </c>
      <c r="G247" s="69" t="str">
        <f t="shared" si="4"/>
        <v/>
      </c>
    </row>
    <row r="248" spans="1:7" x14ac:dyDescent="0.35">
      <c r="A248" s="47" t="s">
        <v>2355</v>
      </c>
      <c r="B248" s="47" t="s">
        <v>989</v>
      </c>
      <c r="C248" s="134" t="s">
        <v>189</v>
      </c>
      <c r="D248" s="180" t="s">
        <v>189</v>
      </c>
      <c r="E248" s="34"/>
      <c r="F248" s="69" t="str">
        <f t="shared" si="3"/>
        <v/>
      </c>
      <c r="G248" s="69" t="str">
        <f t="shared" si="4"/>
        <v/>
      </c>
    </row>
    <row r="249" spans="1:7" x14ac:dyDescent="0.35">
      <c r="A249" s="47" t="s">
        <v>2356</v>
      </c>
      <c r="B249" s="47" t="s">
        <v>991</v>
      </c>
      <c r="C249" s="134" t="s">
        <v>189</v>
      </c>
      <c r="D249" s="180" t="s">
        <v>189</v>
      </c>
      <c r="E249" s="34"/>
      <c r="F249" s="69" t="str">
        <f t="shared" si="3"/>
        <v/>
      </c>
      <c r="G249" s="69" t="str">
        <f t="shared" si="4"/>
        <v/>
      </c>
    </row>
    <row r="250" spans="1:7" x14ac:dyDescent="0.35">
      <c r="A250" s="47" t="s">
        <v>2357</v>
      </c>
      <c r="B250" s="47" t="s">
        <v>993</v>
      </c>
      <c r="C250" s="134" t="s">
        <v>189</v>
      </c>
      <c r="D250" s="180" t="s">
        <v>189</v>
      </c>
      <c r="E250" s="34"/>
      <c r="F250" s="69" t="str">
        <f t="shared" si="3"/>
        <v/>
      </c>
      <c r="G250" s="69" t="str">
        <f t="shared" si="4"/>
        <v/>
      </c>
    </row>
    <row r="251" spans="1:7" x14ac:dyDescent="0.35">
      <c r="A251" s="47" t="s">
        <v>2358</v>
      </c>
      <c r="B251" s="71" t="s">
        <v>265</v>
      </c>
      <c r="C251" s="29">
        <f>SUM(C243:C250)</f>
        <v>0</v>
      </c>
      <c r="D251" s="114">
        <f>SUM(D243:D250)</f>
        <v>0</v>
      </c>
      <c r="E251" s="34"/>
      <c r="F251" s="131">
        <f>SUM(F240:F250)</f>
        <v>0</v>
      </c>
      <c r="G251" s="131">
        <f>SUM(G240:G250)</f>
        <v>0</v>
      </c>
    </row>
    <row r="252" spans="1:7" x14ac:dyDescent="0.35">
      <c r="A252" s="47" t="s">
        <v>2359</v>
      </c>
      <c r="B252" s="112" t="s">
        <v>996</v>
      </c>
      <c r="C252" s="134"/>
      <c r="D252" s="180"/>
      <c r="E252" s="34"/>
      <c r="F252" s="69" t="s">
        <v>2360</v>
      </c>
      <c r="G252" s="69" t="s">
        <v>2360</v>
      </c>
    </row>
    <row r="253" spans="1:7" x14ac:dyDescent="0.35">
      <c r="A253" s="47" t="s">
        <v>2361</v>
      </c>
      <c r="B253" s="112" t="s">
        <v>998</v>
      </c>
      <c r="C253" s="134"/>
      <c r="D253" s="180"/>
      <c r="E253" s="34"/>
      <c r="F253" s="69" t="s">
        <v>2360</v>
      </c>
      <c r="G253" s="69" t="s">
        <v>2360</v>
      </c>
    </row>
    <row r="254" spans="1:7" x14ac:dyDescent="0.35">
      <c r="A254" s="47" t="s">
        <v>2362</v>
      </c>
      <c r="B254" s="112" t="s">
        <v>1000</v>
      </c>
      <c r="C254" s="134"/>
      <c r="D254" s="180"/>
      <c r="E254" s="34"/>
      <c r="F254" s="69" t="s">
        <v>2360</v>
      </c>
      <c r="G254" s="69" t="s">
        <v>2360</v>
      </c>
    </row>
    <row r="255" spans="1:7" x14ac:dyDescent="0.35">
      <c r="A255" s="47" t="s">
        <v>2363</v>
      </c>
      <c r="B255" s="112" t="s">
        <v>1002</v>
      </c>
      <c r="C255" s="134"/>
      <c r="D255" s="180"/>
      <c r="E255" s="34"/>
      <c r="F255" s="69" t="s">
        <v>2360</v>
      </c>
      <c r="G255" s="69" t="s">
        <v>2360</v>
      </c>
    </row>
    <row r="256" spans="1:7" x14ac:dyDescent="0.35">
      <c r="A256" s="47" t="s">
        <v>2364</v>
      </c>
      <c r="B256" s="112" t="s">
        <v>1004</v>
      </c>
      <c r="C256" s="134"/>
      <c r="D256" s="180"/>
      <c r="E256" s="34"/>
      <c r="F256" s="69" t="s">
        <v>2360</v>
      </c>
      <c r="G256" s="69" t="s">
        <v>2360</v>
      </c>
    </row>
    <row r="257" spans="1:7" x14ac:dyDescent="0.35">
      <c r="A257" s="47" t="s">
        <v>2365</v>
      </c>
      <c r="B257" s="112" t="s">
        <v>1006</v>
      </c>
      <c r="C257" s="134"/>
      <c r="D257" s="180"/>
      <c r="E257" s="34"/>
      <c r="F257" s="69" t="s">
        <v>2360</v>
      </c>
      <c r="G257" s="69" t="s">
        <v>2360</v>
      </c>
    </row>
    <row r="258" spans="1:7" x14ac:dyDescent="0.35">
      <c r="A258" s="47" t="s">
        <v>2366</v>
      </c>
      <c r="B258" s="74"/>
      <c r="C258" s="34"/>
      <c r="D258" s="34"/>
      <c r="E258" s="34"/>
      <c r="F258" s="113"/>
      <c r="G258" s="113"/>
    </row>
    <row r="259" spans="1:7" x14ac:dyDescent="0.35">
      <c r="A259" s="47" t="s">
        <v>2367</v>
      </c>
      <c r="B259" s="74"/>
      <c r="C259" s="34"/>
      <c r="D259" s="34"/>
      <c r="E259" s="34"/>
      <c r="F259" s="113"/>
      <c r="G259" s="113"/>
    </row>
    <row r="260" spans="1:7" x14ac:dyDescent="0.35">
      <c r="A260" s="47" t="s">
        <v>2368</v>
      </c>
      <c r="B260" s="74"/>
      <c r="C260" s="34"/>
      <c r="D260" s="34"/>
      <c r="E260" s="34"/>
      <c r="F260" s="113"/>
      <c r="G260" s="113"/>
    </row>
    <row r="261" spans="1:7" x14ac:dyDescent="0.35">
      <c r="A261" s="56"/>
      <c r="B261" s="56" t="s">
        <v>1010</v>
      </c>
      <c r="C261" s="56" t="s">
        <v>943</v>
      </c>
      <c r="D261" s="56" t="s">
        <v>944</v>
      </c>
      <c r="E261" s="56"/>
      <c r="F261" s="56" t="s">
        <v>747</v>
      </c>
      <c r="G261" s="56" t="s">
        <v>945</v>
      </c>
    </row>
    <row r="262" spans="1:7" x14ac:dyDescent="0.35">
      <c r="A262" s="47" t="s">
        <v>2369</v>
      </c>
      <c r="B262" s="47" t="s">
        <v>976</v>
      </c>
      <c r="C262" s="180" t="s">
        <v>189</v>
      </c>
      <c r="D262" s="53"/>
      <c r="E262" s="53"/>
      <c r="F262" s="207"/>
      <c r="G262" s="207"/>
    </row>
    <row r="263" spans="1:7" x14ac:dyDescent="0.35">
      <c r="A263" s="34"/>
      <c r="B263" s="34"/>
      <c r="C263" s="34"/>
      <c r="D263" s="34"/>
      <c r="E263" s="34"/>
      <c r="F263" s="117"/>
      <c r="G263" s="117"/>
    </row>
    <row r="264" spans="1:7" x14ac:dyDescent="0.35">
      <c r="A264" s="34"/>
      <c r="B264" s="60" t="s">
        <v>977</v>
      </c>
      <c r="C264" s="34"/>
      <c r="D264" s="34"/>
      <c r="E264" s="34"/>
      <c r="F264" s="117"/>
      <c r="G264" s="117"/>
    </row>
    <row r="265" spans="1:7" x14ac:dyDescent="0.35">
      <c r="A265" s="47" t="s">
        <v>2370</v>
      </c>
      <c r="B265" s="47" t="s">
        <v>979</v>
      </c>
      <c r="C265" s="180" t="s">
        <v>189</v>
      </c>
      <c r="D265" s="180" t="s">
        <v>189</v>
      </c>
      <c r="E265" s="34"/>
      <c r="F265" s="69" t="str">
        <f>IF($C$273=0,"",IF(C265="[for completion]","",IF(C265="","",C265/$C$273)))</f>
        <v/>
      </c>
      <c r="G265" s="69" t="str">
        <f>IF($D$273=0,"",IF(D265="[for completion]","",IF(D265="","",D265/$D$273)))</f>
        <v/>
      </c>
    </row>
    <row r="266" spans="1:7" x14ac:dyDescent="0.35">
      <c r="A266" s="47" t="s">
        <v>2371</v>
      </c>
      <c r="B266" s="47" t="s">
        <v>981</v>
      </c>
      <c r="C266" s="180" t="s">
        <v>189</v>
      </c>
      <c r="D266" s="180" t="s">
        <v>189</v>
      </c>
      <c r="E266" s="34"/>
      <c r="F266" s="69" t="str">
        <f t="shared" ref="F266:F272" si="5">IF($C$273=0,"",IF(C266="[for completion]","",IF(C266="","",C266/$C$273)))</f>
        <v/>
      </c>
      <c r="G266" s="69" t="str">
        <f t="shared" ref="G266:G272" si="6">IF($D$273=0,"",IF(D266="[for completion]","",IF(D266="","",D266/$D$273)))</f>
        <v/>
      </c>
    </row>
    <row r="267" spans="1:7" x14ac:dyDescent="0.35">
      <c r="A267" s="47" t="s">
        <v>2372</v>
      </c>
      <c r="B267" s="47" t="s">
        <v>983</v>
      </c>
      <c r="C267" s="180" t="s">
        <v>189</v>
      </c>
      <c r="D267" s="180" t="s">
        <v>189</v>
      </c>
      <c r="E267" s="34"/>
      <c r="F267" s="69" t="str">
        <f t="shared" si="5"/>
        <v/>
      </c>
      <c r="G267" s="69" t="str">
        <f t="shared" si="6"/>
        <v/>
      </c>
    </row>
    <row r="268" spans="1:7" x14ac:dyDescent="0.35">
      <c r="A268" s="47" t="s">
        <v>2373</v>
      </c>
      <c r="B268" s="47" t="s">
        <v>985</v>
      </c>
      <c r="C268" s="180" t="s">
        <v>189</v>
      </c>
      <c r="D268" s="180" t="s">
        <v>189</v>
      </c>
      <c r="E268" s="34"/>
      <c r="F268" s="69" t="str">
        <f t="shared" si="5"/>
        <v/>
      </c>
      <c r="G268" s="69" t="str">
        <f t="shared" si="6"/>
        <v/>
      </c>
    </row>
    <row r="269" spans="1:7" x14ac:dyDescent="0.35">
      <c r="A269" s="47" t="s">
        <v>2374</v>
      </c>
      <c r="B269" s="47" t="s">
        <v>987</v>
      </c>
      <c r="C269" s="180" t="s">
        <v>189</v>
      </c>
      <c r="D269" s="180" t="s">
        <v>189</v>
      </c>
      <c r="E269" s="34"/>
      <c r="F269" s="69" t="str">
        <f t="shared" si="5"/>
        <v/>
      </c>
      <c r="G269" s="69" t="str">
        <f t="shared" si="6"/>
        <v/>
      </c>
    </row>
    <row r="270" spans="1:7" x14ac:dyDescent="0.35">
      <c r="A270" s="47" t="s">
        <v>2375</v>
      </c>
      <c r="B270" s="47" t="s">
        <v>989</v>
      </c>
      <c r="C270" s="180" t="s">
        <v>189</v>
      </c>
      <c r="D270" s="180" t="s">
        <v>189</v>
      </c>
      <c r="E270" s="34"/>
      <c r="F270" s="69" t="str">
        <f t="shared" si="5"/>
        <v/>
      </c>
      <c r="G270" s="69" t="str">
        <f t="shared" si="6"/>
        <v/>
      </c>
    </row>
    <row r="271" spans="1:7" x14ac:dyDescent="0.35">
      <c r="A271" s="47" t="s">
        <v>2376</v>
      </c>
      <c r="B271" s="47" t="s">
        <v>991</v>
      </c>
      <c r="C271" s="180" t="s">
        <v>189</v>
      </c>
      <c r="D271" s="180" t="s">
        <v>189</v>
      </c>
      <c r="E271" s="34"/>
      <c r="F271" s="69" t="str">
        <f t="shared" si="5"/>
        <v/>
      </c>
      <c r="G271" s="69" t="str">
        <f t="shared" si="6"/>
        <v/>
      </c>
    </row>
    <row r="272" spans="1:7" x14ac:dyDescent="0.35">
      <c r="A272" s="47" t="s">
        <v>2377</v>
      </c>
      <c r="B272" s="47" t="s">
        <v>993</v>
      </c>
      <c r="C272" s="180" t="s">
        <v>189</v>
      </c>
      <c r="D272" s="180" t="s">
        <v>189</v>
      </c>
      <c r="E272" s="34"/>
      <c r="F272" s="69" t="str">
        <f t="shared" si="5"/>
        <v/>
      </c>
      <c r="G272" s="69" t="str">
        <f t="shared" si="6"/>
        <v/>
      </c>
    </row>
    <row r="273" spans="1:7" x14ac:dyDescent="0.35">
      <c r="A273" s="47" t="s">
        <v>2378</v>
      </c>
      <c r="B273" s="71" t="s">
        <v>265</v>
      </c>
      <c r="C273" s="87">
        <f>SUM(C265:C272)</f>
        <v>0</v>
      </c>
      <c r="D273" s="115">
        <f>SUM(D265:D272)</f>
        <v>0</v>
      </c>
      <c r="E273" s="34"/>
      <c r="F273" s="131">
        <f>SUM(F265:F272)</f>
        <v>0</v>
      </c>
      <c r="G273" s="131">
        <f>SUM(G265:G272)</f>
        <v>0</v>
      </c>
    </row>
    <row r="274" spans="1:7" x14ac:dyDescent="0.35">
      <c r="A274" s="47" t="s">
        <v>2379</v>
      </c>
      <c r="B274" s="112" t="s">
        <v>996</v>
      </c>
      <c r="C274" s="134"/>
      <c r="D274" s="180"/>
      <c r="E274" s="34"/>
      <c r="F274" s="69" t="s">
        <v>2360</v>
      </c>
      <c r="G274" s="69" t="s">
        <v>2360</v>
      </c>
    </row>
    <row r="275" spans="1:7" x14ac:dyDescent="0.35">
      <c r="A275" s="47" t="s">
        <v>2380</v>
      </c>
      <c r="B275" s="112" t="s">
        <v>998</v>
      </c>
      <c r="C275" s="134"/>
      <c r="D275" s="180"/>
      <c r="E275" s="34"/>
      <c r="F275" s="69" t="s">
        <v>2360</v>
      </c>
      <c r="G275" s="69" t="s">
        <v>2360</v>
      </c>
    </row>
    <row r="276" spans="1:7" x14ac:dyDescent="0.35">
      <c r="A276" s="47" t="s">
        <v>2381</v>
      </c>
      <c r="B276" s="112" t="s">
        <v>1000</v>
      </c>
      <c r="C276" s="134"/>
      <c r="D276" s="180"/>
      <c r="E276" s="34"/>
      <c r="F276" s="69" t="s">
        <v>2360</v>
      </c>
      <c r="G276" s="69" t="s">
        <v>2360</v>
      </c>
    </row>
    <row r="277" spans="1:7" x14ac:dyDescent="0.35">
      <c r="A277" s="47" t="s">
        <v>2382</v>
      </c>
      <c r="B277" s="112" t="s">
        <v>1002</v>
      </c>
      <c r="C277" s="134"/>
      <c r="D277" s="180"/>
      <c r="E277" s="34"/>
      <c r="F277" s="69" t="s">
        <v>2360</v>
      </c>
      <c r="G277" s="69" t="s">
        <v>2360</v>
      </c>
    </row>
    <row r="278" spans="1:7" x14ac:dyDescent="0.35">
      <c r="A278" s="47" t="s">
        <v>2383</v>
      </c>
      <c r="B278" s="112" t="s">
        <v>1004</v>
      </c>
      <c r="C278" s="134"/>
      <c r="D278" s="180"/>
      <c r="E278" s="34"/>
      <c r="F278" s="69" t="s">
        <v>2360</v>
      </c>
      <c r="G278" s="69" t="s">
        <v>2360</v>
      </c>
    </row>
    <row r="279" spans="1:7" x14ac:dyDescent="0.35">
      <c r="A279" s="47" t="s">
        <v>2384</v>
      </c>
      <c r="B279" s="112" t="s">
        <v>1006</v>
      </c>
      <c r="C279" s="134"/>
      <c r="D279" s="180"/>
      <c r="E279" s="34"/>
      <c r="F279" s="69" t="s">
        <v>2360</v>
      </c>
      <c r="G279" s="69" t="s">
        <v>2360</v>
      </c>
    </row>
    <row r="280" spans="1:7" x14ac:dyDescent="0.35">
      <c r="A280" s="47" t="s">
        <v>2385</v>
      </c>
      <c r="B280" s="74"/>
      <c r="C280" s="34"/>
      <c r="D280" s="34"/>
      <c r="E280" s="34"/>
      <c r="F280" s="70"/>
      <c r="G280" s="70"/>
    </row>
    <row r="281" spans="1:7" x14ac:dyDescent="0.35">
      <c r="A281" s="47" t="s">
        <v>2386</v>
      </c>
      <c r="B281" s="74"/>
      <c r="C281" s="34"/>
      <c r="D281" s="34"/>
      <c r="E281" s="34"/>
      <c r="F281" s="70"/>
      <c r="G281" s="70"/>
    </row>
    <row r="282" spans="1:7" x14ac:dyDescent="0.35">
      <c r="A282" s="47" t="s">
        <v>2387</v>
      </c>
      <c r="B282" s="74"/>
      <c r="C282" s="34"/>
      <c r="D282" s="34"/>
      <c r="E282" s="34"/>
      <c r="F282" s="70"/>
      <c r="G282" s="70"/>
    </row>
    <row r="283" spans="1:7" x14ac:dyDescent="0.35">
      <c r="A283" s="56"/>
      <c r="B283" s="56" t="s">
        <v>1030</v>
      </c>
      <c r="C283" s="56" t="s">
        <v>747</v>
      </c>
      <c r="D283" s="56"/>
      <c r="E283" s="56"/>
      <c r="F283" s="56"/>
      <c r="G283" s="56"/>
    </row>
    <row r="284" spans="1:7" x14ac:dyDescent="0.35">
      <c r="A284" s="47" t="s">
        <v>2388</v>
      </c>
      <c r="B284" s="47" t="s">
        <v>1032</v>
      </c>
      <c r="C284" s="122" t="s">
        <v>189</v>
      </c>
      <c r="D284" s="34"/>
      <c r="E284" s="129"/>
      <c r="F284" s="129"/>
      <c r="G284" s="129"/>
    </row>
    <row r="285" spans="1:7" x14ac:dyDescent="0.35">
      <c r="A285" s="47" t="s">
        <v>2389</v>
      </c>
      <c r="B285" s="47" t="s">
        <v>1034</v>
      </c>
      <c r="C285" s="122" t="s">
        <v>189</v>
      </c>
      <c r="D285" s="34"/>
      <c r="E285" s="129"/>
      <c r="F285" s="129"/>
      <c r="G285" s="31"/>
    </row>
    <row r="286" spans="1:7" x14ac:dyDescent="0.35">
      <c r="A286" s="47" t="s">
        <v>2390</v>
      </c>
      <c r="B286" s="47" t="s">
        <v>1036</v>
      </c>
      <c r="C286" s="122" t="s">
        <v>189</v>
      </c>
      <c r="D286" s="34"/>
      <c r="E286" s="129"/>
      <c r="F286" s="129"/>
      <c r="G286" s="31"/>
    </row>
    <row r="287" spans="1:7" x14ac:dyDescent="0.35">
      <c r="A287" s="47" t="s">
        <v>2391</v>
      </c>
      <c r="B287" s="47" t="s">
        <v>2392</v>
      </c>
      <c r="C287" s="122" t="s">
        <v>189</v>
      </c>
      <c r="D287" s="34"/>
      <c r="E287" s="129"/>
      <c r="F287" s="129"/>
      <c r="G287" s="31"/>
    </row>
    <row r="288" spans="1:7" x14ac:dyDescent="0.35">
      <c r="A288" s="47" t="s">
        <v>2393</v>
      </c>
      <c r="B288" s="60" t="s">
        <v>1040</v>
      </c>
      <c r="C288" s="122" t="s">
        <v>189</v>
      </c>
      <c r="D288" s="77"/>
      <c r="E288" s="77"/>
      <c r="F288" s="78"/>
      <c r="G288" s="78"/>
    </row>
    <row r="289" spans="1:7" x14ac:dyDescent="0.35">
      <c r="A289" s="47" t="s">
        <v>2394</v>
      </c>
      <c r="B289" s="47" t="s">
        <v>263</v>
      </c>
      <c r="C289" s="122" t="s">
        <v>189</v>
      </c>
      <c r="D289" s="34"/>
      <c r="E289" s="129"/>
      <c r="F289" s="129"/>
      <c r="G289" s="31"/>
    </row>
    <row r="290" spans="1:7" x14ac:dyDescent="0.35">
      <c r="A290" s="47" t="s">
        <v>2395</v>
      </c>
      <c r="B290" s="112" t="s">
        <v>1043</v>
      </c>
      <c r="C290" s="181"/>
      <c r="D290" s="34"/>
      <c r="E290" s="129"/>
      <c r="F290" s="129"/>
      <c r="G290" s="31"/>
    </row>
    <row r="291" spans="1:7" x14ac:dyDescent="0.35">
      <c r="A291" s="47" t="s">
        <v>2396</v>
      </c>
      <c r="B291" s="112" t="s">
        <v>1045</v>
      </c>
      <c r="C291" s="122"/>
      <c r="D291" s="34"/>
      <c r="E291" s="129"/>
      <c r="F291" s="129"/>
      <c r="G291" s="31"/>
    </row>
    <row r="292" spans="1:7" x14ac:dyDescent="0.35">
      <c r="A292" s="47" t="s">
        <v>2397</v>
      </c>
      <c r="B292" s="112" t="s">
        <v>1047</v>
      </c>
      <c r="C292" s="122"/>
      <c r="D292" s="34"/>
      <c r="E292" s="129"/>
      <c r="F292" s="129"/>
      <c r="G292" s="31"/>
    </row>
    <row r="293" spans="1:7" x14ac:dyDescent="0.35">
      <c r="A293" s="47" t="s">
        <v>2398</v>
      </c>
      <c r="B293" s="112" t="s">
        <v>1049</v>
      </c>
      <c r="C293" s="122"/>
      <c r="D293" s="34"/>
      <c r="E293" s="129"/>
      <c r="F293" s="129"/>
      <c r="G293" s="31"/>
    </row>
    <row r="294" spans="1:7" x14ac:dyDescent="0.35">
      <c r="A294" s="47" t="s">
        <v>2399</v>
      </c>
      <c r="B294" s="169" t="s">
        <v>267</v>
      </c>
      <c r="C294" s="122"/>
      <c r="D294" s="34"/>
      <c r="E294" s="129"/>
      <c r="F294" s="129"/>
      <c r="G294" s="31"/>
    </row>
    <row r="295" spans="1:7" x14ac:dyDescent="0.35">
      <c r="A295" s="47" t="s">
        <v>2400</v>
      </c>
      <c r="B295" s="169" t="s">
        <v>267</v>
      </c>
      <c r="C295" s="122"/>
      <c r="D295" s="34"/>
      <c r="E295" s="129"/>
      <c r="F295" s="129"/>
      <c r="G295" s="31"/>
    </row>
    <row r="296" spans="1:7" x14ac:dyDescent="0.35">
      <c r="A296" s="47" t="s">
        <v>2401</v>
      </c>
      <c r="B296" s="169" t="s">
        <v>267</v>
      </c>
      <c r="C296" s="122"/>
      <c r="D296" s="34"/>
      <c r="E296" s="129"/>
      <c r="F296" s="129"/>
      <c r="G296" s="31"/>
    </row>
    <row r="297" spans="1:7" x14ac:dyDescent="0.35">
      <c r="A297" s="47" t="s">
        <v>2402</v>
      </c>
      <c r="B297" s="169" t="s">
        <v>267</v>
      </c>
      <c r="C297" s="122"/>
      <c r="D297" s="34"/>
      <c r="E297" s="129"/>
      <c r="F297" s="129"/>
      <c r="G297" s="31"/>
    </row>
    <row r="298" spans="1:7" x14ac:dyDescent="0.35">
      <c r="A298" s="47" t="s">
        <v>2403</v>
      </c>
      <c r="B298" s="169" t="s">
        <v>267</v>
      </c>
      <c r="C298" s="122"/>
      <c r="D298" s="34"/>
      <c r="E298" s="129"/>
      <c r="F298" s="129"/>
      <c r="G298" s="31"/>
    </row>
    <row r="299" spans="1:7" x14ac:dyDescent="0.35">
      <c r="A299" s="47" t="s">
        <v>2404</v>
      </c>
      <c r="B299" s="169" t="s">
        <v>267</v>
      </c>
      <c r="C299" s="122"/>
      <c r="D299" s="34"/>
      <c r="E299" s="129"/>
      <c r="F299" s="129"/>
      <c r="G299" s="31"/>
    </row>
    <row r="300" spans="1:7" x14ac:dyDescent="0.35">
      <c r="A300" s="56"/>
      <c r="B300" s="56" t="s">
        <v>1056</v>
      </c>
      <c r="C300" s="56" t="s">
        <v>747</v>
      </c>
      <c r="D300" s="56"/>
      <c r="E300" s="56"/>
      <c r="F300" s="56"/>
      <c r="G300" s="56"/>
    </row>
    <row r="301" spans="1:7" x14ac:dyDescent="0.35">
      <c r="A301" s="47" t="s">
        <v>2405</v>
      </c>
      <c r="B301" s="47" t="s">
        <v>1058</v>
      </c>
      <c r="C301" s="122" t="s">
        <v>189</v>
      </c>
      <c r="D301" s="34"/>
      <c r="E301" s="31"/>
      <c r="F301" s="31"/>
      <c r="G301" s="31"/>
    </row>
    <row r="302" spans="1:7" x14ac:dyDescent="0.35">
      <c r="A302" s="47" t="s">
        <v>2406</v>
      </c>
      <c r="B302" s="47" t="s">
        <v>1060</v>
      </c>
      <c r="C302" s="122" t="s">
        <v>189</v>
      </c>
      <c r="D302" s="34"/>
      <c r="E302" s="31"/>
      <c r="F302" s="31"/>
      <c r="G302" s="31"/>
    </row>
    <row r="303" spans="1:7" x14ac:dyDescent="0.35">
      <c r="A303" s="47" t="s">
        <v>2407</v>
      </c>
      <c r="B303" s="47" t="s">
        <v>263</v>
      </c>
      <c r="C303" s="122" t="s">
        <v>189</v>
      </c>
      <c r="D303" s="34"/>
      <c r="E303" s="31"/>
      <c r="F303" s="31"/>
      <c r="G303" s="31"/>
    </row>
    <row r="304" spans="1:7" x14ac:dyDescent="0.35">
      <c r="A304" s="47" t="s">
        <v>2408</v>
      </c>
      <c r="B304" s="34"/>
      <c r="C304" s="116"/>
      <c r="D304" s="34"/>
      <c r="E304" s="31"/>
      <c r="F304" s="31"/>
      <c r="G304" s="31"/>
    </row>
    <row r="305" spans="1:7" x14ac:dyDescent="0.35">
      <c r="A305" s="47" t="s">
        <v>2409</v>
      </c>
      <c r="B305" s="34"/>
      <c r="C305" s="116"/>
      <c r="D305" s="34"/>
      <c r="E305" s="31"/>
      <c r="F305" s="31"/>
      <c r="G305" s="31"/>
    </row>
    <row r="306" spans="1:7" x14ac:dyDescent="0.35">
      <c r="A306" s="47" t="s">
        <v>2410</v>
      </c>
      <c r="B306" s="34"/>
      <c r="C306" s="116"/>
      <c r="D306" s="34"/>
      <c r="E306" s="31"/>
      <c r="F306" s="31"/>
      <c r="G306" s="31"/>
    </row>
    <row r="307" spans="1:7" x14ac:dyDescent="0.35">
      <c r="A307" s="56"/>
      <c r="B307" s="56" t="s">
        <v>2411</v>
      </c>
      <c r="C307" s="56" t="s">
        <v>225</v>
      </c>
      <c r="D307" s="56" t="s">
        <v>1069</v>
      </c>
      <c r="E307" s="56"/>
      <c r="F307" s="56" t="s">
        <v>747</v>
      </c>
      <c r="G307" s="56" t="s">
        <v>1070</v>
      </c>
    </row>
    <row r="308" spans="1:7" x14ac:dyDescent="0.35">
      <c r="A308" s="47" t="s">
        <v>2412</v>
      </c>
      <c r="B308" s="155" t="s">
        <v>846</v>
      </c>
      <c r="C308" s="134" t="s">
        <v>189</v>
      </c>
      <c r="D308" s="180" t="s">
        <v>189</v>
      </c>
      <c r="E308" s="39"/>
      <c r="F308" s="69" t="str">
        <f>IF($C$326=0,"",IF(C308="[for completion]","",IF(C308="","",C308/$C$326)))</f>
        <v/>
      </c>
      <c r="G308" s="69" t="str">
        <f>IF($D$326=0,"",IF(D308="[for completion]","",IF(D308="","",D308/$D$326)))</f>
        <v/>
      </c>
    </row>
    <row r="309" spans="1:7" x14ac:dyDescent="0.35">
      <c r="A309" s="47" t="s">
        <v>2413</v>
      </c>
      <c r="B309" s="155" t="s">
        <v>846</v>
      </c>
      <c r="C309" s="134" t="s">
        <v>189</v>
      </c>
      <c r="D309" s="180" t="s">
        <v>189</v>
      </c>
      <c r="E309" s="39"/>
      <c r="F309" s="69" t="str">
        <f t="shared" ref="F309:F325" si="7">IF($C$326=0,"",IF(C309="[for completion]","",IF(C309="","",C309/$C$326)))</f>
        <v/>
      </c>
      <c r="G309" s="69" t="str">
        <f t="shared" ref="G309:G325" si="8">IF($D$326=0,"",IF(D309="[for completion]","",IF(D309="","",D309/$D$326)))</f>
        <v/>
      </c>
    </row>
    <row r="310" spans="1:7" x14ac:dyDescent="0.35">
      <c r="A310" s="47" t="s">
        <v>2414</v>
      </c>
      <c r="B310" s="155" t="s">
        <v>846</v>
      </c>
      <c r="C310" s="134" t="s">
        <v>189</v>
      </c>
      <c r="D310" s="180" t="s">
        <v>189</v>
      </c>
      <c r="E310" s="39"/>
      <c r="F310" s="69" t="str">
        <f t="shared" si="7"/>
        <v/>
      </c>
      <c r="G310" s="69" t="str">
        <f t="shared" si="8"/>
        <v/>
      </c>
    </row>
    <row r="311" spans="1:7" x14ac:dyDescent="0.35">
      <c r="A311" s="47" t="s">
        <v>2415</v>
      </c>
      <c r="B311" s="155" t="s">
        <v>846</v>
      </c>
      <c r="C311" s="134" t="s">
        <v>189</v>
      </c>
      <c r="D311" s="180" t="s">
        <v>189</v>
      </c>
      <c r="E311" s="39"/>
      <c r="F311" s="69" t="str">
        <f t="shared" si="7"/>
        <v/>
      </c>
      <c r="G311" s="69" t="str">
        <f t="shared" si="8"/>
        <v/>
      </c>
    </row>
    <row r="312" spans="1:7" x14ac:dyDescent="0.35">
      <c r="A312" s="47" t="s">
        <v>2416</v>
      </c>
      <c r="B312" s="155" t="s">
        <v>846</v>
      </c>
      <c r="C312" s="134" t="s">
        <v>189</v>
      </c>
      <c r="D312" s="180" t="s">
        <v>189</v>
      </c>
      <c r="E312" s="39"/>
      <c r="F312" s="69" t="str">
        <f t="shared" si="7"/>
        <v/>
      </c>
      <c r="G312" s="69" t="str">
        <f t="shared" si="8"/>
        <v/>
      </c>
    </row>
    <row r="313" spans="1:7" x14ac:dyDescent="0.35">
      <c r="A313" s="47" t="s">
        <v>2417</v>
      </c>
      <c r="B313" s="155" t="s">
        <v>846</v>
      </c>
      <c r="C313" s="134" t="s">
        <v>189</v>
      </c>
      <c r="D313" s="180" t="s">
        <v>189</v>
      </c>
      <c r="E313" s="39"/>
      <c r="F313" s="69" t="str">
        <f t="shared" si="7"/>
        <v/>
      </c>
      <c r="G313" s="69" t="str">
        <f t="shared" si="8"/>
        <v/>
      </c>
    </row>
    <row r="314" spans="1:7" x14ac:dyDescent="0.35">
      <c r="A314" s="47" t="s">
        <v>2418</v>
      </c>
      <c r="B314" s="155" t="s">
        <v>846</v>
      </c>
      <c r="C314" s="134" t="s">
        <v>189</v>
      </c>
      <c r="D314" s="180" t="s">
        <v>189</v>
      </c>
      <c r="E314" s="39"/>
      <c r="F314" s="69" t="str">
        <f>IF($C$326=0,"",IF(C314="[for completion]","",IF(C314="","",C314/$C$326)))</f>
        <v/>
      </c>
      <c r="G314" s="69" t="str">
        <f t="shared" si="8"/>
        <v/>
      </c>
    </row>
    <row r="315" spans="1:7" x14ac:dyDescent="0.35">
      <c r="A315" s="47" t="s">
        <v>2419</v>
      </c>
      <c r="B315" s="155" t="s">
        <v>846</v>
      </c>
      <c r="C315" s="134" t="s">
        <v>189</v>
      </c>
      <c r="D315" s="180" t="s">
        <v>189</v>
      </c>
      <c r="E315" s="39"/>
      <c r="F315" s="69" t="str">
        <f t="shared" si="7"/>
        <v/>
      </c>
      <c r="G315" s="69" t="str">
        <f t="shared" si="8"/>
        <v/>
      </c>
    </row>
    <row r="316" spans="1:7" x14ac:dyDescent="0.35">
      <c r="A316" s="47" t="s">
        <v>2420</v>
      </c>
      <c r="B316" s="155" t="s">
        <v>846</v>
      </c>
      <c r="C316" s="134" t="s">
        <v>189</v>
      </c>
      <c r="D316" s="180" t="s">
        <v>189</v>
      </c>
      <c r="E316" s="39"/>
      <c r="F316" s="69" t="str">
        <f t="shared" si="7"/>
        <v/>
      </c>
      <c r="G316" s="69" t="str">
        <f t="shared" si="8"/>
        <v/>
      </c>
    </row>
    <row r="317" spans="1:7" x14ac:dyDescent="0.35">
      <c r="A317" s="47" t="s">
        <v>2421</v>
      </c>
      <c r="B317" s="155" t="s">
        <v>846</v>
      </c>
      <c r="C317" s="134" t="s">
        <v>189</v>
      </c>
      <c r="D317" s="180" t="s">
        <v>189</v>
      </c>
      <c r="E317" s="39"/>
      <c r="F317" s="69" t="str">
        <f t="shared" si="7"/>
        <v/>
      </c>
      <c r="G317" s="69" t="str">
        <f>IF($D$326=0,"",IF(D317="[for completion]","",IF(D317="","",D317/$D$326)))</f>
        <v/>
      </c>
    </row>
    <row r="318" spans="1:7" x14ac:dyDescent="0.35">
      <c r="A318" s="47" t="s">
        <v>2422</v>
      </c>
      <c r="B318" s="155" t="s">
        <v>846</v>
      </c>
      <c r="C318" s="134" t="s">
        <v>189</v>
      </c>
      <c r="D318" s="180" t="s">
        <v>189</v>
      </c>
      <c r="E318" s="39"/>
      <c r="F318" s="69" t="str">
        <f t="shared" si="7"/>
        <v/>
      </c>
      <c r="G318" s="69" t="str">
        <f t="shared" si="8"/>
        <v/>
      </c>
    </row>
    <row r="319" spans="1:7" x14ac:dyDescent="0.35">
      <c r="A319" s="47" t="s">
        <v>2423</v>
      </c>
      <c r="B319" s="155" t="s">
        <v>846</v>
      </c>
      <c r="C319" s="134" t="s">
        <v>189</v>
      </c>
      <c r="D319" s="180" t="s">
        <v>189</v>
      </c>
      <c r="E319" s="39"/>
      <c r="F319" s="69" t="str">
        <f t="shared" si="7"/>
        <v/>
      </c>
      <c r="G319" s="69" t="str">
        <f t="shared" si="8"/>
        <v/>
      </c>
    </row>
    <row r="320" spans="1:7" x14ac:dyDescent="0.35">
      <c r="A320" s="47" t="s">
        <v>2424</v>
      </c>
      <c r="B320" s="155" t="s">
        <v>846</v>
      </c>
      <c r="C320" s="134" t="s">
        <v>189</v>
      </c>
      <c r="D320" s="180" t="s">
        <v>189</v>
      </c>
      <c r="E320" s="39"/>
      <c r="F320" s="69" t="str">
        <f t="shared" si="7"/>
        <v/>
      </c>
      <c r="G320" s="69" t="str">
        <f t="shared" si="8"/>
        <v/>
      </c>
    </row>
    <row r="321" spans="1:7" x14ac:dyDescent="0.35">
      <c r="A321" s="47" t="s">
        <v>2425</v>
      </c>
      <c r="B321" s="155" t="s">
        <v>846</v>
      </c>
      <c r="C321" s="134" t="s">
        <v>189</v>
      </c>
      <c r="D321" s="180" t="s">
        <v>189</v>
      </c>
      <c r="E321" s="39"/>
      <c r="F321" s="69" t="str">
        <f t="shared" si="7"/>
        <v/>
      </c>
      <c r="G321" s="69" t="str">
        <f t="shared" si="8"/>
        <v/>
      </c>
    </row>
    <row r="322" spans="1:7" x14ac:dyDescent="0.35">
      <c r="A322" s="47" t="s">
        <v>2426</v>
      </c>
      <c r="B322" s="155" t="s">
        <v>846</v>
      </c>
      <c r="C322" s="134" t="s">
        <v>189</v>
      </c>
      <c r="D322" s="180" t="s">
        <v>189</v>
      </c>
      <c r="E322" s="39"/>
      <c r="F322" s="69" t="str">
        <f t="shared" si="7"/>
        <v/>
      </c>
      <c r="G322" s="69" t="str">
        <f t="shared" si="8"/>
        <v/>
      </c>
    </row>
    <row r="323" spans="1:7" x14ac:dyDescent="0.35">
      <c r="A323" s="47" t="s">
        <v>2427</v>
      </c>
      <c r="B323" s="155" t="s">
        <v>846</v>
      </c>
      <c r="C323" s="134" t="s">
        <v>189</v>
      </c>
      <c r="D323" s="180" t="s">
        <v>189</v>
      </c>
      <c r="E323" s="39"/>
      <c r="F323" s="69" t="str">
        <f t="shared" si="7"/>
        <v/>
      </c>
      <c r="G323" s="69" t="str">
        <f t="shared" si="8"/>
        <v/>
      </c>
    </row>
    <row r="324" spans="1:7" x14ac:dyDescent="0.35">
      <c r="A324" s="47" t="s">
        <v>2428</v>
      </c>
      <c r="B324" s="155" t="s">
        <v>846</v>
      </c>
      <c r="C324" s="134" t="s">
        <v>189</v>
      </c>
      <c r="D324" s="180" t="s">
        <v>189</v>
      </c>
      <c r="E324" s="39"/>
      <c r="F324" s="69" t="str">
        <f t="shared" si="7"/>
        <v/>
      </c>
      <c r="G324" s="69" t="str">
        <f t="shared" si="8"/>
        <v/>
      </c>
    </row>
    <row r="325" spans="1:7" x14ac:dyDescent="0.35">
      <c r="A325" s="47" t="s">
        <v>2429</v>
      </c>
      <c r="B325" s="60" t="s">
        <v>1089</v>
      </c>
      <c r="C325" s="134" t="s">
        <v>189</v>
      </c>
      <c r="D325" s="180" t="s">
        <v>189</v>
      </c>
      <c r="E325" s="39"/>
      <c r="F325" s="69" t="str">
        <f t="shared" si="7"/>
        <v/>
      </c>
      <c r="G325" s="69" t="str">
        <f t="shared" si="8"/>
        <v/>
      </c>
    </row>
    <row r="326" spans="1:7" x14ac:dyDescent="0.35">
      <c r="A326" s="47" t="s">
        <v>2430</v>
      </c>
      <c r="B326" s="60" t="s">
        <v>265</v>
      </c>
      <c r="C326" s="87">
        <f>SUM(C308:C325)</f>
        <v>0</v>
      </c>
      <c r="D326" s="115">
        <f>SUM(D308:D325)</f>
        <v>0</v>
      </c>
      <c r="E326" s="39"/>
      <c r="F326" s="131">
        <f>SUM(F308:F325)</f>
        <v>0</v>
      </c>
      <c r="G326" s="131">
        <f>SUM(G308:G325)</f>
        <v>0</v>
      </c>
    </row>
    <row r="327" spans="1:7" x14ac:dyDescent="0.35">
      <c r="A327" s="47" t="s">
        <v>2431</v>
      </c>
      <c r="B327" s="51"/>
      <c r="C327" s="34"/>
      <c r="D327" s="34"/>
      <c r="E327" s="39"/>
      <c r="F327" s="39"/>
      <c r="G327" s="39"/>
    </row>
    <row r="328" spans="1:7" x14ac:dyDescent="0.35">
      <c r="A328" s="47" t="s">
        <v>2432</v>
      </c>
      <c r="B328" s="51"/>
      <c r="C328" s="34"/>
      <c r="D328" s="34"/>
      <c r="E328" s="39"/>
      <c r="F328" s="39"/>
      <c r="G328" s="39"/>
    </row>
    <row r="329" spans="1:7" x14ac:dyDescent="0.35">
      <c r="A329" s="47" t="s">
        <v>2433</v>
      </c>
      <c r="B329" s="51"/>
      <c r="C329" s="34"/>
      <c r="D329" s="34"/>
      <c r="E329" s="39"/>
      <c r="F329" s="39"/>
      <c r="G329" s="39"/>
    </row>
    <row r="330" spans="1:7" x14ac:dyDescent="0.35">
      <c r="A330" s="56"/>
      <c r="B330" s="56" t="s">
        <v>2434</v>
      </c>
      <c r="C330" s="56" t="s">
        <v>225</v>
      </c>
      <c r="D330" s="56" t="s">
        <v>1069</v>
      </c>
      <c r="E330" s="56"/>
      <c r="F330" s="56" t="s">
        <v>747</v>
      </c>
      <c r="G330" s="56" t="s">
        <v>1070</v>
      </c>
    </row>
    <row r="331" spans="1:7" x14ac:dyDescent="0.35">
      <c r="A331" s="47" t="s">
        <v>2435</v>
      </c>
      <c r="B331" s="155" t="s">
        <v>846</v>
      </c>
      <c r="C331" s="134" t="s">
        <v>189</v>
      </c>
      <c r="D331" s="180" t="s">
        <v>189</v>
      </c>
      <c r="E331" s="39"/>
      <c r="F331" s="69" t="str">
        <f>IF($C$349=0,"",IF(C331="[for completion]","",IF(C331="","",C331/$C$349)))</f>
        <v/>
      </c>
      <c r="G331" s="69" t="str">
        <f>IF($D$349=0,"",IF(D331="[for completion]","",IF(D331="","",D331/$D$349)))</f>
        <v/>
      </c>
    </row>
    <row r="332" spans="1:7" x14ac:dyDescent="0.35">
      <c r="A332" s="47" t="s">
        <v>2436</v>
      </c>
      <c r="B332" s="155" t="s">
        <v>846</v>
      </c>
      <c r="C332" s="134" t="s">
        <v>189</v>
      </c>
      <c r="D332" s="180" t="s">
        <v>189</v>
      </c>
      <c r="E332" s="39"/>
      <c r="F332" s="69" t="str">
        <f t="shared" ref="F332:F348" si="9">IF($C$349=0,"",IF(C332="[for completion]","",IF(C332="","",C332/$C$349)))</f>
        <v/>
      </c>
      <c r="G332" s="69" t="str">
        <f t="shared" ref="G332:G348" si="10">IF($D$349=0,"",IF(D332="[for completion]","",IF(D332="","",D332/$D$349)))</f>
        <v/>
      </c>
    </row>
    <row r="333" spans="1:7" x14ac:dyDescent="0.35">
      <c r="A333" s="47" t="s">
        <v>2437</v>
      </c>
      <c r="B333" s="155" t="s">
        <v>846</v>
      </c>
      <c r="C333" s="134" t="s">
        <v>189</v>
      </c>
      <c r="D333" s="180" t="s">
        <v>189</v>
      </c>
      <c r="E333" s="39"/>
      <c r="F333" s="69" t="str">
        <f t="shared" si="9"/>
        <v/>
      </c>
      <c r="G333" s="69" t="str">
        <f t="shared" si="10"/>
        <v/>
      </c>
    </row>
    <row r="334" spans="1:7" x14ac:dyDescent="0.35">
      <c r="A334" s="47" t="s">
        <v>2438</v>
      </c>
      <c r="B334" s="155" t="s">
        <v>846</v>
      </c>
      <c r="C334" s="134" t="s">
        <v>189</v>
      </c>
      <c r="D334" s="180" t="s">
        <v>189</v>
      </c>
      <c r="E334" s="39"/>
      <c r="F334" s="69" t="str">
        <f t="shared" si="9"/>
        <v/>
      </c>
      <c r="G334" s="69" t="str">
        <f t="shared" si="10"/>
        <v/>
      </c>
    </row>
    <row r="335" spans="1:7" x14ac:dyDescent="0.35">
      <c r="A335" s="47" t="s">
        <v>2439</v>
      </c>
      <c r="B335" s="155" t="s">
        <v>846</v>
      </c>
      <c r="C335" s="134" t="s">
        <v>189</v>
      </c>
      <c r="D335" s="180" t="s">
        <v>189</v>
      </c>
      <c r="E335" s="39"/>
      <c r="F335" s="69" t="str">
        <f t="shared" si="9"/>
        <v/>
      </c>
      <c r="G335" s="69" t="str">
        <f t="shared" si="10"/>
        <v/>
      </c>
    </row>
    <row r="336" spans="1:7" x14ac:dyDescent="0.35">
      <c r="A336" s="47" t="s">
        <v>2440</v>
      </c>
      <c r="B336" s="155" t="s">
        <v>846</v>
      </c>
      <c r="C336" s="134" t="s">
        <v>189</v>
      </c>
      <c r="D336" s="180" t="s">
        <v>189</v>
      </c>
      <c r="E336" s="39"/>
      <c r="F336" s="69" t="str">
        <f t="shared" si="9"/>
        <v/>
      </c>
      <c r="G336" s="69" t="str">
        <f t="shared" si="10"/>
        <v/>
      </c>
    </row>
    <row r="337" spans="1:7" x14ac:dyDescent="0.35">
      <c r="A337" s="47" t="s">
        <v>2441</v>
      </c>
      <c r="B337" s="155" t="s">
        <v>846</v>
      </c>
      <c r="C337" s="134" t="s">
        <v>189</v>
      </c>
      <c r="D337" s="180" t="s">
        <v>189</v>
      </c>
      <c r="E337" s="39"/>
      <c r="F337" s="69" t="str">
        <f t="shared" si="9"/>
        <v/>
      </c>
      <c r="G337" s="69" t="str">
        <f t="shared" si="10"/>
        <v/>
      </c>
    </row>
    <row r="338" spans="1:7" x14ac:dyDescent="0.35">
      <c r="A338" s="47" t="s">
        <v>2442</v>
      </c>
      <c r="B338" s="155" t="s">
        <v>846</v>
      </c>
      <c r="C338" s="134" t="s">
        <v>189</v>
      </c>
      <c r="D338" s="180" t="s">
        <v>189</v>
      </c>
      <c r="E338" s="39"/>
      <c r="F338" s="69" t="str">
        <f t="shared" si="9"/>
        <v/>
      </c>
      <c r="G338" s="69" t="str">
        <f t="shared" si="10"/>
        <v/>
      </c>
    </row>
    <row r="339" spans="1:7" x14ac:dyDescent="0.35">
      <c r="A339" s="47" t="s">
        <v>2443</v>
      </c>
      <c r="B339" s="155" t="s">
        <v>846</v>
      </c>
      <c r="C339" s="134" t="s">
        <v>189</v>
      </c>
      <c r="D339" s="180" t="s">
        <v>189</v>
      </c>
      <c r="E339" s="39"/>
      <c r="F339" s="69" t="str">
        <f t="shared" si="9"/>
        <v/>
      </c>
      <c r="G339" s="69" t="str">
        <f t="shared" si="10"/>
        <v/>
      </c>
    </row>
    <row r="340" spans="1:7" x14ac:dyDescent="0.35">
      <c r="A340" s="47" t="s">
        <v>2444</v>
      </c>
      <c r="B340" s="155" t="s">
        <v>846</v>
      </c>
      <c r="C340" s="134" t="s">
        <v>189</v>
      </c>
      <c r="D340" s="180" t="s">
        <v>189</v>
      </c>
      <c r="E340" s="39"/>
      <c r="F340" s="69" t="str">
        <f t="shared" si="9"/>
        <v/>
      </c>
      <c r="G340" s="69" t="str">
        <f t="shared" si="10"/>
        <v/>
      </c>
    </row>
    <row r="341" spans="1:7" x14ac:dyDescent="0.35">
      <c r="A341" s="47" t="s">
        <v>2445</v>
      </c>
      <c r="B341" s="155" t="s">
        <v>846</v>
      </c>
      <c r="C341" s="134" t="s">
        <v>189</v>
      </c>
      <c r="D341" s="180" t="s">
        <v>189</v>
      </c>
      <c r="E341" s="39"/>
      <c r="F341" s="69" t="str">
        <f t="shared" si="9"/>
        <v/>
      </c>
      <c r="G341" s="69" t="str">
        <f t="shared" si="10"/>
        <v/>
      </c>
    </row>
    <row r="342" spans="1:7" x14ac:dyDescent="0.35">
      <c r="A342" s="47" t="s">
        <v>2446</v>
      </c>
      <c r="B342" s="155" t="s">
        <v>846</v>
      </c>
      <c r="C342" s="134" t="s">
        <v>189</v>
      </c>
      <c r="D342" s="180" t="s">
        <v>189</v>
      </c>
      <c r="E342" s="39"/>
      <c r="F342" s="69" t="str">
        <f t="shared" si="9"/>
        <v/>
      </c>
      <c r="G342" s="69" t="str">
        <f>IF($D$349=0,"",IF(D342="[for completion]","",IF(D342="","",D342/$D$349)))</f>
        <v/>
      </c>
    </row>
    <row r="343" spans="1:7" x14ac:dyDescent="0.35">
      <c r="A343" s="47" t="s">
        <v>2447</v>
      </c>
      <c r="B343" s="155" t="s">
        <v>846</v>
      </c>
      <c r="C343" s="134" t="s">
        <v>189</v>
      </c>
      <c r="D343" s="180" t="s">
        <v>189</v>
      </c>
      <c r="E343" s="39"/>
      <c r="F343" s="69" t="str">
        <f t="shared" si="9"/>
        <v/>
      </c>
      <c r="G343" s="69" t="str">
        <f t="shared" si="10"/>
        <v/>
      </c>
    </row>
    <row r="344" spans="1:7" x14ac:dyDescent="0.35">
      <c r="A344" s="47" t="s">
        <v>2448</v>
      </c>
      <c r="B344" s="155" t="s">
        <v>846</v>
      </c>
      <c r="C344" s="134" t="s">
        <v>189</v>
      </c>
      <c r="D344" s="180" t="s">
        <v>189</v>
      </c>
      <c r="E344" s="39"/>
      <c r="F344" s="69" t="str">
        <f t="shared" si="9"/>
        <v/>
      </c>
      <c r="G344" s="69" t="str">
        <f t="shared" si="10"/>
        <v/>
      </c>
    </row>
    <row r="345" spans="1:7" x14ac:dyDescent="0.35">
      <c r="A345" s="47" t="s">
        <v>2449</v>
      </c>
      <c r="B345" s="155" t="s">
        <v>846</v>
      </c>
      <c r="C345" s="134" t="s">
        <v>189</v>
      </c>
      <c r="D345" s="180" t="s">
        <v>189</v>
      </c>
      <c r="E345" s="39"/>
      <c r="F345" s="69" t="str">
        <f t="shared" si="9"/>
        <v/>
      </c>
      <c r="G345" s="69" t="str">
        <f t="shared" si="10"/>
        <v/>
      </c>
    </row>
    <row r="346" spans="1:7" x14ac:dyDescent="0.35">
      <c r="A346" s="47" t="s">
        <v>2450</v>
      </c>
      <c r="B346" s="155" t="s">
        <v>846</v>
      </c>
      <c r="C346" s="134" t="s">
        <v>189</v>
      </c>
      <c r="D346" s="180" t="s">
        <v>189</v>
      </c>
      <c r="E346" s="39"/>
      <c r="F346" s="69" t="str">
        <f>IF($C$349=0,"",IF(C346="[for completion]","",IF(C346="","",C346/$C$349)))</f>
        <v/>
      </c>
      <c r="G346" s="69" t="str">
        <f t="shared" si="10"/>
        <v/>
      </c>
    </row>
    <row r="347" spans="1:7" x14ac:dyDescent="0.35">
      <c r="A347" s="47" t="s">
        <v>2451</v>
      </c>
      <c r="B347" s="155" t="s">
        <v>846</v>
      </c>
      <c r="C347" s="134" t="s">
        <v>189</v>
      </c>
      <c r="D347" s="180" t="s">
        <v>189</v>
      </c>
      <c r="E347" s="39"/>
      <c r="F347" s="69" t="str">
        <f t="shared" si="9"/>
        <v/>
      </c>
      <c r="G347" s="69" t="str">
        <f t="shared" si="10"/>
        <v/>
      </c>
    </row>
    <row r="348" spans="1:7" x14ac:dyDescent="0.35">
      <c r="A348" s="47" t="s">
        <v>2452</v>
      </c>
      <c r="B348" s="60" t="s">
        <v>1089</v>
      </c>
      <c r="C348" s="134" t="s">
        <v>189</v>
      </c>
      <c r="D348" s="180" t="s">
        <v>189</v>
      </c>
      <c r="E348" s="39"/>
      <c r="F348" s="69" t="str">
        <f t="shared" si="9"/>
        <v/>
      </c>
      <c r="G348" s="69" t="str">
        <f t="shared" si="10"/>
        <v/>
      </c>
    </row>
    <row r="349" spans="1:7" x14ac:dyDescent="0.35">
      <c r="A349" s="47" t="s">
        <v>2453</v>
      </c>
      <c r="B349" s="60" t="s">
        <v>265</v>
      </c>
      <c r="C349" s="87">
        <f>SUM(C331:C348)</f>
        <v>0</v>
      </c>
      <c r="D349" s="115">
        <f>SUM(D331:D348)</f>
        <v>0</v>
      </c>
      <c r="E349" s="39"/>
      <c r="F349" s="131">
        <f>SUM(F331:F348)</f>
        <v>0</v>
      </c>
      <c r="G349" s="131">
        <f>SUM(G331:G348)</f>
        <v>0</v>
      </c>
    </row>
    <row r="350" spans="1:7" x14ac:dyDescent="0.35">
      <c r="A350" s="47" t="s">
        <v>2454</v>
      </c>
      <c r="B350" s="51"/>
      <c r="C350" s="34"/>
      <c r="D350" s="34"/>
      <c r="E350" s="39"/>
      <c r="F350" s="39"/>
      <c r="G350" s="39"/>
    </row>
    <row r="351" spans="1:7" x14ac:dyDescent="0.35">
      <c r="A351" s="47" t="s">
        <v>2455</v>
      </c>
      <c r="B351" s="51"/>
      <c r="C351" s="34"/>
      <c r="D351" s="34"/>
      <c r="E351" s="39"/>
      <c r="F351" s="39"/>
      <c r="G351" s="39"/>
    </row>
    <row r="352" spans="1:7" x14ac:dyDescent="0.35">
      <c r="A352" s="56"/>
      <c r="B352" s="56" t="s">
        <v>2456</v>
      </c>
      <c r="C352" s="56" t="s">
        <v>225</v>
      </c>
      <c r="D352" s="56" t="s">
        <v>1069</v>
      </c>
      <c r="E352" s="56"/>
      <c r="F352" s="56" t="s">
        <v>747</v>
      </c>
      <c r="G352" s="56" t="s">
        <v>2457</v>
      </c>
    </row>
    <row r="353" spans="1:7" x14ac:dyDescent="0.35">
      <c r="A353" s="47" t="s">
        <v>2458</v>
      </c>
      <c r="B353" s="60" t="s">
        <v>1119</v>
      </c>
      <c r="C353" s="134" t="s">
        <v>189</v>
      </c>
      <c r="D353" s="180" t="s">
        <v>189</v>
      </c>
      <c r="E353" s="39"/>
      <c r="F353" s="69" t="str">
        <f>IF($C$366=0,"",IF(C353="[for completion]","",IF(C353="","",C353/$C$366)))</f>
        <v/>
      </c>
      <c r="G353" s="69" t="str">
        <f>IF($D$366=0,"",IF(D353="[for completion]","",IF(D353="","",D353/$D$366)))</f>
        <v/>
      </c>
    </row>
    <row r="354" spans="1:7" x14ac:dyDescent="0.35">
      <c r="A354" s="47" t="s">
        <v>2459</v>
      </c>
      <c r="B354" s="60" t="s">
        <v>1121</v>
      </c>
      <c r="C354" s="134" t="s">
        <v>189</v>
      </c>
      <c r="D354" s="180" t="s">
        <v>189</v>
      </c>
      <c r="E354" s="39"/>
      <c r="F354" s="69" t="str">
        <f t="shared" ref="F354:F365" si="11">IF($C$366=0,"",IF(C354="[for completion]","",IF(C354="","",C354/$C$366)))</f>
        <v/>
      </c>
      <c r="G354" s="69" t="str">
        <f t="shared" ref="G354:G365" si="12">IF($D$366=0,"",IF(D354="[for completion]","",IF(D354="","",D354/$D$366)))</f>
        <v/>
      </c>
    </row>
    <row r="355" spans="1:7" x14ac:dyDescent="0.35">
      <c r="A355" s="47" t="s">
        <v>2460</v>
      </c>
      <c r="B355" s="60" t="s">
        <v>1123</v>
      </c>
      <c r="C355" s="134" t="s">
        <v>189</v>
      </c>
      <c r="D355" s="180" t="s">
        <v>189</v>
      </c>
      <c r="E355" s="39"/>
      <c r="F355" s="69" t="str">
        <f t="shared" si="11"/>
        <v/>
      </c>
      <c r="G355" s="69" t="str">
        <f t="shared" si="12"/>
        <v/>
      </c>
    </row>
    <row r="356" spans="1:7" x14ac:dyDescent="0.35">
      <c r="A356" s="47" t="s">
        <v>2461</v>
      </c>
      <c r="B356" s="60" t="s">
        <v>1125</v>
      </c>
      <c r="C356" s="134" t="s">
        <v>189</v>
      </c>
      <c r="D356" s="180" t="s">
        <v>189</v>
      </c>
      <c r="E356" s="39"/>
      <c r="F356" s="69" t="str">
        <f t="shared" si="11"/>
        <v/>
      </c>
      <c r="G356" s="69" t="str">
        <f t="shared" si="12"/>
        <v/>
      </c>
    </row>
    <row r="357" spans="1:7" x14ac:dyDescent="0.35">
      <c r="A357" s="47" t="s">
        <v>2462</v>
      </c>
      <c r="B357" s="60" t="s">
        <v>1127</v>
      </c>
      <c r="C357" s="134" t="s">
        <v>189</v>
      </c>
      <c r="D357" s="180" t="s">
        <v>189</v>
      </c>
      <c r="E357" s="39"/>
      <c r="F357" s="69" t="str">
        <f t="shared" si="11"/>
        <v/>
      </c>
      <c r="G357" s="69" t="str">
        <f t="shared" si="12"/>
        <v/>
      </c>
    </row>
    <row r="358" spans="1:7" x14ac:dyDescent="0.35">
      <c r="A358" s="47" t="s">
        <v>2463</v>
      </c>
      <c r="B358" s="60" t="s">
        <v>1129</v>
      </c>
      <c r="C358" s="134" t="s">
        <v>189</v>
      </c>
      <c r="D358" s="180" t="s">
        <v>189</v>
      </c>
      <c r="E358" s="39"/>
      <c r="F358" s="69" t="str">
        <f t="shared" si="11"/>
        <v/>
      </c>
      <c r="G358" s="69" t="str">
        <f t="shared" si="12"/>
        <v/>
      </c>
    </row>
    <row r="359" spans="1:7" x14ac:dyDescent="0.35">
      <c r="A359" s="47" t="s">
        <v>2464</v>
      </c>
      <c r="B359" s="60" t="s">
        <v>1131</v>
      </c>
      <c r="C359" s="134" t="s">
        <v>189</v>
      </c>
      <c r="D359" s="180" t="s">
        <v>189</v>
      </c>
      <c r="E359" s="39"/>
      <c r="F359" s="69" t="str">
        <f t="shared" si="11"/>
        <v/>
      </c>
      <c r="G359" s="69" t="str">
        <f t="shared" si="12"/>
        <v/>
      </c>
    </row>
    <row r="360" spans="1:7" x14ac:dyDescent="0.35">
      <c r="A360" s="47" t="s">
        <v>2465</v>
      </c>
      <c r="B360" s="60" t="s">
        <v>1133</v>
      </c>
      <c r="C360" s="134" t="s">
        <v>189</v>
      </c>
      <c r="D360" s="180" t="s">
        <v>189</v>
      </c>
      <c r="E360" s="39"/>
      <c r="F360" s="69" t="str">
        <f t="shared" si="11"/>
        <v/>
      </c>
      <c r="G360" s="69" t="str">
        <f t="shared" si="12"/>
        <v/>
      </c>
    </row>
    <row r="361" spans="1:7" x14ac:dyDescent="0.35">
      <c r="A361" s="47" t="s">
        <v>2466</v>
      </c>
      <c r="B361" s="60" t="s">
        <v>1135</v>
      </c>
      <c r="C361" s="134" t="s">
        <v>189</v>
      </c>
      <c r="D361" s="53" t="s">
        <v>189</v>
      </c>
      <c r="E361" s="39"/>
      <c r="F361" s="69" t="str">
        <f t="shared" si="11"/>
        <v/>
      </c>
      <c r="G361" s="69" t="str">
        <f t="shared" si="12"/>
        <v/>
      </c>
    </row>
    <row r="362" spans="1:7" x14ac:dyDescent="0.35">
      <c r="A362" s="47" t="s">
        <v>2467</v>
      </c>
      <c r="B362" s="47" t="s">
        <v>1137</v>
      </c>
      <c r="C362" s="134" t="s">
        <v>189</v>
      </c>
      <c r="D362" s="53" t="s">
        <v>189</v>
      </c>
      <c r="F362" s="69" t="str">
        <f t="shared" si="11"/>
        <v/>
      </c>
      <c r="G362" s="69" t="str">
        <f t="shared" si="12"/>
        <v/>
      </c>
    </row>
    <row r="363" spans="1:7" x14ac:dyDescent="0.35">
      <c r="A363" s="47" t="s">
        <v>2468</v>
      </c>
      <c r="B363" s="47" t="s">
        <v>1139</v>
      </c>
      <c r="C363" s="134" t="s">
        <v>189</v>
      </c>
      <c r="D363" s="53" t="s">
        <v>189</v>
      </c>
      <c r="F363" s="69" t="str">
        <f t="shared" si="11"/>
        <v/>
      </c>
      <c r="G363" s="69" t="str">
        <f t="shared" si="12"/>
        <v/>
      </c>
    </row>
    <row r="364" spans="1:7" x14ac:dyDescent="0.35">
      <c r="A364" s="47" t="s">
        <v>2469</v>
      </c>
      <c r="B364" s="60" t="s">
        <v>1141</v>
      </c>
      <c r="C364" s="134" t="s">
        <v>189</v>
      </c>
      <c r="D364" s="53" t="s">
        <v>189</v>
      </c>
      <c r="E364" s="39"/>
      <c r="F364" s="69" t="str">
        <f t="shared" si="11"/>
        <v/>
      </c>
      <c r="G364" s="69" t="str">
        <f t="shared" si="12"/>
        <v/>
      </c>
    </row>
    <row r="365" spans="1:7" x14ac:dyDescent="0.35">
      <c r="A365" s="47" t="s">
        <v>2470</v>
      </c>
      <c r="B365" s="47" t="s">
        <v>1089</v>
      </c>
      <c r="C365" s="134" t="s">
        <v>189</v>
      </c>
      <c r="D365" s="180" t="s">
        <v>189</v>
      </c>
      <c r="E365" s="39"/>
      <c r="F365" s="69" t="str">
        <f t="shared" si="11"/>
        <v/>
      </c>
      <c r="G365" s="69" t="str">
        <f t="shared" si="12"/>
        <v/>
      </c>
    </row>
    <row r="366" spans="1:7" x14ac:dyDescent="0.35">
      <c r="A366" s="47" t="s">
        <v>2471</v>
      </c>
      <c r="B366" s="60" t="s">
        <v>265</v>
      </c>
      <c r="C366" s="87">
        <f>SUM(C353:C365)</f>
        <v>0</v>
      </c>
      <c r="D366" s="115">
        <f>SUM(D353:D365)</f>
        <v>0</v>
      </c>
      <c r="E366" s="39"/>
      <c r="F366" s="111">
        <f>SUM(F353:F365)</f>
        <v>0</v>
      </c>
      <c r="G366" s="111">
        <f>SUM(G353:G365)</f>
        <v>0</v>
      </c>
    </row>
    <row r="367" spans="1:7" x14ac:dyDescent="0.35">
      <c r="A367" s="47" t="s">
        <v>2472</v>
      </c>
      <c r="B367" s="51"/>
      <c r="C367" s="134"/>
      <c r="D367" s="180"/>
      <c r="E367" s="39"/>
      <c r="F367" s="113" t="str">
        <f>IF($C$349=0,"",IF(C367="[for completion]","",IF(C367="","",C367/$C$349)))</f>
        <v/>
      </c>
      <c r="G367" s="113" t="str">
        <f>IF($D$349=0,"",IF(D367="[for completion]","",IF(D367="","",D367/$D$349)))</f>
        <v/>
      </c>
    </row>
    <row r="368" spans="1:7" x14ac:dyDescent="0.35">
      <c r="A368" s="47" t="s">
        <v>2473</v>
      </c>
      <c r="B368" s="51"/>
      <c r="C368" s="134"/>
      <c r="D368" s="180"/>
      <c r="E368" s="39"/>
      <c r="F368" s="113"/>
      <c r="G368" s="113"/>
    </row>
    <row r="369" spans="1:7" x14ac:dyDescent="0.35">
      <c r="A369" s="47" t="s">
        <v>2474</v>
      </c>
      <c r="B369" s="51"/>
      <c r="C369" s="134"/>
      <c r="D369" s="180"/>
      <c r="E369" s="39"/>
      <c r="F369" s="113"/>
      <c r="G369" s="113"/>
    </row>
    <row r="370" spans="1:7" x14ac:dyDescent="0.35">
      <c r="A370" s="47" t="s">
        <v>2475</v>
      </c>
      <c r="B370" s="51"/>
      <c r="C370" s="134"/>
      <c r="D370" s="180"/>
      <c r="E370" s="39"/>
      <c r="F370" s="113"/>
      <c r="G370" s="113"/>
    </row>
    <row r="371" spans="1:7" x14ac:dyDescent="0.35">
      <c r="A371" s="47" t="s">
        <v>2476</v>
      </c>
      <c r="B371" s="51"/>
      <c r="C371" s="134"/>
      <c r="D371" s="180"/>
      <c r="E371" s="39"/>
      <c r="F371" s="113"/>
      <c r="G371" s="113"/>
    </row>
    <row r="372" spans="1:7" x14ac:dyDescent="0.35">
      <c r="A372" s="47" t="s">
        <v>2477</v>
      </c>
      <c r="B372" s="51"/>
      <c r="C372" s="134"/>
      <c r="D372" s="180"/>
      <c r="E372" s="39"/>
      <c r="F372" s="113"/>
      <c r="G372" s="113"/>
    </row>
    <row r="373" spans="1:7" x14ac:dyDescent="0.35">
      <c r="A373" s="47" t="s">
        <v>2478</v>
      </c>
      <c r="B373" s="51"/>
      <c r="C373" s="134"/>
      <c r="D373" s="180"/>
      <c r="E373" s="39"/>
      <c r="F373" s="113"/>
      <c r="G373" s="113"/>
    </row>
    <row r="374" spans="1:7" x14ac:dyDescent="0.35">
      <c r="A374" s="47" t="s">
        <v>2479</v>
      </c>
      <c r="B374" s="51"/>
      <c r="C374" s="29"/>
      <c r="D374" s="114"/>
      <c r="E374" s="39"/>
      <c r="F374" s="182"/>
      <c r="G374" s="182"/>
    </row>
    <row r="375" spans="1:7" x14ac:dyDescent="0.35">
      <c r="A375" s="47" t="s">
        <v>2480</v>
      </c>
      <c r="B375" s="51"/>
      <c r="C375" s="34"/>
      <c r="D375" s="34"/>
      <c r="E375" s="39"/>
      <c r="F375" s="39"/>
      <c r="G375" s="39"/>
    </row>
    <row r="376" spans="1:7" x14ac:dyDescent="0.35">
      <c r="A376" s="47" t="s">
        <v>2481</v>
      </c>
      <c r="B376" s="51"/>
      <c r="C376" s="34"/>
      <c r="D376" s="34"/>
      <c r="E376" s="39"/>
      <c r="F376" s="39"/>
      <c r="G376" s="39"/>
    </row>
    <row r="377" spans="1:7" x14ac:dyDescent="0.35">
      <c r="A377" s="56"/>
      <c r="B377" s="56" t="s">
        <v>2482</v>
      </c>
      <c r="C377" s="56" t="s">
        <v>225</v>
      </c>
      <c r="D377" s="56" t="s">
        <v>1069</v>
      </c>
      <c r="E377" s="56"/>
      <c r="F377" s="56" t="s">
        <v>747</v>
      </c>
      <c r="G377" s="56" t="s">
        <v>2457</v>
      </c>
    </row>
    <row r="378" spans="1:7" x14ac:dyDescent="0.35">
      <c r="A378" s="47" t="s">
        <v>2483</v>
      </c>
      <c r="B378" s="60" t="s">
        <v>1156</v>
      </c>
      <c r="C378" s="134" t="s">
        <v>189</v>
      </c>
      <c r="D378" s="180" t="s">
        <v>189</v>
      </c>
      <c r="E378" s="39"/>
      <c r="F378" s="69" t="str">
        <f t="shared" ref="F378:F384" si="13">IF($C$385=0,"",IF(C378="[for completion]","",IF(C378="","",C378/$C$385)))</f>
        <v/>
      </c>
      <c r="G378" s="69" t="str">
        <f>IF($D$385=0,"",IF(D378="[for completion]","",IF(D378="","",D378/$D$385)))</f>
        <v/>
      </c>
    </row>
    <row r="379" spans="1:7" x14ac:dyDescent="0.35">
      <c r="A379" s="47" t="s">
        <v>2484</v>
      </c>
      <c r="B379" s="133" t="s">
        <v>1158</v>
      </c>
      <c r="C379" s="134" t="s">
        <v>189</v>
      </c>
      <c r="D379" s="180" t="s">
        <v>189</v>
      </c>
      <c r="E379" s="39"/>
      <c r="F379" s="69" t="str">
        <f t="shared" si="13"/>
        <v/>
      </c>
      <c r="G379" s="69" t="str">
        <f t="shared" ref="G379:G384" si="14">IF($D$385=0,"",IF(D379="[for completion]","",IF(D379="","",D379/$D$385)))</f>
        <v/>
      </c>
    </row>
    <row r="380" spans="1:7" x14ac:dyDescent="0.35">
      <c r="A380" s="47" t="s">
        <v>2485</v>
      </c>
      <c r="B380" s="60" t="s">
        <v>1160</v>
      </c>
      <c r="C380" s="134" t="s">
        <v>189</v>
      </c>
      <c r="D380" s="180" t="s">
        <v>189</v>
      </c>
      <c r="E380" s="39"/>
      <c r="F380" s="69" t="str">
        <f t="shared" si="13"/>
        <v/>
      </c>
      <c r="G380" s="69" t="str">
        <f t="shared" si="14"/>
        <v/>
      </c>
    </row>
    <row r="381" spans="1:7" x14ac:dyDescent="0.35">
      <c r="A381" s="47" t="s">
        <v>2486</v>
      </c>
      <c r="B381" s="60" t="s">
        <v>1162</v>
      </c>
      <c r="C381" s="134" t="s">
        <v>189</v>
      </c>
      <c r="D381" s="180" t="s">
        <v>189</v>
      </c>
      <c r="E381" s="39"/>
      <c r="F381" s="69" t="str">
        <f t="shared" si="13"/>
        <v/>
      </c>
      <c r="G381" s="69" t="str">
        <f t="shared" si="14"/>
        <v/>
      </c>
    </row>
    <row r="382" spans="1:7" x14ac:dyDescent="0.35">
      <c r="A382" s="47" t="s">
        <v>2487</v>
      </c>
      <c r="B382" s="60" t="s">
        <v>1164</v>
      </c>
      <c r="C382" s="134" t="s">
        <v>189</v>
      </c>
      <c r="D382" s="180" t="s">
        <v>189</v>
      </c>
      <c r="E382" s="39"/>
      <c r="F382" s="69" t="str">
        <f t="shared" si="13"/>
        <v/>
      </c>
      <c r="G382" s="69" t="str">
        <f t="shared" si="14"/>
        <v/>
      </c>
    </row>
    <row r="383" spans="1:7" x14ac:dyDescent="0.35">
      <c r="A383" s="47" t="s">
        <v>2488</v>
      </c>
      <c r="B383" s="60" t="s">
        <v>1166</v>
      </c>
      <c r="C383" s="134" t="s">
        <v>189</v>
      </c>
      <c r="D383" s="180" t="s">
        <v>189</v>
      </c>
      <c r="E383" s="39"/>
      <c r="F383" s="69" t="str">
        <f t="shared" si="13"/>
        <v/>
      </c>
      <c r="G383" s="69" t="str">
        <f t="shared" si="14"/>
        <v/>
      </c>
    </row>
    <row r="384" spans="1:7" x14ac:dyDescent="0.35">
      <c r="A384" s="47" t="s">
        <v>2489</v>
      </c>
      <c r="B384" s="60" t="s">
        <v>622</v>
      </c>
      <c r="C384" s="134" t="s">
        <v>189</v>
      </c>
      <c r="D384" s="180" t="s">
        <v>189</v>
      </c>
      <c r="E384" s="39"/>
      <c r="F384" s="69" t="str">
        <f t="shared" si="13"/>
        <v/>
      </c>
      <c r="G384" s="69" t="str">
        <f t="shared" si="14"/>
        <v/>
      </c>
    </row>
    <row r="385" spans="1:7" x14ac:dyDescent="0.35">
      <c r="A385" s="47" t="s">
        <v>2490</v>
      </c>
      <c r="B385" s="60" t="s">
        <v>265</v>
      </c>
      <c r="C385" s="87">
        <f>SUM(C378:C384)</f>
        <v>0</v>
      </c>
      <c r="D385" s="115">
        <f>SUM(D378:D384)</f>
        <v>0</v>
      </c>
      <c r="E385" s="39"/>
      <c r="F385" s="131">
        <f>SUM(F378:F384)</f>
        <v>0</v>
      </c>
      <c r="G385" s="131">
        <f>SUM(G378:G384)</f>
        <v>0</v>
      </c>
    </row>
    <row r="386" spans="1:7" x14ac:dyDescent="0.35">
      <c r="A386" s="47" t="s">
        <v>2491</v>
      </c>
      <c r="B386" s="51"/>
      <c r="C386" s="34"/>
      <c r="D386" s="34"/>
      <c r="E386" s="39"/>
      <c r="F386" s="39"/>
      <c r="G386" s="39"/>
    </row>
    <row r="387" spans="1:7" x14ac:dyDescent="0.35">
      <c r="A387" s="56"/>
      <c r="B387" s="56" t="s">
        <v>2492</v>
      </c>
      <c r="C387" s="56" t="s">
        <v>225</v>
      </c>
      <c r="D387" s="56" t="s">
        <v>1069</v>
      </c>
      <c r="E387" s="56"/>
      <c r="F387" s="56" t="s">
        <v>747</v>
      </c>
      <c r="G387" s="56" t="s">
        <v>2457</v>
      </c>
    </row>
    <row r="388" spans="1:7" x14ac:dyDescent="0.35">
      <c r="A388" s="47" t="s">
        <v>2493</v>
      </c>
      <c r="B388" s="60" t="s">
        <v>1172</v>
      </c>
      <c r="C388" s="134" t="s">
        <v>189</v>
      </c>
      <c r="D388" s="180" t="s">
        <v>189</v>
      </c>
      <c r="E388" s="39"/>
      <c r="F388" s="69" t="str">
        <f>IF($C$392=0,"",IF(C388="[for completion]","",IF(C388="","",C388/$C$392)))</f>
        <v/>
      </c>
      <c r="G388" s="69" t="str">
        <f>IF($D$392=0,"",IF(D388="[for completion]","",IF(D388="","",D388/$D$392)))</f>
        <v/>
      </c>
    </row>
    <row r="389" spans="1:7" x14ac:dyDescent="0.35">
      <c r="A389" s="47" t="s">
        <v>2494</v>
      </c>
      <c r="B389" s="133" t="s">
        <v>1417</v>
      </c>
      <c r="C389" s="134" t="s">
        <v>189</v>
      </c>
      <c r="D389" s="180" t="s">
        <v>189</v>
      </c>
      <c r="E389" s="39"/>
      <c r="F389" s="69" t="str">
        <f>IF($C$392=0,"",IF(C389="[for completion]","",IF(C389="","",C389/$C$392)))</f>
        <v/>
      </c>
      <c r="G389" s="69" t="str">
        <f>IF($D$392=0,"",IF(D389="[for completion]","",IF(D389="","",D389/$D$392)))</f>
        <v/>
      </c>
    </row>
    <row r="390" spans="1:7" x14ac:dyDescent="0.35">
      <c r="A390" s="47" t="s">
        <v>2495</v>
      </c>
      <c r="B390" s="60" t="s">
        <v>622</v>
      </c>
      <c r="C390" s="134" t="s">
        <v>189</v>
      </c>
      <c r="D390" s="180" t="s">
        <v>189</v>
      </c>
      <c r="E390" s="39"/>
      <c r="F390" s="69" t="str">
        <f>IF($C$392=0,"",IF(C390="[for completion]","",IF(C390="","",C390/$C$392)))</f>
        <v/>
      </c>
      <c r="G390" s="69" t="str">
        <f>IF($D$392=0,"",IF(D390="[for completion]","",IF(D390="","",D390/$D$392)))</f>
        <v/>
      </c>
    </row>
    <row r="391" spans="1:7" x14ac:dyDescent="0.35">
      <c r="A391" s="47" t="s">
        <v>2496</v>
      </c>
      <c r="B391" s="47" t="s">
        <v>1089</v>
      </c>
      <c r="C391" s="134" t="s">
        <v>189</v>
      </c>
      <c r="D391" s="180" t="s">
        <v>189</v>
      </c>
      <c r="E391" s="39"/>
      <c r="F391" s="69" t="str">
        <f>IF($C$392=0,"",IF(C391="[for completion]","",IF(C391="","",C391/$C$392)))</f>
        <v/>
      </c>
      <c r="G391" s="69" t="str">
        <f>IF($D$392=0,"",IF(D391="[for completion]","",IF(D391="","",D391/$D$392)))</f>
        <v/>
      </c>
    </row>
    <row r="392" spans="1:7" x14ac:dyDescent="0.35">
      <c r="A392" s="47" t="s">
        <v>2497</v>
      </c>
      <c r="B392" s="60" t="s">
        <v>265</v>
      </c>
      <c r="C392" s="87">
        <f>SUM(C388:C391)</f>
        <v>0</v>
      </c>
      <c r="D392" s="115">
        <f>SUM(D388:D391)</f>
        <v>0</v>
      </c>
      <c r="E392" s="39"/>
      <c r="F392" s="131">
        <f>SUM(F388:F391)</f>
        <v>0</v>
      </c>
      <c r="G392" s="131">
        <f>SUM(G388:G391)</f>
        <v>0</v>
      </c>
    </row>
    <row r="393" spans="1:7" x14ac:dyDescent="0.35">
      <c r="A393" s="47" t="s">
        <v>2498</v>
      </c>
      <c r="B393" s="34"/>
      <c r="C393" s="116"/>
      <c r="D393" s="34"/>
      <c r="E393" s="31"/>
      <c r="F393" s="31"/>
      <c r="G393" s="31"/>
    </row>
    <row r="394" spans="1:7" x14ac:dyDescent="0.35">
      <c r="A394" s="56"/>
      <c r="B394" s="56" t="s">
        <v>2733</v>
      </c>
      <c r="C394" s="56" t="s">
        <v>1179</v>
      </c>
      <c r="D394" s="56" t="s">
        <v>1180</v>
      </c>
      <c r="E394" s="56"/>
      <c r="F394" s="56" t="s">
        <v>1181</v>
      </c>
      <c r="G394" s="56" t="s">
        <v>1182</v>
      </c>
    </row>
    <row r="395" spans="1:7" x14ac:dyDescent="0.35">
      <c r="A395" s="47" t="s">
        <v>2499</v>
      </c>
      <c r="B395" s="60" t="s">
        <v>1156</v>
      </c>
      <c r="C395" s="134" t="s">
        <v>189</v>
      </c>
      <c r="D395" s="134" t="s">
        <v>189</v>
      </c>
      <c r="E395" s="136"/>
      <c r="F395" s="134" t="s">
        <v>189</v>
      </c>
      <c r="G395" s="134" t="s">
        <v>189</v>
      </c>
    </row>
    <row r="396" spans="1:7" x14ac:dyDescent="0.35">
      <c r="A396" s="47" t="s">
        <v>2500</v>
      </c>
      <c r="B396" s="133" t="s">
        <v>1158</v>
      </c>
      <c r="C396" s="134" t="s">
        <v>189</v>
      </c>
      <c r="D396" s="134" t="s">
        <v>189</v>
      </c>
      <c r="E396" s="136"/>
      <c r="F396" s="134" t="s">
        <v>189</v>
      </c>
      <c r="G396" s="134" t="s">
        <v>189</v>
      </c>
    </row>
    <row r="397" spans="1:7" x14ac:dyDescent="0.35">
      <c r="A397" s="47" t="s">
        <v>2501</v>
      </c>
      <c r="B397" s="60" t="s">
        <v>1160</v>
      </c>
      <c r="C397" s="134" t="s">
        <v>189</v>
      </c>
      <c r="D397" s="134" t="s">
        <v>189</v>
      </c>
      <c r="E397" s="136"/>
      <c r="F397" s="134" t="s">
        <v>189</v>
      </c>
      <c r="G397" s="134" t="s">
        <v>189</v>
      </c>
    </row>
    <row r="398" spans="1:7" x14ac:dyDescent="0.35">
      <c r="A398" s="47" t="s">
        <v>2502</v>
      </c>
      <c r="B398" s="60" t="s">
        <v>1162</v>
      </c>
      <c r="C398" s="134" t="s">
        <v>189</v>
      </c>
      <c r="D398" s="134" t="s">
        <v>189</v>
      </c>
      <c r="E398" s="136"/>
      <c r="F398" s="134" t="s">
        <v>189</v>
      </c>
      <c r="G398" s="134" t="s">
        <v>189</v>
      </c>
    </row>
    <row r="399" spans="1:7" x14ac:dyDescent="0.35">
      <c r="A399" s="47" t="s">
        <v>2503</v>
      </c>
      <c r="B399" s="60" t="s">
        <v>1164</v>
      </c>
      <c r="C399" s="134" t="s">
        <v>189</v>
      </c>
      <c r="D399" s="134" t="s">
        <v>189</v>
      </c>
      <c r="E399" s="136"/>
      <c r="F399" s="134" t="s">
        <v>189</v>
      </c>
      <c r="G399" s="134" t="s">
        <v>189</v>
      </c>
    </row>
    <row r="400" spans="1:7" x14ac:dyDescent="0.35">
      <c r="A400" s="47" t="s">
        <v>2504</v>
      </c>
      <c r="B400" s="60" t="s">
        <v>1166</v>
      </c>
      <c r="C400" s="134" t="s">
        <v>189</v>
      </c>
      <c r="D400" s="134" t="s">
        <v>189</v>
      </c>
      <c r="E400" s="136"/>
      <c r="F400" s="134" t="s">
        <v>189</v>
      </c>
      <c r="G400" s="134" t="s">
        <v>189</v>
      </c>
    </row>
    <row r="401" spans="1:7" x14ac:dyDescent="0.35">
      <c r="A401" s="47" t="s">
        <v>2505</v>
      </c>
      <c r="B401" s="60" t="s">
        <v>622</v>
      </c>
      <c r="C401" s="134" t="s">
        <v>189</v>
      </c>
      <c r="D401" s="134" t="s">
        <v>189</v>
      </c>
      <c r="E401" s="136"/>
      <c r="F401" s="134" t="s">
        <v>189</v>
      </c>
      <c r="G401" s="134" t="s">
        <v>189</v>
      </c>
    </row>
    <row r="402" spans="1:7" x14ac:dyDescent="0.35">
      <c r="A402" s="47" t="s">
        <v>2506</v>
      </c>
      <c r="B402" s="60" t="s">
        <v>265</v>
      </c>
      <c r="C402" s="87">
        <f>SUM(C395:C401)</f>
        <v>0</v>
      </c>
      <c r="D402" s="87">
        <f>SUM(D395:D401)</f>
        <v>0</v>
      </c>
      <c r="E402" s="31"/>
      <c r="F402" s="34"/>
      <c r="G402" s="69" t="str">
        <f>IF($D$413=0,"",IF(#REF!="[for completion]","",IF(#REF!="","",#REF!/$D$413)))</f>
        <v/>
      </c>
    </row>
    <row r="403" spans="1:7" x14ac:dyDescent="0.35">
      <c r="A403" s="47" t="s">
        <v>2507</v>
      </c>
      <c r="B403" s="47" t="s">
        <v>1192</v>
      </c>
      <c r="C403" s="34"/>
      <c r="D403" s="34"/>
      <c r="E403" s="34"/>
      <c r="F403" s="134" t="s">
        <v>189</v>
      </c>
      <c r="G403" s="69" t="str">
        <f>IF($D$413=0,"",IF(D402="[for completion]","",IF(D402="","",D402/$D$413)))</f>
        <v/>
      </c>
    </row>
    <row r="404" spans="1:7" x14ac:dyDescent="0.35">
      <c r="A404" s="47" t="s">
        <v>2508</v>
      </c>
      <c r="G404" s="113" t="str">
        <f>IF($D$413=0,"",IF(D403="[for completion]","",IF(D403="","",D403/$D$413)))</f>
        <v/>
      </c>
    </row>
    <row r="405" spans="1:7" x14ac:dyDescent="0.35">
      <c r="A405" s="47" t="s">
        <v>2509</v>
      </c>
      <c r="B405" s="155"/>
      <c r="C405" s="34"/>
      <c r="D405" s="34"/>
      <c r="E405" s="31"/>
      <c r="F405" s="113"/>
      <c r="G405" s="113"/>
    </row>
    <row r="406" spans="1:7" x14ac:dyDescent="0.35">
      <c r="A406" s="47" t="s">
        <v>2510</v>
      </c>
      <c r="B406" s="155"/>
      <c r="C406" s="34"/>
      <c r="D406" s="34"/>
      <c r="E406" s="31"/>
      <c r="F406" s="113"/>
      <c r="G406" s="113"/>
    </row>
    <row r="407" spans="1:7" x14ac:dyDescent="0.35">
      <c r="A407" s="47" t="s">
        <v>2511</v>
      </c>
      <c r="B407" s="155"/>
      <c r="C407" s="34"/>
      <c r="D407" s="34"/>
      <c r="E407" s="31"/>
      <c r="F407" s="113"/>
      <c r="G407" s="113"/>
    </row>
    <row r="408" spans="1:7" x14ac:dyDescent="0.35">
      <c r="A408" s="47" t="s">
        <v>2512</v>
      </c>
      <c r="B408" s="155"/>
      <c r="C408" s="34"/>
      <c r="D408" s="34"/>
      <c r="E408" s="31"/>
      <c r="F408" s="113"/>
      <c r="G408" s="113"/>
    </row>
    <row r="409" spans="1:7" x14ac:dyDescent="0.35">
      <c r="A409" s="47" t="s">
        <v>2513</v>
      </c>
      <c r="B409" s="155"/>
      <c r="C409" s="34"/>
      <c r="D409" s="34"/>
      <c r="E409" s="31"/>
      <c r="F409" s="113"/>
      <c r="G409" s="113"/>
    </row>
    <row r="410" spans="1:7" x14ac:dyDescent="0.35">
      <c r="A410" s="47" t="s">
        <v>2514</v>
      </c>
      <c r="B410" s="155"/>
      <c r="C410" s="34"/>
      <c r="D410" s="34"/>
      <c r="E410" s="31"/>
      <c r="F410" s="113"/>
      <c r="G410" s="113"/>
    </row>
    <row r="411" spans="1:7" x14ac:dyDescent="0.35">
      <c r="A411" s="47" t="s">
        <v>2515</v>
      </c>
      <c r="B411" s="155"/>
      <c r="C411" s="34"/>
      <c r="D411" s="34"/>
      <c r="E411" s="31"/>
      <c r="F411" s="113"/>
      <c r="G411" s="113"/>
    </row>
    <row r="412" spans="1:7" x14ac:dyDescent="0.35">
      <c r="A412" s="47" t="s">
        <v>2516</v>
      </c>
      <c r="B412" s="51"/>
      <c r="C412" s="34"/>
      <c r="D412" s="34"/>
      <c r="E412" s="31"/>
      <c r="F412" s="113"/>
      <c r="G412" s="113"/>
    </row>
    <row r="413" spans="1:7" x14ac:dyDescent="0.35">
      <c r="A413" s="47" t="s">
        <v>2517</v>
      </c>
      <c r="B413" s="51"/>
      <c r="C413" s="29"/>
      <c r="D413" s="34"/>
      <c r="E413" s="31"/>
      <c r="F413" s="183"/>
      <c r="G413" s="183"/>
    </row>
    <row r="414" spans="1:7" x14ac:dyDescent="0.35">
      <c r="A414" s="47" t="s">
        <v>2518</v>
      </c>
      <c r="B414" s="34"/>
      <c r="C414" s="64"/>
      <c r="D414" s="34"/>
      <c r="E414" s="31"/>
      <c r="F414" s="31"/>
      <c r="G414" s="31"/>
    </row>
    <row r="415" spans="1:7" x14ac:dyDescent="0.35">
      <c r="A415" s="47" t="s">
        <v>2519</v>
      </c>
      <c r="B415" s="34"/>
      <c r="C415" s="64"/>
      <c r="D415" s="34"/>
      <c r="E415" s="31"/>
      <c r="F415" s="31"/>
      <c r="G415" s="31"/>
    </row>
    <row r="416" spans="1:7" x14ac:dyDescent="0.35">
      <c r="A416" s="47" t="s">
        <v>2520</v>
      </c>
      <c r="B416" s="34"/>
      <c r="C416" s="64"/>
      <c r="D416" s="34"/>
      <c r="E416" s="31"/>
      <c r="F416" s="31"/>
      <c r="G416" s="31"/>
    </row>
    <row r="417" spans="1:7" x14ac:dyDescent="0.35">
      <c r="A417" s="47" t="s">
        <v>2521</v>
      </c>
      <c r="B417" s="34"/>
      <c r="C417" s="64"/>
      <c r="D417" s="34"/>
      <c r="E417" s="31"/>
      <c r="F417" s="31"/>
      <c r="G417" s="31"/>
    </row>
    <row r="418" spans="1:7" x14ac:dyDescent="0.35">
      <c r="A418" s="47" t="s">
        <v>2522</v>
      </c>
      <c r="B418" s="34"/>
      <c r="C418" s="64"/>
      <c r="D418" s="34"/>
      <c r="E418" s="31"/>
      <c r="F418" s="31"/>
      <c r="G418" s="31"/>
    </row>
    <row r="419" spans="1:7" x14ac:dyDescent="0.35">
      <c r="A419" s="47" t="s">
        <v>2523</v>
      </c>
      <c r="B419" s="34"/>
      <c r="C419" s="64"/>
      <c r="D419" s="34"/>
      <c r="E419" s="31"/>
      <c r="F419" s="31"/>
      <c r="G419" s="31"/>
    </row>
    <row r="420" spans="1:7" x14ac:dyDescent="0.35">
      <c r="A420" s="47" t="s">
        <v>2524</v>
      </c>
      <c r="B420" s="34"/>
      <c r="C420" s="64"/>
      <c r="D420" s="34"/>
      <c r="E420" s="31"/>
      <c r="F420" s="31"/>
      <c r="G420" s="31"/>
    </row>
    <row r="421" spans="1:7" x14ac:dyDescent="0.35">
      <c r="A421" s="47" t="s">
        <v>2525</v>
      </c>
      <c r="B421" s="34"/>
      <c r="C421" s="64"/>
      <c r="D421" s="34"/>
      <c r="E421" s="31"/>
      <c r="F421" s="31"/>
      <c r="G421" s="31"/>
    </row>
    <row r="422" spans="1:7" x14ac:dyDescent="0.35">
      <c r="A422" s="47" t="s">
        <v>2526</v>
      </c>
      <c r="B422" s="34"/>
      <c r="C422" s="64"/>
      <c r="D422" s="34"/>
      <c r="E422" s="31"/>
      <c r="F422" s="31"/>
      <c r="G422" s="31"/>
    </row>
    <row r="423" spans="1:7" x14ac:dyDescent="0.35">
      <c r="A423" s="47" t="s">
        <v>2527</v>
      </c>
      <c r="B423" s="34"/>
      <c r="C423" s="64"/>
      <c r="D423" s="34"/>
      <c r="E423" s="31"/>
      <c r="F423" s="31"/>
      <c r="G423" s="31"/>
    </row>
    <row r="424" spans="1:7" x14ac:dyDescent="0.35">
      <c r="A424" s="47" t="s">
        <v>2528</v>
      </c>
      <c r="B424" s="34"/>
      <c r="C424" s="64"/>
      <c r="D424" s="34"/>
      <c r="E424" s="31"/>
      <c r="F424" s="31"/>
      <c r="G424" s="31"/>
    </row>
    <row r="425" spans="1:7" x14ac:dyDescent="0.35">
      <c r="A425" s="47" t="s">
        <v>2529</v>
      </c>
      <c r="B425" s="34"/>
      <c r="C425" s="64"/>
      <c r="D425" s="34"/>
      <c r="E425" s="31"/>
      <c r="F425" s="31"/>
      <c r="G425" s="31"/>
    </row>
    <row r="426" spans="1:7" x14ac:dyDescent="0.35">
      <c r="A426" s="47" t="s">
        <v>2530</v>
      </c>
      <c r="B426" s="34"/>
      <c r="C426" s="64"/>
      <c r="D426" s="34"/>
      <c r="E426" s="31"/>
      <c r="F426" s="31"/>
      <c r="G426" s="31"/>
    </row>
    <row r="427" spans="1:7" x14ac:dyDescent="0.35">
      <c r="A427" s="47" t="s">
        <v>2531</v>
      </c>
      <c r="B427" s="34"/>
      <c r="C427" s="64"/>
      <c r="D427" s="34"/>
      <c r="E427" s="31"/>
      <c r="F427" s="31"/>
      <c r="G427" s="31"/>
    </row>
    <row r="428" spans="1:7" x14ac:dyDescent="0.35">
      <c r="A428" s="47" t="s">
        <v>2532</v>
      </c>
      <c r="B428" s="34"/>
      <c r="C428" s="64"/>
      <c r="D428" s="34"/>
      <c r="E428" s="31"/>
      <c r="F428" s="31"/>
      <c r="G428" s="31"/>
    </row>
    <row r="429" spans="1:7" x14ac:dyDescent="0.35">
      <c r="A429" s="47" t="s">
        <v>2533</v>
      </c>
      <c r="B429" s="34"/>
      <c r="C429" s="64"/>
      <c r="D429" s="34"/>
      <c r="E429" s="31"/>
      <c r="F429" s="31"/>
      <c r="G429" s="31"/>
    </row>
    <row r="430" spans="1:7" x14ac:dyDescent="0.35">
      <c r="A430" s="47" t="s">
        <v>2534</v>
      </c>
      <c r="B430" s="34"/>
      <c r="C430" s="64"/>
      <c r="D430" s="34"/>
      <c r="E430" s="31"/>
      <c r="F430" s="31"/>
      <c r="G430" s="31"/>
    </row>
    <row r="431" spans="1:7" x14ac:dyDescent="0.35">
      <c r="A431" s="47" t="s">
        <v>2535</v>
      </c>
      <c r="B431" s="34"/>
      <c r="C431" s="64"/>
      <c r="D431" s="34"/>
      <c r="E431" s="31"/>
      <c r="F431" s="31"/>
      <c r="G431" s="31"/>
    </row>
    <row r="432" spans="1:7" x14ac:dyDescent="0.35">
      <c r="A432" s="47" t="s">
        <v>2536</v>
      </c>
      <c r="B432" s="34"/>
      <c r="C432" s="64"/>
      <c r="D432" s="34"/>
      <c r="E432" s="31"/>
      <c r="F432" s="31"/>
      <c r="G432" s="31"/>
    </row>
    <row r="433" spans="1:7" x14ac:dyDescent="0.35">
      <c r="A433" s="47" t="s">
        <v>2537</v>
      </c>
      <c r="B433" s="34"/>
      <c r="C433" s="64"/>
      <c r="D433" s="34"/>
      <c r="E433" s="31"/>
      <c r="F433" s="31"/>
      <c r="G433" s="31"/>
    </row>
    <row r="434" spans="1:7" x14ac:dyDescent="0.35">
      <c r="A434" s="47" t="s">
        <v>2538</v>
      </c>
      <c r="B434" s="34"/>
      <c r="C434" s="64"/>
      <c r="D434" s="34"/>
      <c r="E434" s="31"/>
      <c r="F434" s="31"/>
      <c r="G434" s="31"/>
    </row>
    <row r="435" spans="1:7" x14ac:dyDescent="0.35">
      <c r="A435" s="47" t="s">
        <v>2539</v>
      </c>
      <c r="B435" s="34"/>
      <c r="C435" s="64"/>
      <c r="D435" s="34"/>
      <c r="E435" s="31"/>
      <c r="F435" s="31"/>
      <c r="G435" s="31"/>
    </row>
    <row r="436" spans="1:7" x14ac:dyDescent="0.35">
      <c r="A436" s="47" t="s">
        <v>2540</v>
      </c>
      <c r="B436" s="34"/>
      <c r="C436" s="64"/>
      <c r="D436" s="34"/>
      <c r="E436" s="31"/>
      <c r="F436" s="31"/>
      <c r="G436" s="31"/>
    </row>
    <row r="437" spans="1:7" x14ac:dyDescent="0.35">
      <c r="A437" s="47" t="s">
        <v>2541</v>
      </c>
      <c r="B437" s="34"/>
      <c r="C437" s="64"/>
      <c r="D437" s="34"/>
      <c r="E437" s="31"/>
      <c r="F437" s="31"/>
      <c r="G437" s="31"/>
    </row>
    <row r="438" spans="1:7" x14ac:dyDescent="0.35">
      <c r="A438" s="47" t="s">
        <v>2542</v>
      </c>
      <c r="B438" s="34"/>
      <c r="C438" s="64"/>
      <c r="D438" s="34"/>
      <c r="E438" s="31"/>
      <c r="F438" s="31"/>
      <c r="G438" s="31"/>
    </row>
    <row r="439" spans="1:7" x14ac:dyDescent="0.35">
      <c r="A439" s="47" t="s">
        <v>2543</v>
      </c>
      <c r="B439" s="34"/>
      <c r="C439" s="64"/>
      <c r="D439" s="34"/>
      <c r="E439" s="31"/>
      <c r="F439" s="31"/>
      <c r="G439" s="31"/>
    </row>
    <row r="440" spans="1:7" x14ac:dyDescent="0.35">
      <c r="A440" s="47" t="s">
        <v>2544</v>
      </c>
      <c r="B440" s="34"/>
      <c r="C440" s="64"/>
      <c r="D440" s="34"/>
      <c r="E440" s="31"/>
      <c r="F440" s="31"/>
      <c r="G440" s="31"/>
    </row>
    <row r="441" spans="1:7" x14ac:dyDescent="0.35">
      <c r="A441" s="47" t="s">
        <v>2545</v>
      </c>
      <c r="B441" s="34"/>
      <c r="C441" s="64"/>
      <c r="D441" s="34"/>
      <c r="E441" s="31"/>
      <c r="F441" s="31"/>
      <c r="G441" s="31"/>
    </row>
    <row r="442" spans="1:7" x14ac:dyDescent="0.35">
      <c r="A442" s="47" t="s">
        <v>2546</v>
      </c>
      <c r="B442" s="34"/>
      <c r="C442" s="64"/>
      <c r="D442" s="34"/>
      <c r="E442" s="31"/>
      <c r="F442" s="31"/>
      <c r="G442" s="31"/>
    </row>
    <row r="443" spans="1:7" ht="18.5" x14ac:dyDescent="0.35">
      <c r="A443" s="125"/>
      <c r="B443" s="135" t="s">
        <v>2547</v>
      </c>
      <c r="C443" s="125"/>
      <c r="D443" s="125"/>
      <c r="E443" s="125"/>
      <c r="F443" s="125"/>
      <c r="G443" s="125"/>
    </row>
    <row r="444" spans="1:7" x14ac:dyDescent="0.35">
      <c r="A444" s="56"/>
      <c r="B444" s="56" t="s">
        <v>1232</v>
      </c>
      <c r="C444" s="56" t="s">
        <v>943</v>
      </c>
      <c r="D444" s="56" t="s">
        <v>944</v>
      </c>
      <c r="E444" s="56"/>
      <c r="F444" s="56" t="s">
        <v>748</v>
      </c>
      <c r="G444" s="56" t="s">
        <v>945</v>
      </c>
    </row>
    <row r="445" spans="1:7" x14ac:dyDescent="0.35">
      <c r="A445" s="47" t="s">
        <v>2548</v>
      </c>
      <c r="B445" s="47" t="s">
        <v>947</v>
      </c>
      <c r="C445" s="134" t="s">
        <v>189</v>
      </c>
      <c r="D445" s="195"/>
      <c r="E445" s="195"/>
      <c r="F445" s="197"/>
      <c r="G445" s="197"/>
    </row>
    <row r="446" spans="1:7" x14ac:dyDescent="0.35">
      <c r="A446" s="77"/>
      <c r="B446" s="34"/>
      <c r="C446" s="34"/>
      <c r="D446" s="77"/>
      <c r="E446" s="77"/>
      <c r="F446" s="78"/>
      <c r="G446" s="78"/>
    </row>
    <row r="447" spans="1:7" x14ac:dyDescent="0.35">
      <c r="A447" s="34"/>
      <c r="B447" s="34" t="s">
        <v>948</v>
      </c>
      <c r="C447" s="34"/>
      <c r="D447" s="77"/>
      <c r="E447" s="77"/>
      <c r="F447" s="78"/>
      <c r="G447" s="78"/>
    </row>
    <row r="448" spans="1:7" x14ac:dyDescent="0.35">
      <c r="A448" s="47" t="s">
        <v>2549</v>
      </c>
      <c r="B448" s="155" t="s">
        <v>846</v>
      </c>
      <c r="C448" s="134" t="s">
        <v>189</v>
      </c>
      <c r="D448" s="134" t="s">
        <v>189</v>
      </c>
      <c r="E448" s="77"/>
      <c r="F448" s="69" t="str">
        <f>IF($C$472=0,"",IF(C448="[for completion]","",IF(C448="","",C448/$C$472)))</f>
        <v/>
      </c>
      <c r="G448" s="69" t="str">
        <f>IF($D$472=0,"",IF(D448="[for completion]","",IF(D448="","",D448/$D$472)))</f>
        <v/>
      </c>
    </row>
    <row r="449" spans="1:7" x14ac:dyDescent="0.35">
      <c r="A449" s="47" t="s">
        <v>2550</v>
      </c>
      <c r="B449" s="155" t="s">
        <v>846</v>
      </c>
      <c r="C449" s="134" t="s">
        <v>189</v>
      </c>
      <c r="D449" s="134" t="s">
        <v>189</v>
      </c>
      <c r="E449" s="77"/>
      <c r="F449" s="69" t="str">
        <f t="shared" ref="F449:F471" si="15">IF($C$472=0,"",IF(C449="[for completion]","",IF(C449="","",C449/$C$472)))</f>
        <v/>
      </c>
      <c r="G449" s="69" t="str">
        <f t="shared" ref="G449:G471" si="16">IF($D$472=0,"",IF(D449="[for completion]","",IF(D449="","",D449/$D$472)))</f>
        <v/>
      </c>
    </row>
    <row r="450" spans="1:7" x14ac:dyDescent="0.35">
      <c r="A450" s="47" t="s">
        <v>2551</v>
      </c>
      <c r="B450" s="155" t="s">
        <v>846</v>
      </c>
      <c r="C450" s="134" t="s">
        <v>189</v>
      </c>
      <c r="D450" s="134" t="s">
        <v>189</v>
      </c>
      <c r="E450" s="77"/>
      <c r="F450" s="69" t="str">
        <f t="shared" si="15"/>
        <v/>
      </c>
      <c r="G450" s="69" t="str">
        <f t="shared" si="16"/>
        <v/>
      </c>
    </row>
    <row r="451" spans="1:7" x14ac:dyDescent="0.35">
      <c r="A451" s="47" t="s">
        <v>2552</v>
      </c>
      <c r="B451" s="155" t="s">
        <v>846</v>
      </c>
      <c r="C451" s="134" t="s">
        <v>189</v>
      </c>
      <c r="D451" s="134" t="s">
        <v>189</v>
      </c>
      <c r="E451" s="77"/>
      <c r="F451" s="69" t="str">
        <f t="shared" si="15"/>
        <v/>
      </c>
      <c r="G451" s="69" t="str">
        <f t="shared" si="16"/>
        <v/>
      </c>
    </row>
    <row r="452" spans="1:7" x14ac:dyDescent="0.35">
      <c r="A452" s="47" t="s">
        <v>2553</v>
      </c>
      <c r="B452" s="155" t="s">
        <v>846</v>
      </c>
      <c r="C452" s="134" t="s">
        <v>189</v>
      </c>
      <c r="D452" s="134" t="s">
        <v>189</v>
      </c>
      <c r="E452" s="77"/>
      <c r="F452" s="69" t="str">
        <f t="shared" si="15"/>
        <v/>
      </c>
      <c r="G452" s="69" t="str">
        <f t="shared" si="16"/>
        <v/>
      </c>
    </row>
    <row r="453" spans="1:7" x14ac:dyDescent="0.35">
      <c r="A453" s="47" t="s">
        <v>2554</v>
      </c>
      <c r="B453" s="155" t="s">
        <v>846</v>
      </c>
      <c r="C453" s="134" t="s">
        <v>189</v>
      </c>
      <c r="D453" s="134" t="s">
        <v>189</v>
      </c>
      <c r="E453" s="77"/>
      <c r="F453" s="69" t="str">
        <f t="shared" si="15"/>
        <v/>
      </c>
      <c r="G453" s="69" t="str">
        <f t="shared" si="16"/>
        <v/>
      </c>
    </row>
    <row r="454" spans="1:7" x14ac:dyDescent="0.35">
      <c r="A454" s="47" t="s">
        <v>2555</v>
      </c>
      <c r="B454" s="155" t="s">
        <v>846</v>
      </c>
      <c r="C454" s="134" t="s">
        <v>189</v>
      </c>
      <c r="D454" s="134" t="s">
        <v>189</v>
      </c>
      <c r="E454" s="77"/>
      <c r="F454" s="69" t="str">
        <f t="shared" si="15"/>
        <v/>
      </c>
      <c r="G454" s="69" t="str">
        <f t="shared" si="16"/>
        <v/>
      </c>
    </row>
    <row r="455" spans="1:7" x14ac:dyDescent="0.35">
      <c r="A455" s="47" t="s">
        <v>2556</v>
      </c>
      <c r="B455" s="155" t="s">
        <v>846</v>
      </c>
      <c r="C455" s="134" t="s">
        <v>189</v>
      </c>
      <c r="D455" s="180" t="s">
        <v>189</v>
      </c>
      <c r="E455" s="77"/>
      <c r="F455" s="69" t="str">
        <f t="shared" si="15"/>
        <v/>
      </c>
      <c r="G455" s="69" t="str">
        <f t="shared" si="16"/>
        <v/>
      </c>
    </row>
    <row r="456" spans="1:7" x14ac:dyDescent="0.35">
      <c r="A456" s="47" t="s">
        <v>2557</v>
      </c>
      <c r="B456" s="155" t="s">
        <v>846</v>
      </c>
      <c r="C456" s="134" t="s">
        <v>189</v>
      </c>
      <c r="D456" s="180" t="s">
        <v>189</v>
      </c>
      <c r="E456" s="77"/>
      <c r="F456" s="69" t="str">
        <f t="shared" si="15"/>
        <v/>
      </c>
      <c r="G456" s="69" t="str">
        <f t="shared" si="16"/>
        <v/>
      </c>
    </row>
    <row r="457" spans="1:7" x14ac:dyDescent="0.35">
      <c r="A457" s="47" t="s">
        <v>2558</v>
      </c>
      <c r="B457" s="155" t="s">
        <v>846</v>
      </c>
      <c r="C457" s="134" t="s">
        <v>189</v>
      </c>
      <c r="D457" s="180" t="s">
        <v>189</v>
      </c>
      <c r="E457" s="51"/>
      <c r="F457" s="69" t="str">
        <f t="shared" si="15"/>
        <v/>
      </c>
      <c r="G457" s="69" t="str">
        <f t="shared" si="16"/>
        <v/>
      </c>
    </row>
    <row r="458" spans="1:7" x14ac:dyDescent="0.35">
      <c r="A458" s="47" t="s">
        <v>2559</v>
      </c>
      <c r="B458" s="155" t="s">
        <v>846</v>
      </c>
      <c r="C458" s="134" t="s">
        <v>189</v>
      </c>
      <c r="D458" s="180" t="s">
        <v>189</v>
      </c>
      <c r="E458" s="51"/>
      <c r="F458" s="69" t="str">
        <f t="shared" si="15"/>
        <v/>
      </c>
      <c r="G458" s="69" t="str">
        <f t="shared" si="16"/>
        <v/>
      </c>
    </row>
    <row r="459" spans="1:7" x14ac:dyDescent="0.35">
      <c r="A459" s="47" t="s">
        <v>2560</v>
      </c>
      <c r="B459" s="155" t="s">
        <v>846</v>
      </c>
      <c r="C459" s="134" t="s">
        <v>189</v>
      </c>
      <c r="D459" s="180" t="s">
        <v>189</v>
      </c>
      <c r="E459" s="51"/>
      <c r="F459" s="69" t="str">
        <f t="shared" si="15"/>
        <v/>
      </c>
      <c r="G459" s="69" t="str">
        <f t="shared" si="16"/>
        <v/>
      </c>
    </row>
    <row r="460" spans="1:7" x14ac:dyDescent="0.35">
      <c r="A460" s="47" t="s">
        <v>2561</v>
      </c>
      <c r="B460" s="155" t="s">
        <v>846</v>
      </c>
      <c r="C460" s="134" t="s">
        <v>189</v>
      </c>
      <c r="D460" s="180" t="s">
        <v>189</v>
      </c>
      <c r="E460" s="51"/>
      <c r="F460" s="69" t="str">
        <f t="shared" si="15"/>
        <v/>
      </c>
      <c r="G460" s="69" t="str">
        <f t="shared" si="16"/>
        <v/>
      </c>
    </row>
    <row r="461" spans="1:7" x14ac:dyDescent="0.35">
      <c r="A461" s="47" t="s">
        <v>2562</v>
      </c>
      <c r="B461" s="155" t="s">
        <v>846</v>
      </c>
      <c r="C461" s="134" t="s">
        <v>189</v>
      </c>
      <c r="D461" s="180" t="s">
        <v>189</v>
      </c>
      <c r="E461" s="51"/>
      <c r="F461" s="69" t="str">
        <f t="shared" si="15"/>
        <v/>
      </c>
      <c r="G461" s="69" t="str">
        <f t="shared" si="16"/>
        <v/>
      </c>
    </row>
    <row r="462" spans="1:7" x14ac:dyDescent="0.35">
      <c r="A462" s="47" t="s">
        <v>2563</v>
      </c>
      <c r="B462" s="155" t="s">
        <v>846</v>
      </c>
      <c r="C462" s="134" t="s">
        <v>189</v>
      </c>
      <c r="D462" s="180" t="s">
        <v>189</v>
      </c>
      <c r="E462" s="51"/>
      <c r="F462" s="69" t="str">
        <f t="shared" si="15"/>
        <v/>
      </c>
      <c r="G462" s="69" t="str">
        <f t="shared" si="16"/>
        <v/>
      </c>
    </row>
    <row r="463" spans="1:7" x14ac:dyDescent="0.35">
      <c r="A463" s="47" t="s">
        <v>2564</v>
      </c>
      <c r="B463" s="155" t="s">
        <v>846</v>
      </c>
      <c r="C463" s="134" t="s">
        <v>189</v>
      </c>
      <c r="D463" s="180" t="s">
        <v>189</v>
      </c>
      <c r="E463" s="34"/>
      <c r="F463" s="69" t="str">
        <f t="shared" si="15"/>
        <v/>
      </c>
      <c r="G463" s="69" t="str">
        <f t="shared" si="16"/>
        <v/>
      </c>
    </row>
    <row r="464" spans="1:7" x14ac:dyDescent="0.35">
      <c r="A464" s="47" t="s">
        <v>2565</v>
      </c>
      <c r="B464" s="155" t="s">
        <v>846</v>
      </c>
      <c r="C464" s="134" t="s">
        <v>189</v>
      </c>
      <c r="D464" s="180" t="s">
        <v>189</v>
      </c>
      <c r="E464" s="129"/>
      <c r="F464" s="69" t="str">
        <f t="shared" si="15"/>
        <v/>
      </c>
      <c r="G464" s="69" t="str">
        <f t="shared" si="16"/>
        <v/>
      </c>
    </row>
    <row r="465" spans="1:7" x14ac:dyDescent="0.35">
      <c r="A465" s="47" t="s">
        <v>2566</v>
      </c>
      <c r="B465" s="155" t="s">
        <v>846</v>
      </c>
      <c r="C465" s="134" t="s">
        <v>189</v>
      </c>
      <c r="D465" s="180" t="s">
        <v>189</v>
      </c>
      <c r="E465" s="129"/>
      <c r="F465" s="69" t="str">
        <f t="shared" si="15"/>
        <v/>
      </c>
      <c r="G465" s="69" t="str">
        <f t="shared" si="16"/>
        <v/>
      </c>
    </row>
    <row r="466" spans="1:7" x14ac:dyDescent="0.35">
      <c r="A466" s="47" t="s">
        <v>2567</v>
      </c>
      <c r="B466" s="155" t="s">
        <v>846</v>
      </c>
      <c r="C466" s="134" t="s">
        <v>189</v>
      </c>
      <c r="D466" s="180" t="s">
        <v>189</v>
      </c>
      <c r="E466" s="129"/>
      <c r="F466" s="69" t="str">
        <f t="shared" si="15"/>
        <v/>
      </c>
      <c r="G466" s="69" t="str">
        <f t="shared" si="16"/>
        <v/>
      </c>
    </row>
    <row r="467" spans="1:7" x14ac:dyDescent="0.35">
      <c r="A467" s="47" t="s">
        <v>2568</v>
      </c>
      <c r="B467" s="155" t="s">
        <v>846</v>
      </c>
      <c r="C467" s="134" t="s">
        <v>189</v>
      </c>
      <c r="D467" s="180" t="s">
        <v>189</v>
      </c>
      <c r="E467" s="129"/>
      <c r="F467" s="69" t="str">
        <f t="shared" si="15"/>
        <v/>
      </c>
      <c r="G467" s="69" t="str">
        <f t="shared" si="16"/>
        <v/>
      </c>
    </row>
    <row r="468" spans="1:7" x14ac:dyDescent="0.35">
      <c r="A468" s="47" t="s">
        <v>2569</v>
      </c>
      <c r="B468" s="155" t="s">
        <v>846</v>
      </c>
      <c r="C468" s="134" t="s">
        <v>189</v>
      </c>
      <c r="D468" s="180" t="s">
        <v>189</v>
      </c>
      <c r="E468" s="129"/>
      <c r="F468" s="69" t="str">
        <f t="shared" si="15"/>
        <v/>
      </c>
      <c r="G468" s="69" t="str">
        <f t="shared" si="16"/>
        <v/>
      </c>
    </row>
    <row r="469" spans="1:7" x14ac:dyDescent="0.35">
      <c r="A469" s="47" t="s">
        <v>2570</v>
      </c>
      <c r="B469" s="155" t="s">
        <v>846</v>
      </c>
      <c r="C469" s="134" t="s">
        <v>189</v>
      </c>
      <c r="D469" s="180" t="s">
        <v>189</v>
      </c>
      <c r="E469" s="129"/>
      <c r="F469" s="69" t="str">
        <f t="shared" si="15"/>
        <v/>
      </c>
      <c r="G469" s="69" t="str">
        <f t="shared" si="16"/>
        <v/>
      </c>
    </row>
    <row r="470" spans="1:7" x14ac:dyDescent="0.35">
      <c r="A470" s="47" t="s">
        <v>2571</v>
      </c>
      <c r="B470" s="155" t="s">
        <v>846</v>
      </c>
      <c r="C470" s="134" t="s">
        <v>189</v>
      </c>
      <c r="D470" s="180" t="s">
        <v>189</v>
      </c>
      <c r="E470" s="129"/>
      <c r="F470" s="69" t="str">
        <f t="shared" si="15"/>
        <v/>
      </c>
      <c r="G470" s="69" t="str">
        <f t="shared" si="16"/>
        <v/>
      </c>
    </row>
    <row r="471" spans="1:7" x14ac:dyDescent="0.35">
      <c r="A471" s="47" t="s">
        <v>2572</v>
      </c>
      <c r="B471" s="155" t="s">
        <v>846</v>
      </c>
      <c r="C471" s="134" t="s">
        <v>189</v>
      </c>
      <c r="D471" s="180" t="s">
        <v>189</v>
      </c>
      <c r="E471" s="129"/>
      <c r="F471" s="69" t="str">
        <f t="shared" si="15"/>
        <v/>
      </c>
      <c r="G471" s="69" t="str">
        <f t="shared" si="16"/>
        <v/>
      </c>
    </row>
    <row r="472" spans="1:7" x14ac:dyDescent="0.35">
      <c r="A472" s="47" t="s">
        <v>2573</v>
      </c>
      <c r="B472" s="60" t="s">
        <v>265</v>
      </c>
      <c r="C472" s="72">
        <f>SUM(C448:C471)</f>
        <v>0</v>
      </c>
      <c r="D472" s="47">
        <f>SUM(D448:D471)</f>
        <v>0</v>
      </c>
      <c r="E472" s="129"/>
      <c r="F472" s="131">
        <f>SUM(F448:F471)</f>
        <v>0</v>
      </c>
      <c r="G472" s="131">
        <f>SUM(G448:G471)</f>
        <v>0</v>
      </c>
    </row>
    <row r="473" spans="1:7" x14ac:dyDescent="0.35">
      <c r="A473" s="56"/>
      <c r="B473" s="56" t="s">
        <v>1259</v>
      </c>
      <c r="C473" s="56" t="s">
        <v>943</v>
      </c>
      <c r="D473" s="56" t="s">
        <v>944</v>
      </c>
      <c r="E473" s="56"/>
      <c r="F473" s="56" t="s">
        <v>748</v>
      </c>
      <c r="G473" s="56" t="s">
        <v>945</v>
      </c>
    </row>
    <row r="474" spans="1:7" x14ac:dyDescent="0.35">
      <c r="A474" s="47" t="s">
        <v>2574</v>
      </c>
      <c r="B474" s="47" t="s">
        <v>976</v>
      </c>
      <c r="C474" s="122" t="s">
        <v>189</v>
      </c>
      <c r="D474" s="53"/>
      <c r="E474" s="53"/>
      <c r="F474" s="53"/>
      <c r="G474" s="53"/>
    </row>
    <row r="475" spans="1:7" x14ac:dyDescent="0.35">
      <c r="A475" s="34"/>
      <c r="B475" s="34"/>
      <c r="C475" s="34"/>
      <c r="D475" s="34"/>
      <c r="E475" s="34"/>
      <c r="F475" s="34"/>
      <c r="G475" s="34"/>
    </row>
    <row r="476" spans="1:7" x14ac:dyDescent="0.35">
      <c r="A476" s="34"/>
      <c r="B476" s="60" t="s">
        <v>977</v>
      </c>
      <c r="C476" s="34"/>
      <c r="D476" s="34"/>
      <c r="E476" s="34"/>
      <c r="F476" s="34"/>
      <c r="G476" s="34"/>
    </row>
    <row r="477" spans="1:7" x14ac:dyDescent="0.35">
      <c r="A477" s="47" t="s">
        <v>2575</v>
      </c>
      <c r="B477" s="47" t="s">
        <v>979</v>
      </c>
      <c r="C477" s="134" t="s">
        <v>189</v>
      </c>
      <c r="D477" s="180" t="s">
        <v>189</v>
      </c>
      <c r="E477" s="34"/>
      <c r="F477" s="69" t="str">
        <f>IF($C$485=0,"",IF(C477="[for completion]","",IF(C477="","",C477/$C$485)))</f>
        <v/>
      </c>
      <c r="G477" s="69" t="str">
        <f>IF($D$485=0,"",IF(D477="[for completion]","",IF(D477="","",D477/$D$485)))</f>
        <v/>
      </c>
    </row>
    <row r="478" spans="1:7" x14ac:dyDescent="0.35">
      <c r="A478" s="47" t="s">
        <v>2576</v>
      </c>
      <c r="B478" s="47" t="s">
        <v>981</v>
      </c>
      <c r="C478" s="134" t="s">
        <v>189</v>
      </c>
      <c r="D478" s="180" t="s">
        <v>189</v>
      </c>
      <c r="E478" s="34"/>
      <c r="F478" s="69" t="str">
        <f t="shared" ref="F478:F484" si="17">IF($C$485=0,"",IF(C478="[for completion]","",IF(C478="","",C478/$C$485)))</f>
        <v/>
      </c>
      <c r="G478" s="69" t="str">
        <f t="shared" ref="G478:G484" si="18">IF($D$485=0,"",IF(D478="[for completion]","",IF(D478="","",D478/$D$485)))</f>
        <v/>
      </c>
    </row>
    <row r="479" spans="1:7" x14ac:dyDescent="0.35">
      <c r="A479" s="47" t="s">
        <v>2577</v>
      </c>
      <c r="B479" s="47" t="s">
        <v>983</v>
      </c>
      <c r="C479" s="134" t="s">
        <v>189</v>
      </c>
      <c r="D479" s="180" t="s">
        <v>189</v>
      </c>
      <c r="E479" s="34"/>
      <c r="F479" s="69" t="str">
        <f t="shared" si="17"/>
        <v/>
      </c>
      <c r="G479" s="69" t="str">
        <f t="shared" si="18"/>
        <v/>
      </c>
    </row>
    <row r="480" spans="1:7" x14ac:dyDescent="0.35">
      <c r="A480" s="47" t="s">
        <v>2578</v>
      </c>
      <c r="B480" s="47" t="s">
        <v>985</v>
      </c>
      <c r="C480" s="134" t="s">
        <v>189</v>
      </c>
      <c r="D480" s="180" t="s">
        <v>189</v>
      </c>
      <c r="E480" s="34"/>
      <c r="F480" s="69" t="str">
        <f t="shared" si="17"/>
        <v/>
      </c>
      <c r="G480" s="69" t="str">
        <f t="shared" si="18"/>
        <v/>
      </c>
    </row>
    <row r="481" spans="1:7" x14ac:dyDescent="0.35">
      <c r="A481" s="47" t="s">
        <v>2579</v>
      </c>
      <c r="B481" s="47" t="s">
        <v>987</v>
      </c>
      <c r="C481" s="134" t="s">
        <v>189</v>
      </c>
      <c r="D481" s="180" t="s">
        <v>189</v>
      </c>
      <c r="E481" s="34"/>
      <c r="F481" s="69" t="str">
        <f t="shared" si="17"/>
        <v/>
      </c>
      <c r="G481" s="69" t="str">
        <f t="shared" si="18"/>
        <v/>
      </c>
    </row>
    <row r="482" spans="1:7" x14ac:dyDescent="0.35">
      <c r="A482" s="47" t="s">
        <v>2580</v>
      </c>
      <c r="B482" s="47" t="s">
        <v>989</v>
      </c>
      <c r="C482" s="134" t="s">
        <v>189</v>
      </c>
      <c r="D482" s="180" t="s">
        <v>189</v>
      </c>
      <c r="E482" s="34"/>
      <c r="F482" s="69" t="str">
        <f t="shared" si="17"/>
        <v/>
      </c>
      <c r="G482" s="69" t="str">
        <f t="shared" si="18"/>
        <v/>
      </c>
    </row>
    <row r="483" spans="1:7" x14ac:dyDescent="0.35">
      <c r="A483" s="47" t="s">
        <v>2581</v>
      </c>
      <c r="B483" s="47" t="s">
        <v>991</v>
      </c>
      <c r="C483" s="134" t="s">
        <v>189</v>
      </c>
      <c r="D483" s="180" t="s">
        <v>189</v>
      </c>
      <c r="E483" s="34"/>
      <c r="F483" s="69" t="str">
        <f t="shared" si="17"/>
        <v/>
      </c>
      <c r="G483" s="69" t="str">
        <f t="shared" si="18"/>
        <v/>
      </c>
    </row>
    <row r="484" spans="1:7" x14ac:dyDescent="0.35">
      <c r="A484" s="47" t="s">
        <v>2582</v>
      </c>
      <c r="B484" s="47" t="s">
        <v>993</v>
      </c>
      <c r="C484" s="134" t="s">
        <v>189</v>
      </c>
      <c r="D484" s="180" t="s">
        <v>189</v>
      </c>
      <c r="E484" s="34"/>
      <c r="F484" s="69" t="str">
        <f t="shared" si="17"/>
        <v/>
      </c>
      <c r="G484" s="69" t="str">
        <f t="shared" si="18"/>
        <v/>
      </c>
    </row>
    <row r="485" spans="1:7" x14ac:dyDescent="0.35">
      <c r="A485" s="47" t="s">
        <v>2583</v>
      </c>
      <c r="B485" s="71" t="s">
        <v>265</v>
      </c>
      <c r="C485" s="87">
        <f>SUM(C477:C484)</f>
        <v>0</v>
      </c>
      <c r="D485" s="130">
        <f>SUM(D477:D484)</f>
        <v>0</v>
      </c>
      <c r="E485" s="34"/>
      <c r="F485" s="111">
        <f>SUM(F477:F484)</f>
        <v>0</v>
      </c>
      <c r="G485" s="111">
        <f>SUM(G477:G484)</f>
        <v>0</v>
      </c>
    </row>
    <row r="486" spans="1:7" x14ac:dyDescent="0.35">
      <c r="A486" s="47" t="s">
        <v>2584</v>
      </c>
      <c r="B486" s="112" t="s">
        <v>996</v>
      </c>
      <c r="C486" s="134"/>
      <c r="D486" s="180"/>
      <c r="E486" s="34"/>
      <c r="F486" s="69" t="s">
        <v>2360</v>
      </c>
      <c r="G486" s="69" t="s">
        <v>2360</v>
      </c>
    </row>
    <row r="487" spans="1:7" x14ac:dyDescent="0.35">
      <c r="A487" s="47" t="s">
        <v>2585</v>
      </c>
      <c r="B487" s="112" t="s">
        <v>998</v>
      </c>
      <c r="C487" s="134"/>
      <c r="D487" s="180"/>
      <c r="E487" s="34"/>
      <c r="F487" s="69" t="s">
        <v>2360</v>
      </c>
      <c r="G487" s="69" t="s">
        <v>2360</v>
      </c>
    </row>
    <row r="488" spans="1:7" x14ac:dyDescent="0.35">
      <c r="A488" s="47" t="s">
        <v>2586</v>
      </c>
      <c r="B488" s="112" t="s">
        <v>1000</v>
      </c>
      <c r="C488" s="134"/>
      <c r="D488" s="180"/>
      <c r="E488" s="34"/>
      <c r="F488" s="69" t="s">
        <v>2360</v>
      </c>
      <c r="G488" s="69" t="s">
        <v>2360</v>
      </c>
    </row>
    <row r="489" spans="1:7" x14ac:dyDescent="0.35">
      <c r="A489" s="47" t="s">
        <v>2587</v>
      </c>
      <c r="B489" s="112" t="s">
        <v>1002</v>
      </c>
      <c r="C489" s="134"/>
      <c r="D489" s="180"/>
      <c r="E489" s="34"/>
      <c r="F489" s="69" t="s">
        <v>2360</v>
      </c>
      <c r="G489" s="69" t="s">
        <v>2360</v>
      </c>
    </row>
    <row r="490" spans="1:7" x14ac:dyDescent="0.35">
      <c r="A490" s="47" t="s">
        <v>2588</v>
      </c>
      <c r="B490" s="112" t="s">
        <v>1004</v>
      </c>
      <c r="C490" s="134"/>
      <c r="D490" s="180"/>
      <c r="E490" s="34"/>
      <c r="F490" s="69" t="s">
        <v>2360</v>
      </c>
      <c r="G490" s="69" t="s">
        <v>2360</v>
      </c>
    </row>
    <row r="491" spans="1:7" x14ac:dyDescent="0.35">
      <c r="A491" s="47" t="s">
        <v>2589</v>
      </c>
      <c r="B491" s="112" t="s">
        <v>1006</v>
      </c>
      <c r="C491" s="134"/>
      <c r="D491" s="180"/>
      <c r="E491" s="34"/>
      <c r="F491" s="69" t="s">
        <v>2360</v>
      </c>
      <c r="G491" s="69" t="s">
        <v>2360</v>
      </c>
    </row>
    <row r="492" spans="1:7" x14ac:dyDescent="0.35">
      <c r="A492" s="47" t="s">
        <v>2590</v>
      </c>
      <c r="B492" s="74"/>
      <c r="C492" s="34"/>
      <c r="D492" s="34"/>
      <c r="E492" s="34"/>
      <c r="F492" s="70"/>
      <c r="G492" s="70"/>
    </row>
    <row r="493" spans="1:7" x14ac:dyDescent="0.35">
      <c r="A493" s="47" t="s">
        <v>2591</v>
      </c>
      <c r="B493" s="74"/>
      <c r="C493" s="34"/>
      <c r="D493" s="34"/>
      <c r="E493" s="34"/>
      <c r="F493" s="70"/>
      <c r="G493" s="70"/>
    </row>
    <row r="494" spans="1:7" x14ac:dyDescent="0.35">
      <c r="A494" s="47" t="s">
        <v>2592</v>
      </c>
      <c r="B494" s="74"/>
      <c r="C494" s="34"/>
      <c r="D494" s="34"/>
      <c r="E494" s="34"/>
      <c r="F494" s="129"/>
      <c r="G494" s="129"/>
    </row>
    <row r="495" spans="1:7" x14ac:dyDescent="0.35">
      <c r="A495" s="56"/>
      <c r="B495" s="56" t="s">
        <v>1279</v>
      </c>
      <c r="C495" s="56" t="s">
        <v>943</v>
      </c>
      <c r="D495" s="56" t="s">
        <v>944</v>
      </c>
      <c r="E495" s="56"/>
      <c r="F495" s="56" t="s">
        <v>748</v>
      </c>
      <c r="G495" s="56" t="s">
        <v>945</v>
      </c>
    </row>
    <row r="496" spans="1:7" x14ac:dyDescent="0.35">
      <c r="A496" s="47" t="s">
        <v>2593</v>
      </c>
      <c r="B496" s="47" t="s">
        <v>976</v>
      </c>
      <c r="C496" s="134" t="s">
        <v>189</v>
      </c>
      <c r="D496" s="53"/>
      <c r="E496" s="53"/>
      <c r="F496" s="53"/>
      <c r="G496" s="53"/>
    </row>
    <row r="497" spans="1:7" x14ac:dyDescent="0.35">
      <c r="A497" s="34"/>
      <c r="B497" s="34"/>
      <c r="C497" s="34"/>
      <c r="D497" s="34"/>
      <c r="E497" s="34"/>
      <c r="F497" s="34"/>
      <c r="G497" s="34"/>
    </row>
    <row r="498" spans="1:7" x14ac:dyDescent="0.35">
      <c r="A498" s="34"/>
      <c r="B498" s="60" t="s">
        <v>977</v>
      </c>
      <c r="C498" s="34"/>
      <c r="D498" s="34"/>
      <c r="E498" s="34"/>
      <c r="F498" s="34"/>
      <c r="G498" s="34"/>
    </row>
    <row r="499" spans="1:7" x14ac:dyDescent="0.35">
      <c r="A499" s="47" t="s">
        <v>2594</v>
      </c>
      <c r="B499" s="47" t="s">
        <v>979</v>
      </c>
      <c r="C499" s="134" t="s">
        <v>189</v>
      </c>
      <c r="D499" s="134" t="s">
        <v>189</v>
      </c>
      <c r="E499" s="34"/>
      <c r="F499" s="69" t="str">
        <f>IF($C$507=0,"",IF(C499="[for completion]","",IF(C499="","",C499/$C$507)))</f>
        <v/>
      </c>
      <c r="G499" s="69" t="str">
        <f>IF($D$507=0,"",IF(D499="[for completion]","",IF(D499="","",D499/$D$507)))</f>
        <v/>
      </c>
    </row>
    <row r="500" spans="1:7" x14ac:dyDescent="0.35">
      <c r="A500" s="47" t="s">
        <v>2595</v>
      </c>
      <c r="B500" s="47" t="s">
        <v>981</v>
      </c>
      <c r="C500" s="134" t="s">
        <v>189</v>
      </c>
      <c r="D500" s="134" t="s">
        <v>189</v>
      </c>
      <c r="E500" s="34"/>
      <c r="F500" s="69" t="str">
        <f t="shared" ref="F500:F506" si="19">IF($C$507=0,"",IF(C500="[for completion]","",IF(C500="","",C500/$C$507)))</f>
        <v/>
      </c>
      <c r="G500" s="69" t="str">
        <f t="shared" ref="G500:G506" si="20">IF($D$507=0,"",IF(D500="[for completion]","",IF(D500="","",D500/$D$507)))</f>
        <v/>
      </c>
    </row>
    <row r="501" spans="1:7" x14ac:dyDescent="0.35">
      <c r="A501" s="47" t="s">
        <v>2596</v>
      </c>
      <c r="B501" s="47" t="s">
        <v>983</v>
      </c>
      <c r="C501" s="134" t="s">
        <v>189</v>
      </c>
      <c r="D501" s="134" t="s">
        <v>189</v>
      </c>
      <c r="E501" s="34"/>
      <c r="F501" s="69" t="str">
        <f t="shared" si="19"/>
        <v/>
      </c>
      <c r="G501" s="69" t="str">
        <f t="shared" si="20"/>
        <v/>
      </c>
    </row>
    <row r="502" spans="1:7" x14ac:dyDescent="0.35">
      <c r="A502" s="47" t="s">
        <v>2597</v>
      </c>
      <c r="B502" s="47" t="s">
        <v>985</v>
      </c>
      <c r="C502" s="134" t="s">
        <v>189</v>
      </c>
      <c r="D502" s="134" t="s">
        <v>189</v>
      </c>
      <c r="E502" s="34"/>
      <c r="F502" s="69" t="str">
        <f t="shared" si="19"/>
        <v/>
      </c>
      <c r="G502" s="69" t="str">
        <f t="shared" si="20"/>
        <v/>
      </c>
    </row>
    <row r="503" spans="1:7" x14ac:dyDescent="0.35">
      <c r="A503" s="47" t="s">
        <v>2598</v>
      </c>
      <c r="B503" s="47" t="s">
        <v>987</v>
      </c>
      <c r="C503" s="134" t="s">
        <v>189</v>
      </c>
      <c r="D503" s="134" t="s">
        <v>189</v>
      </c>
      <c r="E503" s="34"/>
      <c r="F503" s="69" t="str">
        <f t="shared" si="19"/>
        <v/>
      </c>
      <c r="G503" s="69" t="str">
        <f t="shared" si="20"/>
        <v/>
      </c>
    </row>
    <row r="504" spans="1:7" x14ac:dyDescent="0.35">
      <c r="A504" s="47" t="s">
        <v>2599</v>
      </c>
      <c r="B504" s="47" t="s">
        <v>989</v>
      </c>
      <c r="C504" s="134" t="s">
        <v>189</v>
      </c>
      <c r="D504" s="134" t="s">
        <v>189</v>
      </c>
      <c r="E504" s="34"/>
      <c r="F504" s="69" t="str">
        <f t="shared" si="19"/>
        <v/>
      </c>
      <c r="G504" s="69" t="str">
        <f t="shared" si="20"/>
        <v/>
      </c>
    </row>
    <row r="505" spans="1:7" x14ac:dyDescent="0.35">
      <c r="A505" s="47" t="s">
        <v>2600</v>
      </c>
      <c r="B505" s="47" t="s">
        <v>991</v>
      </c>
      <c r="C505" s="134" t="s">
        <v>189</v>
      </c>
      <c r="D505" s="134" t="s">
        <v>189</v>
      </c>
      <c r="E505" s="34"/>
      <c r="F505" s="69" t="str">
        <f t="shared" si="19"/>
        <v/>
      </c>
      <c r="G505" s="69" t="str">
        <f t="shared" si="20"/>
        <v/>
      </c>
    </row>
    <row r="506" spans="1:7" x14ac:dyDescent="0.35">
      <c r="A506" s="47" t="s">
        <v>2601</v>
      </c>
      <c r="B506" s="47" t="s">
        <v>993</v>
      </c>
      <c r="C506" s="134" t="s">
        <v>189</v>
      </c>
      <c r="D506" s="134" t="s">
        <v>189</v>
      </c>
      <c r="E506" s="34"/>
      <c r="F506" s="69" t="str">
        <f t="shared" si="19"/>
        <v/>
      </c>
      <c r="G506" s="69" t="str">
        <f t="shared" si="20"/>
        <v/>
      </c>
    </row>
    <row r="507" spans="1:7" x14ac:dyDescent="0.35">
      <c r="A507" s="47" t="s">
        <v>2602</v>
      </c>
      <c r="B507" s="71" t="s">
        <v>265</v>
      </c>
      <c r="C507" s="87">
        <f>SUM(C499:C506)</f>
        <v>0</v>
      </c>
      <c r="D507" s="130">
        <f>SUM(D499:D506)</f>
        <v>0</v>
      </c>
      <c r="E507" s="34"/>
      <c r="F507" s="111">
        <f>SUM(F499:F506)</f>
        <v>0</v>
      </c>
      <c r="G507" s="111">
        <f>SUM(G499:G506)</f>
        <v>0</v>
      </c>
    </row>
    <row r="508" spans="1:7" x14ac:dyDescent="0.35">
      <c r="A508" s="47" t="s">
        <v>2603</v>
      </c>
      <c r="B508" s="112" t="s">
        <v>996</v>
      </c>
      <c r="C508" s="134"/>
      <c r="D508" s="180"/>
      <c r="E508" s="34"/>
      <c r="F508" s="69" t="s">
        <v>2360</v>
      </c>
      <c r="G508" s="69" t="s">
        <v>2360</v>
      </c>
    </row>
    <row r="509" spans="1:7" x14ac:dyDescent="0.35">
      <c r="A509" s="47" t="s">
        <v>2604</v>
      </c>
      <c r="B509" s="112" t="s">
        <v>998</v>
      </c>
      <c r="C509" s="134"/>
      <c r="D509" s="180"/>
      <c r="E509" s="34"/>
      <c r="F509" s="69" t="s">
        <v>2360</v>
      </c>
      <c r="G509" s="69" t="s">
        <v>2360</v>
      </c>
    </row>
    <row r="510" spans="1:7" x14ac:dyDescent="0.35">
      <c r="A510" s="47" t="s">
        <v>2605</v>
      </c>
      <c r="B510" s="112" t="s">
        <v>1000</v>
      </c>
      <c r="C510" s="134"/>
      <c r="D510" s="180"/>
      <c r="E510" s="34"/>
      <c r="F510" s="69" t="s">
        <v>2360</v>
      </c>
      <c r="G510" s="69" t="s">
        <v>2360</v>
      </c>
    </row>
    <row r="511" spans="1:7" x14ac:dyDescent="0.35">
      <c r="A511" s="47" t="s">
        <v>2606</v>
      </c>
      <c r="B511" s="112" t="s">
        <v>1002</v>
      </c>
      <c r="C511" s="134"/>
      <c r="D511" s="180"/>
      <c r="E511" s="34"/>
      <c r="F511" s="69" t="s">
        <v>2360</v>
      </c>
      <c r="G511" s="69" t="s">
        <v>2360</v>
      </c>
    </row>
    <row r="512" spans="1:7" x14ac:dyDescent="0.35">
      <c r="A512" s="47" t="s">
        <v>2607</v>
      </c>
      <c r="B512" s="112" t="s">
        <v>1004</v>
      </c>
      <c r="C512" s="134"/>
      <c r="D512" s="180"/>
      <c r="E512" s="34"/>
      <c r="F512" s="69" t="s">
        <v>2360</v>
      </c>
      <c r="G512" s="69" t="s">
        <v>2360</v>
      </c>
    </row>
    <row r="513" spans="1:7" x14ac:dyDescent="0.35">
      <c r="A513" s="47" t="s">
        <v>2608</v>
      </c>
      <c r="B513" s="112" t="s">
        <v>1006</v>
      </c>
      <c r="C513" s="134"/>
      <c r="D513" s="180"/>
      <c r="E513" s="34"/>
      <c r="F513" s="69" t="s">
        <v>2360</v>
      </c>
      <c r="G513" s="69" t="s">
        <v>2360</v>
      </c>
    </row>
    <row r="514" spans="1:7" x14ac:dyDescent="0.35">
      <c r="A514" s="47" t="s">
        <v>2609</v>
      </c>
      <c r="B514" s="74"/>
      <c r="C514" s="34"/>
      <c r="D514" s="34"/>
      <c r="E514" s="34"/>
      <c r="F514" s="113"/>
      <c r="G514" s="113"/>
    </row>
    <row r="515" spans="1:7" x14ac:dyDescent="0.35">
      <c r="A515" s="47" t="s">
        <v>2610</v>
      </c>
      <c r="B515" s="74"/>
      <c r="C515" s="34"/>
      <c r="D515" s="34"/>
      <c r="E515" s="34"/>
      <c r="F515" s="113"/>
      <c r="G515" s="113"/>
    </row>
    <row r="516" spans="1:7" x14ac:dyDescent="0.35">
      <c r="A516" s="47" t="s">
        <v>2611</v>
      </c>
      <c r="B516" s="74"/>
      <c r="C516" s="34"/>
      <c r="D516" s="34"/>
      <c r="E516" s="34"/>
      <c r="F516" s="113"/>
      <c r="G516" s="116"/>
    </row>
    <row r="517" spans="1:7" x14ac:dyDescent="0.35">
      <c r="A517" s="56"/>
      <c r="B517" s="56" t="s">
        <v>1299</v>
      </c>
      <c r="C517" s="56" t="s">
        <v>1300</v>
      </c>
      <c r="D517" s="56"/>
      <c r="E517" s="56"/>
      <c r="F517" s="56"/>
      <c r="G517" s="56"/>
    </row>
    <row r="518" spans="1:7" x14ac:dyDescent="0.35">
      <c r="A518" s="47" t="s">
        <v>2612</v>
      </c>
      <c r="B518" s="60" t="s">
        <v>1302</v>
      </c>
      <c r="C518" s="122" t="s">
        <v>189</v>
      </c>
      <c r="D518" s="122"/>
      <c r="E518" s="34"/>
      <c r="F518" s="34"/>
      <c r="G518" s="34"/>
    </row>
    <row r="519" spans="1:7" x14ac:dyDescent="0.35">
      <c r="A519" s="47" t="s">
        <v>2613</v>
      </c>
      <c r="B519" s="60" t="s">
        <v>1304</v>
      </c>
      <c r="C519" s="122" t="s">
        <v>189</v>
      </c>
      <c r="D519" s="122"/>
      <c r="E519" s="34"/>
      <c r="F519" s="34"/>
      <c r="G519" s="34"/>
    </row>
    <row r="520" spans="1:7" x14ac:dyDescent="0.35">
      <c r="A520" s="47" t="s">
        <v>2614</v>
      </c>
      <c r="B520" s="60" t="s">
        <v>1306</v>
      </c>
      <c r="C520" s="122" t="s">
        <v>189</v>
      </c>
      <c r="D520" s="122"/>
      <c r="E520" s="34"/>
      <c r="F520" s="34"/>
      <c r="G520" s="34"/>
    </row>
    <row r="521" spans="1:7" x14ac:dyDescent="0.35">
      <c r="A521" s="47" t="s">
        <v>2615</v>
      </c>
      <c r="B521" s="60" t="s">
        <v>1308</v>
      </c>
      <c r="C521" s="122" t="s">
        <v>189</v>
      </c>
      <c r="D521" s="122"/>
      <c r="E521" s="34"/>
      <c r="F521" s="34"/>
      <c r="G521" s="34"/>
    </row>
    <row r="522" spans="1:7" x14ac:dyDescent="0.35">
      <c r="A522" s="47" t="s">
        <v>2616</v>
      </c>
      <c r="B522" s="60" t="s">
        <v>1310</v>
      </c>
      <c r="C522" s="122" t="s">
        <v>189</v>
      </c>
      <c r="D522" s="122"/>
      <c r="E522" s="34"/>
      <c r="F522" s="34"/>
      <c r="G522" s="34"/>
    </row>
    <row r="523" spans="1:7" x14ac:dyDescent="0.35">
      <c r="A523" s="47" t="s">
        <v>2617</v>
      </c>
      <c r="B523" s="60" t="s">
        <v>1312</v>
      </c>
      <c r="C523" s="122" t="s">
        <v>189</v>
      </c>
      <c r="D523" s="122"/>
      <c r="E523" s="34"/>
      <c r="F523" s="34"/>
      <c r="G523" s="34"/>
    </row>
    <row r="524" spans="1:7" x14ac:dyDescent="0.35">
      <c r="A524" s="47" t="s">
        <v>2618</v>
      </c>
      <c r="B524" s="60" t="s">
        <v>1314</v>
      </c>
      <c r="C524" s="122" t="s">
        <v>189</v>
      </c>
      <c r="D524" s="122"/>
      <c r="E524" s="34"/>
      <c r="F524" s="34"/>
      <c r="G524" s="34"/>
    </row>
    <row r="525" spans="1:7" x14ac:dyDescent="0.35">
      <c r="A525" s="47" t="s">
        <v>2619</v>
      </c>
      <c r="B525" s="60" t="s">
        <v>1316</v>
      </c>
      <c r="C525" s="122" t="s">
        <v>189</v>
      </c>
      <c r="D525" s="122"/>
      <c r="E525" s="34"/>
      <c r="F525" s="34"/>
      <c r="G525" s="34"/>
    </row>
    <row r="526" spans="1:7" x14ac:dyDescent="0.35">
      <c r="A526" s="47" t="s">
        <v>2620</v>
      </c>
      <c r="B526" s="60" t="s">
        <v>1318</v>
      </c>
      <c r="C526" s="122" t="s">
        <v>189</v>
      </c>
      <c r="D526" s="122"/>
      <c r="E526" s="34"/>
      <c r="F526" s="34"/>
      <c r="G526" s="34"/>
    </row>
    <row r="527" spans="1:7" x14ac:dyDescent="0.35">
      <c r="A527" s="47" t="s">
        <v>2621</v>
      </c>
      <c r="B527" s="60" t="s">
        <v>1320</v>
      </c>
      <c r="C527" s="122" t="s">
        <v>189</v>
      </c>
      <c r="D527" s="122"/>
      <c r="E527" s="34"/>
      <c r="F527" s="34"/>
      <c r="G527" s="34"/>
    </row>
    <row r="528" spans="1:7" x14ac:dyDescent="0.35">
      <c r="A528" s="47" t="s">
        <v>2622</v>
      </c>
      <c r="B528" s="60" t="s">
        <v>1322</v>
      </c>
      <c r="C528" s="122" t="s">
        <v>189</v>
      </c>
      <c r="D528" s="122"/>
      <c r="E528" s="34"/>
      <c r="F528" s="34"/>
      <c r="G528" s="34"/>
    </row>
    <row r="529" spans="1:7" x14ac:dyDescent="0.35">
      <c r="A529" s="47" t="s">
        <v>2623</v>
      </c>
      <c r="B529" s="60" t="s">
        <v>1324</v>
      </c>
      <c r="C529" s="122" t="s">
        <v>189</v>
      </c>
      <c r="D529" s="122"/>
      <c r="E529" s="34"/>
      <c r="F529" s="34"/>
      <c r="G529" s="34"/>
    </row>
    <row r="530" spans="1:7" x14ac:dyDescent="0.35">
      <c r="A530" s="47" t="s">
        <v>2624</v>
      </c>
      <c r="B530" s="60" t="s">
        <v>263</v>
      </c>
      <c r="C530" s="122" t="s">
        <v>189</v>
      </c>
      <c r="D530" s="122"/>
      <c r="E530" s="34"/>
      <c r="F530" s="34"/>
      <c r="G530" s="34"/>
    </row>
    <row r="531" spans="1:7" x14ac:dyDescent="0.35">
      <c r="A531" s="47" t="s">
        <v>2625</v>
      </c>
      <c r="B531" s="112" t="s">
        <v>1327</v>
      </c>
      <c r="C531" s="122"/>
      <c r="D531" s="53"/>
      <c r="E531" s="34"/>
      <c r="F531" s="34"/>
      <c r="G531" s="34"/>
    </row>
    <row r="532" spans="1:7" x14ac:dyDescent="0.35">
      <c r="A532" s="47" t="s">
        <v>2626</v>
      </c>
      <c r="B532" s="169" t="s">
        <v>267</v>
      </c>
      <c r="C532" s="122"/>
      <c r="D532" s="53"/>
      <c r="E532" s="34"/>
      <c r="F532" s="34"/>
      <c r="G532" s="34"/>
    </row>
    <row r="533" spans="1:7" x14ac:dyDescent="0.35">
      <c r="A533" s="47" t="s">
        <v>2627</v>
      </c>
      <c r="B533" s="169" t="s">
        <v>267</v>
      </c>
      <c r="C533" s="122"/>
      <c r="D533" s="53"/>
      <c r="E533" s="34"/>
      <c r="F533" s="34"/>
      <c r="G533" s="34"/>
    </row>
    <row r="534" spans="1:7" x14ac:dyDescent="0.35">
      <c r="A534" s="47" t="s">
        <v>2628</v>
      </c>
      <c r="B534" s="169" t="s">
        <v>267</v>
      </c>
      <c r="C534" s="122"/>
      <c r="D534" s="53"/>
      <c r="E534" s="34"/>
      <c r="F534" s="34"/>
      <c r="G534" s="34"/>
    </row>
    <row r="535" spans="1:7" x14ac:dyDescent="0.35">
      <c r="A535" s="47" t="s">
        <v>2629</v>
      </c>
      <c r="B535" s="169" t="s">
        <v>267</v>
      </c>
      <c r="C535" s="122"/>
      <c r="D535" s="53"/>
      <c r="E535" s="34"/>
      <c r="F535" s="34"/>
      <c r="G535" s="34"/>
    </row>
    <row r="536" spans="1:7" x14ac:dyDescent="0.35">
      <c r="A536" s="47" t="s">
        <v>2630</v>
      </c>
      <c r="B536" s="169" t="s">
        <v>267</v>
      </c>
      <c r="C536" s="122"/>
      <c r="D536" s="53"/>
      <c r="E536" s="34"/>
      <c r="F536" s="34"/>
      <c r="G536" s="34"/>
    </row>
    <row r="537" spans="1:7" x14ac:dyDescent="0.35">
      <c r="A537" s="47" t="s">
        <v>2631</v>
      </c>
      <c r="B537" s="169" t="s">
        <v>267</v>
      </c>
      <c r="C537" s="122"/>
      <c r="D537" s="53"/>
      <c r="E537" s="34"/>
      <c r="F537" s="34"/>
      <c r="G537" s="34"/>
    </row>
    <row r="538" spans="1:7" x14ac:dyDescent="0.35">
      <c r="A538" s="47" t="s">
        <v>2632</v>
      </c>
      <c r="B538" s="169" t="s">
        <v>267</v>
      </c>
      <c r="C538" s="122"/>
      <c r="D538" s="53"/>
      <c r="E538" s="34"/>
      <c r="F538" s="34"/>
      <c r="G538" s="34"/>
    </row>
    <row r="539" spans="1:7" x14ac:dyDescent="0.35">
      <c r="A539" s="47" t="s">
        <v>2633</v>
      </c>
      <c r="B539" s="169" t="s">
        <v>267</v>
      </c>
      <c r="C539" s="122"/>
      <c r="D539" s="53"/>
      <c r="E539" s="34"/>
      <c r="F539" s="34"/>
      <c r="G539" s="34"/>
    </row>
    <row r="540" spans="1:7" x14ac:dyDescent="0.35">
      <c r="A540" s="47" t="s">
        <v>2634</v>
      </c>
      <c r="B540" s="169" t="s">
        <v>267</v>
      </c>
      <c r="C540" s="122"/>
      <c r="D540" s="53"/>
      <c r="E540" s="34"/>
      <c r="F540" s="34"/>
      <c r="G540" s="34"/>
    </row>
    <row r="541" spans="1:7" x14ac:dyDescent="0.35">
      <c r="A541" s="47" t="s">
        <v>2635</v>
      </c>
      <c r="B541" s="169" t="s">
        <v>267</v>
      </c>
      <c r="C541" s="122"/>
      <c r="D541" s="53"/>
      <c r="E541" s="34"/>
      <c r="F541" s="34"/>
      <c r="G541" s="34"/>
    </row>
    <row r="542" spans="1:7" x14ac:dyDescent="0.35">
      <c r="A542" s="47" t="s">
        <v>2636</v>
      </c>
      <c r="B542" s="169" t="s">
        <v>267</v>
      </c>
      <c r="C542" s="122"/>
      <c r="D542" s="53"/>
      <c r="E542" s="34"/>
      <c r="F542" s="34"/>
      <c r="G542" s="31"/>
    </row>
    <row r="543" spans="1:7" x14ac:dyDescent="0.35">
      <c r="A543" s="47" t="s">
        <v>2637</v>
      </c>
      <c r="B543" s="169" t="s">
        <v>267</v>
      </c>
      <c r="C543" s="122"/>
      <c r="D543" s="53"/>
      <c r="E543" s="34"/>
      <c r="F543" s="34"/>
      <c r="G543" s="31"/>
    </row>
    <row r="544" spans="1:7" x14ac:dyDescent="0.35">
      <c r="A544" s="47" t="s">
        <v>2638</v>
      </c>
      <c r="B544" s="169" t="s">
        <v>267</v>
      </c>
      <c r="C544" s="122"/>
      <c r="D544" s="53"/>
      <c r="E544" s="34"/>
      <c r="F544" s="34"/>
      <c r="G544" s="31"/>
    </row>
    <row r="545" spans="1:7" x14ac:dyDescent="0.35">
      <c r="A545" s="56"/>
      <c r="B545" s="56" t="s">
        <v>2639</v>
      </c>
      <c r="C545" s="56" t="s">
        <v>225</v>
      </c>
      <c r="D545" s="56" t="s">
        <v>1342</v>
      </c>
      <c r="E545" s="56"/>
      <c r="F545" s="56" t="s">
        <v>748</v>
      </c>
      <c r="G545" s="56" t="s">
        <v>1343</v>
      </c>
    </row>
    <row r="546" spans="1:7" x14ac:dyDescent="0.35">
      <c r="A546" s="47" t="s">
        <v>2640</v>
      </c>
      <c r="B546" s="155" t="s">
        <v>846</v>
      </c>
      <c r="C546" s="53" t="s">
        <v>189</v>
      </c>
      <c r="D546" s="53" t="s">
        <v>189</v>
      </c>
      <c r="E546" s="39"/>
      <c r="F546" s="69" t="str">
        <f>IF($C$564=0,"",IF(C546="[for completion]","",IF(C546="","",C546/$C$564)))</f>
        <v/>
      </c>
      <c r="G546" s="69" t="str">
        <f>IF($D$564=0,"",IF(D546="[for completion]","",IF(D546="","",D546/$D$564)))</f>
        <v/>
      </c>
    </row>
    <row r="547" spans="1:7" x14ac:dyDescent="0.35">
      <c r="A547" s="47" t="s">
        <v>2641</v>
      </c>
      <c r="B547" s="155" t="s">
        <v>846</v>
      </c>
      <c r="C547" s="53" t="s">
        <v>189</v>
      </c>
      <c r="D547" s="53" t="s">
        <v>189</v>
      </c>
      <c r="E547" s="39"/>
      <c r="F547" s="69" t="str">
        <f t="shared" ref="F547:F563" si="21">IF($C$564=0,"",IF(C547="[for completion]","",IF(C547="","",C547/$C$564)))</f>
        <v/>
      </c>
      <c r="G547" s="69" t="str">
        <f t="shared" ref="G547:G563" si="22">IF($D$564=0,"",IF(D547="[for completion]","",IF(D547="","",D547/$D$564)))</f>
        <v/>
      </c>
    </row>
    <row r="548" spans="1:7" x14ac:dyDescent="0.35">
      <c r="A548" s="47" t="s">
        <v>2642</v>
      </c>
      <c r="B548" s="155" t="s">
        <v>846</v>
      </c>
      <c r="C548" s="53" t="s">
        <v>189</v>
      </c>
      <c r="D548" s="53" t="s">
        <v>189</v>
      </c>
      <c r="E548" s="39"/>
      <c r="F548" s="69" t="str">
        <f t="shared" si="21"/>
        <v/>
      </c>
      <c r="G548" s="69" t="str">
        <f t="shared" si="22"/>
        <v/>
      </c>
    </row>
    <row r="549" spans="1:7" x14ac:dyDescent="0.35">
      <c r="A549" s="47" t="s">
        <v>2643</v>
      </c>
      <c r="B549" s="155" t="s">
        <v>846</v>
      </c>
      <c r="C549" s="53" t="s">
        <v>189</v>
      </c>
      <c r="D549" s="53" t="s">
        <v>189</v>
      </c>
      <c r="E549" s="39"/>
      <c r="F549" s="69" t="str">
        <f t="shared" si="21"/>
        <v/>
      </c>
      <c r="G549" s="69" t="str">
        <f t="shared" si="22"/>
        <v/>
      </c>
    </row>
    <row r="550" spans="1:7" x14ac:dyDescent="0.35">
      <c r="A550" s="47" t="s">
        <v>2644</v>
      </c>
      <c r="B550" s="155" t="s">
        <v>846</v>
      </c>
      <c r="C550" s="53" t="s">
        <v>189</v>
      </c>
      <c r="D550" s="53" t="s">
        <v>189</v>
      </c>
      <c r="E550" s="39"/>
      <c r="F550" s="69" t="str">
        <f t="shared" si="21"/>
        <v/>
      </c>
      <c r="G550" s="69" t="str">
        <f t="shared" si="22"/>
        <v/>
      </c>
    </row>
    <row r="551" spans="1:7" x14ac:dyDescent="0.35">
      <c r="A551" s="47" t="s">
        <v>2645</v>
      </c>
      <c r="B551" s="155" t="s">
        <v>846</v>
      </c>
      <c r="C551" s="53" t="s">
        <v>189</v>
      </c>
      <c r="D551" s="53" t="s">
        <v>189</v>
      </c>
      <c r="E551" s="39"/>
      <c r="F551" s="69" t="str">
        <f t="shared" si="21"/>
        <v/>
      </c>
      <c r="G551" s="69" t="str">
        <f t="shared" si="22"/>
        <v/>
      </c>
    </row>
    <row r="552" spans="1:7" x14ac:dyDescent="0.35">
      <c r="A552" s="47" t="s">
        <v>2646</v>
      </c>
      <c r="B552" s="155" t="s">
        <v>846</v>
      </c>
      <c r="C552" s="53" t="s">
        <v>189</v>
      </c>
      <c r="D552" s="53" t="s">
        <v>189</v>
      </c>
      <c r="E552" s="39"/>
      <c r="F552" s="69" t="str">
        <f t="shared" si="21"/>
        <v/>
      </c>
      <c r="G552" s="69" t="str">
        <f t="shared" si="22"/>
        <v/>
      </c>
    </row>
    <row r="553" spans="1:7" x14ac:dyDescent="0.35">
      <c r="A553" s="47" t="s">
        <v>2647</v>
      </c>
      <c r="B553" s="155" t="s">
        <v>846</v>
      </c>
      <c r="C553" s="53" t="s">
        <v>189</v>
      </c>
      <c r="D553" s="53" t="s">
        <v>189</v>
      </c>
      <c r="E553" s="39"/>
      <c r="F553" s="69" t="str">
        <f t="shared" si="21"/>
        <v/>
      </c>
      <c r="G553" s="69" t="str">
        <f t="shared" si="22"/>
        <v/>
      </c>
    </row>
    <row r="554" spans="1:7" x14ac:dyDescent="0.35">
      <c r="A554" s="47" t="s">
        <v>2648</v>
      </c>
      <c r="B554" s="155" t="s">
        <v>846</v>
      </c>
      <c r="C554" s="53" t="s">
        <v>189</v>
      </c>
      <c r="D554" s="53" t="s">
        <v>189</v>
      </c>
      <c r="E554" s="39"/>
      <c r="F554" s="69" t="str">
        <f t="shared" si="21"/>
        <v/>
      </c>
      <c r="G554" s="69" t="str">
        <f t="shared" si="22"/>
        <v/>
      </c>
    </row>
    <row r="555" spans="1:7" x14ac:dyDescent="0.35">
      <c r="A555" s="47" t="s">
        <v>2649</v>
      </c>
      <c r="B555" s="155" t="s">
        <v>846</v>
      </c>
      <c r="C555" s="53" t="s">
        <v>189</v>
      </c>
      <c r="D555" s="53" t="s">
        <v>189</v>
      </c>
      <c r="E555" s="39"/>
      <c r="F555" s="69" t="str">
        <f t="shared" si="21"/>
        <v/>
      </c>
      <c r="G555" s="69" t="str">
        <f t="shared" si="22"/>
        <v/>
      </c>
    </row>
    <row r="556" spans="1:7" x14ac:dyDescent="0.35">
      <c r="A556" s="47" t="s">
        <v>2650</v>
      </c>
      <c r="B556" s="155" t="s">
        <v>846</v>
      </c>
      <c r="C556" s="53" t="s">
        <v>189</v>
      </c>
      <c r="D556" s="53" t="s">
        <v>189</v>
      </c>
      <c r="E556" s="39"/>
      <c r="F556" s="69" t="str">
        <f t="shared" si="21"/>
        <v/>
      </c>
      <c r="G556" s="69" t="str">
        <f t="shared" si="22"/>
        <v/>
      </c>
    </row>
    <row r="557" spans="1:7" x14ac:dyDescent="0.35">
      <c r="A557" s="47" t="s">
        <v>2651</v>
      </c>
      <c r="B557" s="155" t="s">
        <v>846</v>
      </c>
      <c r="C557" s="53" t="s">
        <v>189</v>
      </c>
      <c r="D557" s="53" t="s">
        <v>189</v>
      </c>
      <c r="E557" s="39"/>
      <c r="F557" s="69" t="str">
        <f t="shared" si="21"/>
        <v/>
      </c>
      <c r="G557" s="69" t="str">
        <f t="shared" si="22"/>
        <v/>
      </c>
    </row>
    <row r="558" spans="1:7" x14ac:dyDescent="0.35">
      <c r="A558" s="47" t="s">
        <v>2652</v>
      </c>
      <c r="B558" s="155" t="s">
        <v>846</v>
      </c>
      <c r="C558" s="53" t="s">
        <v>189</v>
      </c>
      <c r="D558" s="53" t="s">
        <v>189</v>
      </c>
      <c r="E558" s="39"/>
      <c r="F558" s="69" t="str">
        <f t="shared" si="21"/>
        <v/>
      </c>
      <c r="G558" s="69" t="str">
        <f t="shared" si="22"/>
        <v/>
      </c>
    </row>
    <row r="559" spans="1:7" x14ac:dyDescent="0.35">
      <c r="A559" s="47" t="s">
        <v>2653</v>
      </c>
      <c r="B559" s="155" t="s">
        <v>846</v>
      </c>
      <c r="C559" s="53" t="s">
        <v>189</v>
      </c>
      <c r="D559" s="53" t="s">
        <v>189</v>
      </c>
      <c r="E559" s="39"/>
      <c r="F559" s="69" t="str">
        <f t="shared" si="21"/>
        <v/>
      </c>
      <c r="G559" s="69" t="str">
        <f t="shared" si="22"/>
        <v/>
      </c>
    </row>
    <row r="560" spans="1:7" x14ac:dyDescent="0.35">
      <c r="A560" s="47" t="s">
        <v>2654</v>
      </c>
      <c r="B560" s="155" t="s">
        <v>846</v>
      </c>
      <c r="C560" s="53" t="s">
        <v>189</v>
      </c>
      <c r="D560" s="53" t="s">
        <v>189</v>
      </c>
      <c r="E560" s="39"/>
      <c r="F560" s="69" t="str">
        <f t="shared" si="21"/>
        <v/>
      </c>
      <c r="G560" s="69" t="str">
        <f t="shared" si="22"/>
        <v/>
      </c>
    </row>
    <row r="561" spans="1:7" x14ac:dyDescent="0.35">
      <c r="A561" s="47" t="s">
        <v>2655</v>
      </c>
      <c r="B561" s="155" t="s">
        <v>846</v>
      </c>
      <c r="C561" s="53" t="s">
        <v>189</v>
      </c>
      <c r="D561" s="53" t="s">
        <v>189</v>
      </c>
      <c r="E561" s="39"/>
      <c r="F561" s="69" t="str">
        <f t="shared" si="21"/>
        <v/>
      </c>
      <c r="G561" s="69" t="str">
        <f t="shared" si="22"/>
        <v/>
      </c>
    </row>
    <row r="562" spans="1:7" x14ac:dyDescent="0.35">
      <c r="A562" s="47" t="s">
        <v>2656</v>
      </c>
      <c r="B562" s="155" t="s">
        <v>846</v>
      </c>
      <c r="C562" s="53" t="s">
        <v>189</v>
      </c>
      <c r="D562" s="53" t="s">
        <v>189</v>
      </c>
      <c r="E562" s="39"/>
      <c r="F562" s="69" t="str">
        <f t="shared" si="21"/>
        <v/>
      </c>
      <c r="G562" s="69" t="str">
        <f t="shared" si="22"/>
        <v/>
      </c>
    </row>
    <row r="563" spans="1:7" x14ac:dyDescent="0.35">
      <c r="A563" s="47" t="s">
        <v>2657</v>
      </c>
      <c r="B563" s="60" t="s">
        <v>1089</v>
      </c>
      <c r="C563" s="53" t="s">
        <v>189</v>
      </c>
      <c r="D563" s="53" t="s">
        <v>189</v>
      </c>
      <c r="E563" s="39"/>
      <c r="F563" s="69" t="str">
        <f t="shared" si="21"/>
        <v/>
      </c>
      <c r="G563" s="69" t="str">
        <f t="shared" si="22"/>
        <v/>
      </c>
    </row>
    <row r="564" spans="1:7" x14ac:dyDescent="0.35">
      <c r="A564" s="47" t="s">
        <v>2658</v>
      </c>
      <c r="B564" s="60" t="s">
        <v>265</v>
      </c>
      <c r="C564" s="87">
        <f>SUM(C546:C563)</f>
        <v>0</v>
      </c>
      <c r="D564" s="115">
        <f>SUM(D546:D563)</f>
        <v>0</v>
      </c>
      <c r="E564" s="39"/>
      <c r="F564" s="111">
        <f>SUM(F546:F563)</f>
        <v>0</v>
      </c>
      <c r="G564" s="111">
        <f>SUM(G546:G563)</f>
        <v>0</v>
      </c>
    </row>
    <row r="565" spans="1:7" x14ac:dyDescent="0.35">
      <c r="A565" s="47" t="s">
        <v>2659</v>
      </c>
      <c r="B565" s="51"/>
      <c r="C565" s="34"/>
      <c r="D565" s="34"/>
      <c r="E565" s="39"/>
      <c r="F565" s="39"/>
      <c r="G565" s="39"/>
    </row>
    <row r="566" spans="1:7" x14ac:dyDescent="0.35">
      <c r="A566" s="47" t="s">
        <v>2660</v>
      </c>
      <c r="B566" s="51"/>
      <c r="C566" s="34"/>
      <c r="D566" s="34"/>
      <c r="E566" s="39"/>
      <c r="F566" s="39"/>
      <c r="G566" s="39"/>
    </row>
    <row r="567" spans="1:7" x14ac:dyDescent="0.35">
      <c r="A567" s="47" t="s">
        <v>2661</v>
      </c>
      <c r="B567" s="51"/>
      <c r="C567" s="34"/>
      <c r="D567" s="34"/>
      <c r="E567" s="39"/>
      <c r="F567" s="39"/>
      <c r="G567" s="39"/>
    </row>
    <row r="568" spans="1:7" x14ac:dyDescent="0.35">
      <c r="A568" s="56"/>
      <c r="B568" s="56" t="s">
        <v>2662</v>
      </c>
      <c r="C568" s="56" t="s">
        <v>225</v>
      </c>
      <c r="D568" s="56" t="s">
        <v>1342</v>
      </c>
      <c r="E568" s="56"/>
      <c r="F568" s="56" t="s">
        <v>748</v>
      </c>
      <c r="G568" s="56" t="s">
        <v>2663</v>
      </c>
    </row>
    <row r="569" spans="1:7" x14ac:dyDescent="0.35">
      <c r="A569" s="47" t="s">
        <v>2664</v>
      </c>
      <c r="B569" s="155" t="s">
        <v>846</v>
      </c>
      <c r="C569" s="134" t="s">
        <v>189</v>
      </c>
      <c r="D569" s="180" t="s">
        <v>189</v>
      </c>
      <c r="E569" s="39"/>
      <c r="F569" s="69" t="str">
        <f>IF($C$587=0,"",IF(C569="[for completion]","",IF(C569="","",C569/$C$587)))</f>
        <v/>
      </c>
      <c r="G569" s="69" t="str">
        <f>IF($D$587=0,"",IF(D569="[for completion]","",IF(D569="","",D569/$D$587)))</f>
        <v/>
      </c>
    </row>
    <row r="570" spans="1:7" x14ac:dyDescent="0.35">
      <c r="A570" s="47" t="s">
        <v>2665</v>
      </c>
      <c r="B570" s="155" t="s">
        <v>846</v>
      </c>
      <c r="C570" s="134" t="s">
        <v>189</v>
      </c>
      <c r="D570" s="180" t="s">
        <v>189</v>
      </c>
      <c r="E570" s="39"/>
      <c r="F570" s="69" t="str">
        <f t="shared" ref="F570:F586" si="23">IF($C$587=0,"",IF(C570="[for completion]","",IF(C570="","",C570/$C$587)))</f>
        <v/>
      </c>
      <c r="G570" s="69" t="str">
        <f t="shared" ref="G570:G586" si="24">IF($D$587=0,"",IF(D570="[for completion]","",IF(D570="","",D570/$D$587)))</f>
        <v/>
      </c>
    </row>
    <row r="571" spans="1:7" x14ac:dyDescent="0.35">
      <c r="A571" s="47" t="s">
        <v>2666</v>
      </c>
      <c r="B571" s="155" t="s">
        <v>846</v>
      </c>
      <c r="C571" s="134" t="s">
        <v>189</v>
      </c>
      <c r="D571" s="180" t="s">
        <v>189</v>
      </c>
      <c r="E571" s="39"/>
      <c r="F571" s="69" t="str">
        <f t="shared" si="23"/>
        <v/>
      </c>
      <c r="G571" s="69" t="str">
        <f t="shared" si="24"/>
        <v/>
      </c>
    </row>
    <row r="572" spans="1:7" x14ac:dyDescent="0.35">
      <c r="A572" s="47" t="s">
        <v>2667</v>
      </c>
      <c r="B572" s="155" t="s">
        <v>846</v>
      </c>
      <c r="C572" s="134" t="s">
        <v>189</v>
      </c>
      <c r="D572" s="180" t="s">
        <v>189</v>
      </c>
      <c r="E572" s="39"/>
      <c r="F572" s="69" t="str">
        <f t="shared" si="23"/>
        <v/>
      </c>
      <c r="G572" s="69" t="str">
        <f t="shared" si="24"/>
        <v/>
      </c>
    </row>
    <row r="573" spans="1:7" x14ac:dyDescent="0.35">
      <c r="A573" s="47" t="s">
        <v>2668</v>
      </c>
      <c r="B573" s="155" t="s">
        <v>846</v>
      </c>
      <c r="C573" s="134" t="s">
        <v>189</v>
      </c>
      <c r="D573" s="180" t="s">
        <v>189</v>
      </c>
      <c r="E573" s="39"/>
      <c r="F573" s="69" t="str">
        <f t="shared" si="23"/>
        <v/>
      </c>
      <c r="G573" s="69" t="str">
        <f t="shared" si="24"/>
        <v/>
      </c>
    </row>
    <row r="574" spans="1:7" x14ac:dyDescent="0.35">
      <c r="A574" s="47" t="s">
        <v>2669</v>
      </c>
      <c r="B574" s="155" t="s">
        <v>846</v>
      </c>
      <c r="C574" s="134" t="s">
        <v>189</v>
      </c>
      <c r="D574" s="180" t="s">
        <v>189</v>
      </c>
      <c r="E574" s="39"/>
      <c r="F574" s="69" t="str">
        <f t="shared" si="23"/>
        <v/>
      </c>
      <c r="G574" s="69" t="str">
        <f t="shared" si="24"/>
        <v/>
      </c>
    </row>
    <row r="575" spans="1:7" x14ac:dyDescent="0.35">
      <c r="A575" s="47" t="s">
        <v>2670</v>
      </c>
      <c r="B575" s="155" t="s">
        <v>846</v>
      </c>
      <c r="C575" s="134" t="s">
        <v>189</v>
      </c>
      <c r="D575" s="180" t="s">
        <v>189</v>
      </c>
      <c r="E575" s="39"/>
      <c r="F575" s="69" t="str">
        <f t="shared" si="23"/>
        <v/>
      </c>
      <c r="G575" s="69" t="str">
        <f t="shared" si="24"/>
        <v/>
      </c>
    </row>
    <row r="576" spans="1:7" x14ac:dyDescent="0.35">
      <c r="A576" s="47" t="s">
        <v>2671</v>
      </c>
      <c r="B576" s="155" t="s">
        <v>846</v>
      </c>
      <c r="C576" s="134" t="s">
        <v>189</v>
      </c>
      <c r="D576" s="180" t="s">
        <v>189</v>
      </c>
      <c r="E576" s="39"/>
      <c r="F576" s="69" t="str">
        <f t="shared" si="23"/>
        <v/>
      </c>
      <c r="G576" s="69" t="str">
        <f t="shared" si="24"/>
        <v/>
      </c>
    </row>
    <row r="577" spans="1:7" x14ac:dyDescent="0.35">
      <c r="A577" s="47" t="s">
        <v>2672</v>
      </c>
      <c r="B577" s="155" t="s">
        <v>846</v>
      </c>
      <c r="C577" s="134" t="s">
        <v>189</v>
      </c>
      <c r="D577" s="180" t="s">
        <v>189</v>
      </c>
      <c r="E577" s="39"/>
      <c r="F577" s="69" t="str">
        <f t="shared" si="23"/>
        <v/>
      </c>
      <c r="G577" s="69" t="str">
        <f t="shared" si="24"/>
        <v/>
      </c>
    </row>
    <row r="578" spans="1:7" x14ac:dyDescent="0.35">
      <c r="A578" s="47" t="s">
        <v>2673</v>
      </c>
      <c r="B578" s="155" t="s">
        <v>846</v>
      </c>
      <c r="C578" s="134" t="s">
        <v>189</v>
      </c>
      <c r="D578" s="180" t="s">
        <v>189</v>
      </c>
      <c r="E578" s="39"/>
      <c r="F578" s="69" t="str">
        <f t="shared" si="23"/>
        <v/>
      </c>
      <c r="G578" s="69" t="str">
        <f t="shared" si="24"/>
        <v/>
      </c>
    </row>
    <row r="579" spans="1:7" x14ac:dyDescent="0.35">
      <c r="A579" s="47" t="s">
        <v>2674</v>
      </c>
      <c r="B579" s="155" t="s">
        <v>846</v>
      </c>
      <c r="C579" s="134" t="s">
        <v>189</v>
      </c>
      <c r="D579" s="180" t="s">
        <v>189</v>
      </c>
      <c r="E579" s="39"/>
      <c r="F579" s="69" t="str">
        <f t="shared" si="23"/>
        <v/>
      </c>
      <c r="G579" s="69" t="str">
        <f t="shared" si="24"/>
        <v/>
      </c>
    </row>
    <row r="580" spans="1:7" x14ac:dyDescent="0.35">
      <c r="A580" s="47" t="s">
        <v>2675</v>
      </c>
      <c r="B580" s="155" t="s">
        <v>846</v>
      </c>
      <c r="C580" s="134" t="s">
        <v>189</v>
      </c>
      <c r="D580" s="180" t="s">
        <v>189</v>
      </c>
      <c r="E580" s="39"/>
      <c r="F580" s="69" t="str">
        <f t="shared" si="23"/>
        <v/>
      </c>
      <c r="G580" s="69" t="str">
        <f t="shared" si="24"/>
        <v/>
      </c>
    </row>
    <row r="581" spans="1:7" x14ac:dyDescent="0.35">
      <c r="A581" s="47" t="s">
        <v>2676</v>
      </c>
      <c r="B581" s="155" t="s">
        <v>846</v>
      </c>
      <c r="C581" s="134" t="s">
        <v>189</v>
      </c>
      <c r="D581" s="180" t="s">
        <v>189</v>
      </c>
      <c r="E581" s="39"/>
      <c r="F581" s="69" t="str">
        <f t="shared" si="23"/>
        <v/>
      </c>
      <c r="G581" s="69" t="str">
        <f t="shared" si="24"/>
        <v/>
      </c>
    </row>
    <row r="582" spans="1:7" x14ac:dyDescent="0.35">
      <c r="A582" s="47" t="s">
        <v>2677</v>
      </c>
      <c r="B582" s="155" t="s">
        <v>846</v>
      </c>
      <c r="C582" s="134" t="s">
        <v>189</v>
      </c>
      <c r="D582" s="180" t="s">
        <v>189</v>
      </c>
      <c r="E582" s="39"/>
      <c r="F582" s="69" t="str">
        <f t="shared" si="23"/>
        <v/>
      </c>
      <c r="G582" s="69" t="str">
        <f t="shared" si="24"/>
        <v/>
      </c>
    </row>
    <row r="583" spans="1:7" x14ac:dyDescent="0.35">
      <c r="A583" s="47" t="s">
        <v>2678</v>
      </c>
      <c r="B583" s="155" t="s">
        <v>846</v>
      </c>
      <c r="C583" s="134" t="s">
        <v>189</v>
      </c>
      <c r="D583" s="180" t="s">
        <v>189</v>
      </c>
      <c r="E583" s="39"/>
      <c r="F583" s="69" t="str">
        <f t="shared" si="23"/>
        <v/>
      </c>
      <c r="G583" s="69" t="str">
        <f t="shared" si="24"/>
        <v/>
      </c>
    </row>
    <row r="584" spans="1:7" x14ac:dyDescent="0.35">
      <c r="A584" s="47" t="s">
        <v>2679</v>
      </c>
      <c r="B584" s="155" t="s">
        <v>846</v>
      </c>
      <c r="C584" s="134" t="s">
        <v>189</v>
      </c>
      <c r="D584" s="180" t="s">
        <v>189</v>
      </c>
      <c r="E584" s="39"/>
      <c r="F584" s="69" t="str">
        <f t="shared" si="23"/>
        <v/>
      </c>
      <c r="G584" s="69" t="str">
        <f t="shared" si="24"/>
        <v/>
      </c>
    </row>
    <row r="585" spans="1:7" x14ac:dyDescent="0.35">
      <c r="A585" s="47" t="s">
        <v>2680</v>
      </c>
      <c r="B585" s="155" t="s">
        <v>846</v>
      </c>
      <c r="C585" s="134" t="s">
        <v>189</v>
      </c>
      <c r="D585" s="180" t="s">
        <v>189</v>
      </c>
      <c r="E585" s="39"/>
      <c r="F585" s="69" t="str">
        <f t="shared" si="23"/>
        <v/>
      </c>
      <c r="G585" s="69" t="str">
        <f t="shared" si="24"/>
        <v/>
      </c>
    </row>
    <row r="586" spans="1:7" x14ac:dyDescent="0.35">
      <c r="A586" s="47" t="s">
        <v>2681</v>
      </c>
      <c r="B586" s="60" t="s">
        <v>1089</v>
      </c>
      <c r="C586" s="134" t="s">
        <v>189</v>
      </c>
      <c r="D586" s="180" t="s">
        <v>189</v>
      </c>
      <c r="E586" s="39"/>
      <c r="F586" s="69" t="str">
        <f t="shared" si="23"/>
        <v/>
      </c>
      <c r="G586" s="69" t="str">
        <f t="shared" si="24"/>
        <v/>
      </c>
    </row>
    <row r="587" spans="1:7" x14ac:dyDescent="0.35">
      <c r="A587" s="47" t="s">
        <v>2682</v>
      </c>
      <c r="B587" s="60" t="s">
        <v>265</v>
      </c>
      <c r="C587" s="87">
        <f>SUM(C569:C586)</f>
        <v>0</v>
      </c>
      <c r="D587" s="115">
        <f>SUM(D569:D586)</f>
        <v>0</v>
      </c>
      <c r="E587" s="39"/>
      <c r="F587" s="111">
        <f>SUM(F569:F586)</f>
        <v>0</v>
      </c>
      <c r="G587" s="111">
        <f>SUM(G569:G586)</f>
        <v>0</v>
      </c>
    </row>
    <row r="588" spans="1:7" x14ac:dyDescent="0.35">
      <c r="A588" s="56"/>
      <c r="B588" s="56" t="s">
        <v>2683</v>
      </c>
      <c r="C588" s="56" t="s">
        <v>225</v>
      </c>
      <c r="D588" s="56" t="s">
        <v>1342</v>
      </c>
      <c r="E588" s="56"/>
      <c r="F588" s="56" t="s">
        <v>748</v>
      </c>
      <c r="G588" s="56" t="s">
        <v>1343</v>
      </c>
    </row>
    <row r="589" spans="1:7" x14ac:dyDescent="0.35">
      <c r="A589" s="47" t="s">
        <v>2684</v>
      </c>
      <c r="B589" s="60" t="s">
        <v>1119</v>
      </c>
      <c r="C589" s="53" t="s">
        <v>189</v>
      </c>
      <c r="D589" s="53" t="s">
        <v>189</v>
      </c>
      <c r="E589" s="39"/>
      <c r="F589" s="69" t="str">
        <f t="shared" ref="F589:F596" si="25">IF($C$602=0,"",IF(C589="[for completion]","",IF(C589="","",C589/$C$602)))</f>
        <v/>
      </c>
      <c r="G589" s="69" t="str">
        <f t="shared" ref="G589:G596" si="26">IF($D$602=0,"",IF(D589="[for completion]","",IF(D589="","",D589/$D$602)))</f>
        <v/>
      </c>
    </row>
    <row r="590" spans="1:7" x14ac:dyDescent="0.35">
      <c r="A590" s="47" t="s">
        <v>2685</v>
      </c>
      <c r="B590" s="60" t="s">
        <v>1121</v>
      </c>
      <c r="C590" s="53" t="s">
        <v>189</v>
      </c>
      <c r="D590" s="53" t="s">
        <v>189</v>
      </c>
      <c r="E590" s="39"/>
      <c r="F590" s="69" t="str">
        <f t="shared" si="25"/>
        <v/>
      </c>
      <c r="G590" s="69" t="str">
        <f t="shared" si="26"/>
        <v/>
      </c>
    </row>
    <row r="591" spans="1:7" x14ac:dyDescent="0.35">
      <c r="A591" s="47" t="s">
        <v>2686</v>
      </c>
      <c r="B591" s="60" t="s">
        <v>1123</v>
      </c>
      <c r="C591" s="53" t="s">
        <v>189</v>
      </c>
      <c r="D591" s="53" t="s">
        <v>189</v>
      </c>
      <c r="E591" s="39"/>
      <c r="F591" s="69" t="str">
        <f t="shared" si="25"/>
        <v/>
      </c>
      <c r="G591" s="69" t="str">
        <f t="shared" si="26"/>
        <v/>
      </c>
    </row>
    <row r="592" spans="1:7" x14ac:dyDescent="0.35">
      <c r="A592" s="47" t="s">
        <v>2687</v>
      </c>
      <c r="B592" s="60" t="s">
        <v>1125</v>
      </c>
      <c r="C592" s="53" t="s">
        <v>189</v>
      </c>
      <c r="D592" s="53" t="s">
        <v>189</v>
      </c>
      <c r="E592" s="39"/>
      <c r="F592" s="69" t="str">
        <f t="shared" si="25"/>
        <v/>
      </c>
      <c r="G592" s="69" t="str">
        <f t="shared" si="26"/>
        <v/>
      </c>
    </row>
    <row r="593" spans="1:7" x14ac:dyDescent="0.35">
      <c r="A593" s="47" t="s">
        <v>2688</v>
      </c>
      <c r="B593" s="60" t="s">
        <v>1127</v>
      </c>
      <c r="C593" s="53" t="s">
        <v>189</v>
      </c>
      <c r="D593" s="53" t="s">
        <v>189</v>
      </c>
      <c r="E593" s="39"/>
      <c r="F593" s="69" t="str">
        <f t="shared" si="25"/>
        <v/>
      </c>
      <c r="G593" s="69" t="str">
        <f t="shared" si="26"/>
        <v/>
      </c>
    </row>
    <row r="594" spans="1:7" x14ac:dyDescent="0.35">
      <c r="A594" s="47" t="s">
        <v>2689</v>
      </c>
      <c r="B594" s="60" t="s">
        <v>1129</v>
      </c>
      <c r="C594" s="53" t="s">
        <v>189</v>
      </c>
      <c r="D594" s="53" t="s">
        <v>189</v>
      </c>
      <c r="E594" s="39"/>
      <c r="F594" s="69" t="str">
        <f t="shared" si="25"/>
        <v/>
      </c>
      <c r="G594" s="69" t="str">
        <f t="shared" si="26"/>
        <v/>
      </c>
    </row>
    <row r="595" spans="1:7" x14ac:dyDescent="0.35">
      <c r="A595" s="47" t="s">
        <v>2690</v>
      </c>
      <c r="B595" s="60" t="s">
        <v>1131</v>
      </c>
      <c r="C595" s="53" t="s">
        <v>189</v>
      </c>
      <c r="D595" s="53" t="s">
        <v>189</v>
      </c>
      <c r="E595" s="39"/>
      <c r="F595" s="69" t="str">
        <f t="shared" si="25"/>
        <v/>
      </c>
      <c r="G595" s="69" t="str">
        <f t="shared" si="26"/>
        <v/>
      </c>
    </row>
    <row r="596" spans="1:7" x14ac:dyDescent="0.35">
      <c r="A596" s="47" t="s">
        <v>2691</v>
      </c>
      <c r="B596" s="60" t="s">
        <v>1133</v>
      </c>
      <c r="C596" s="53" t="s">
        <v>189</v>
      </c>
      <c r="D596" s="53" t="s">
        <v>189</v>
      </c>
      <c r="E596" s="39"/>
      <c r="F596" s="69" t="str">
        <f t="shared" si="25"/>
        <v/>
      </c>
      <c r="G596" s="69" t="str">
        <f t="shared" si="26"/>
        <v/>
      </c>
    </row>
    <row r="597" spans="1:7" x14ac:dyDescent="0.35">
      <c r="A597" s="47" t="s">
        <v>2692</v>
      </c>
      <c r="B597" s="60" t="s">
        <v>1135</v>
      </c>
      <c r="C597" s="134" t="s">
        <v>189</v>
      </c>
      <c r="D597" s="53" t="s">
        <v>189</v>
      </c>
      <c r="E597" s="39"/>
      <c r="F597" s="69" t="str">
        <f>IF($C$602=0,"",IF(C597="[for completion]","",IF(C597="","",C597/$C$602)))</f>
        <v/>
      </c>
      <c r="G597" s="69" t="str">
        <f>IF($D$602=0,"",IF(D597="[for completion]","",IF(D597="","",D597/$D$602)))</f>
        <v/>
      </c>
    </row>
    <row r="598" spans="1:7" x14ac:dyDescent="0.35">
      <c r="A598" s="47" t="s">
        <v>2693</v>
      </c>
      <c r="B598" s="47" t="s">
        <v>1137</v>
      </c>
      <c r="C598" s="134" t="s">
        <v>189</v>
      </c>
      <c r="D598" s="53" t="s">
        <v>189</v>
      </c>
      <c r="F598" s="69" t="str">
        <f>IF($C$602=0,"",IF(C598="[for completion]","",IF(C598="","",C598/$C$602)))</f>
        <v/>
      </c>
      <c r="G598" s="69" t="str">
        <f>IF($D$602=0,"",IF(D598="[for completion]","",IF(D598="","",D598/$D$602)))</f>
        <v/>
      </c>
    </row>
    <row r="599" spans="1:7" x14ac:dyDescent="0.35">
      <c r="A599" s="47" t="s">
        <v>2694</v>
      </c>
      <c r="B599" s="47" t="s">
        <v>1139</v>
      </c>
      <c r="C599" s="134" t="s">
        <v>189</v>
      </c>
      <c r="D599" s="53" t="s">
        <v>189</v>
      </c>
      <c r="F599" s="69" t="str">
        <f>IF($C$602=0,"",IF(C599="[for completion]","",IF(C599="","",C599/$C$602)))</f>
        <v/>
      </c>
      <c r="G599" s="69" t="str">
        <f>IF($D$602=0,"",IF(D599="[for completion]","",IF(D599="","",D599/$D$602)))</f>
        <v/>
      </c>
    </row>
    <row r="600" spans="1:7" x14ac:dyDescent="0.35">
      <c r="A600" s="47" t="s">
        <v>2695</v>
      </c>
      <c r="B600" s="60" t="s">
        <v>1141</v>
      </c>
      <c r="C600" s="134" t="s">
        <v>189</v>
      </c>
      <c r="D600" s="53" t="s">
        <v>189</v>
      </c>
      <c r="E600" s="39"/>
      <c r="F600" s="69" t="str">
        <f>IF($C$602=0,"",IF(C600="[for completion]","",IF(C600="","",C600/$C$602)))</f>
        <v/>
      </c>
      <c r="G600" s="69" t="str">
        <f>IF($D$602=0,"",IF(D600="[for completion]","",IF(D600="","",D600/$D$602)))</f>
        <v/>
      </c>
    </row>
    <row r="601" spans="1:7" x14ac:dyDescent="0.35">
      <c r="A601" s="47" t="s">
        <v>2696</v>
      </c>
      <c r="B601" s="60" t="s">
        <v>1089</v>
      </c>
      <c r="C601" s="53" t="s">
        <v>189</v>
      </c>
      <c r="D601" s="53" t="s">
        <v>189</v>
      </c>
      <c r="E601" s="39"/>
      <c r="F601" s="69" t="str">
        <f>IF($C$602=0,"",IF(C601="[for completion]","",IF(C601="","",C601/$C$602)))</f>
        <v/>
      </c>
      <c r="G601" s="69" t="str">
        <f>IF($D$602=0,"",IF(D601="[for completion]","",IF(D601="","",D601/$D$602)))</f>
        <v/>
      </c>
    </row>
    <row r="602" spans="1:7" x14ac:dyDescent="0.35">
      <c r="A602" s="47" t="s">
        <v>2697</v>
      </c>
      <c r="B602" s="60" t="s">
        <v>265</v>
      </c>
      <c r="C602" s="87">
        <f>SUM(C589:C601)</f>
        <v>0</v>
      </c>
      <c r="D602" s="115">
        <f>SUM(D589:D601)</f>
        <v>0</v>
      </c>
      <c r="E602" s="39"/>
      <c r="F602" s="111">
        <f>SUM(F589:F601)</f>
        <v>0</v>
      </c>
      <c r="G602" s="111">
        <f>SUM(G589:G601)</f>
        <v>0</v>
      </c>
    </row>
    <row r="603" spans="1:7" x14ac:dyDescent="0.35">
      <c r="A603" s="47" t="s">
        <v>2698</v>
      </c>
      <c r="B603" s="152"/>
      <c r="C603" s="152"/>
      <c r="D603" s="152"/>
      <c r="E603" s="152"/>
      <c r="F603" s="152"/>
      <c r="G603" s="152"/>
    </row>
    <row r="604" spans="1:7" x14ac:dyDescent="0.35">
      <c r="A604" s="47" t="s">
        <v>2699</v>
      </c>
      <c r="B604" s="152"/>
      <c r="C604" s="152"/>
      <c r="D604" s="152"/>
      <c r="E604" s="152"/>
      <c r="F604" s="152"/>
      <c r="G604" s="152"/>
    </row>
    <row r="605" spans="1:7" x14ac:dyDescent="0.35">
      <c r="A605" s="47" t="s">
        <v>2700</v>
      </c>
      <c r="B605" s="152"/>
      <c r="C605" s="152"/>
      <c r="D605" s="152"/>
      <c r="E605" s="152"/>
      <c r="F605" s="152"/>
      <c r="G605" s="152"/>
    </row>
    <row r="606" spans="1:7" x14ac:dyDescent="0.35">
      <c r="A606" s="47" t="s">
        <v>2701</v>
      </c>
      <c r="B606" s="155"/>
      <c r="C606" s="134"/>
      <c r="D606" s="180"/>
      <c r="E606" s="210"/>
      <c r="F606" s="122"/>
      <c r="G606" s="122"/>
    </row>
    <row r="607" spans="1:7" x14ac:dyDescent="0.35">
      <c r="A607" s="47" t="s">
        <v>2702</v>
      </c>
      <c r="B607" s="155"/>
      <c r="C607" s="134"/>
      <c r="D607" s="180"/>
      <c r="E607" s="210"/>
      <c r="F607" s="122"/>
      <c r="G607" s="122"/>
    </row>
    <row r="608" spans="1:7" x14ac:dyDescent="0.35">
      <c r="A608" s="47" t="s">
        <v>2703</v>
      </c>
      <c r="B608" s="155"/>
      <c r="C608" s="134"/>
      <c r="D608" s="180"/>
      <c r="E608" s="210"/>
      <c r="F608" s="122"/>
      <c r="G608" s="122"/>
    </row>
    <row r="609" spans="1:7" x14ac:dyDescent="0.35">
      <c r="A609" s="47" t="s">
        <v>2704</v>
      </c>
      <c r="B609" s="155"/>
      <c r="C609" s="134"/>
      <c r="D609" s="180"/>
      <c r="E609" s="210"/>
      <c r="F609" s="122"/>
      <c r="G609" s="122"/>
    </row>
    <row r="610" spans="1:7" x14ac:dyDescent="0.35">
      <c r="A610" s="47" t="s">
        <v>2705</v>
      </c>
      <c r="B610" s="51"/>
      <c r="C610" s="29"/>
      <c r="D610" s="114"/>
      <c r="E610" s="39"/>
      <c r="F610" s="116"/>
      <c r="G610" s="116"/>
    </row>
    <row r="611" spans="1:7" x14ac:dyDescent="0.35">
      <c r="A611" s="47" t="s">
        <v>2706</v>
      </c>
    </row>
    <row r="612" spans="1:7" x14ac:dyDescent="0.35">
      <c r="A612" s="47" t="s">
        <v>2707</v>
      </c>
    </row>
    <row r="613" spans="1:7" x14ac:dyDescent="0.35">
      <c r="A613" s="56"/>
      <c r="B613" s="56" t="s">
        <v>2708</v>
      </c>
      <c r="C613" s="56" t="s">
        <v>225</v>
      </c>
      <c r="D613" s="56" t="s">
        <v>1342</v>
      </c>
      <c r="E613" s="56"/>
      <c r="F613" s="56" t="s">
        <v>748</v>
      </c>
      <c r="G613" s="56" t="s">
        <v>1343</v>
      </c>
    </row>
    <row r="614" spans="1:7" x14ac:dyDescent="0.35">
      <c r="A614" s="47" t="s">
        <v>2709</v>
      </c>
      <c r="B614" s="60" t="s">
        <v>1172</v>
      </c>
      <c r="C614" s="53" t="s">
        <v>189</v>
      </c>
      <c r="D614" s="53" t="s">
        <v>189</v>
      </c>
      <c r="E614" s="39"/>
      <c r="F614" s="69" t="str">
        <f>IF($C$618=0,"",IF(C614="[for completion]","",IF(C614="","",C614/$C$618)))</f>
        <v/>
      </c>
      <c r="G614" s="69" t="str">
        <f>IF($D$618=0,"",IF(D614="[for completion]","",IF(D614="","",D614/$D$618)))</f>
        <v/>
      </c>
    </row>
    <row r="615" spans="1:7" x14ac:dyDescent="0.35">
      <c r="A615" s="47" t="s">
        <v>2710</v>
      </c>
      <c r="B615" s="133" t="s">
        <v>1174</v>
      </c>
      <c r="C615" s="53" t="s">
        <v>189</v>
      </c>
      <c r="D615" s="53" t="s">
        <v>189</v>
      </c>
      <c r="E615" s="39"/>
      <c r="F615" s="184"/>
      <c r="G615" s="69" t="str">
        <f>IF($D$618=0,"",IF(D615="[for completion]","",IF(D615="","",D615/$D$618)))</f>
        <v/>
      </c>
    </row>
    <row r="616" spans="1:7" x14ac:dyDescent="0.35">
      <c r="A616" s="47" t="s">
        <v>2711</v>
      </c>
      <c r="B616" s="60" t="s">
        <v>622</v>
      </c>
      <c r="C616" s="53" t="s">
        <v>189</v>
      </c>
      <c r="D616" s="53" t="s">
        <v>189</v>
      </c>
      <c r="E616" s="39"/>
      <c r="F616" s="184"/>
      <c r="G616" s="69" t="str">
        <f>IF($D$618=0,"",IF(D616="[for completion]","",IF(D616="","",D616/$D$618)))</f>
        <v/>
      </c>
    </row>
    <row r="617" spans="1:7" x14ac:dyDescent="0.35">
      <c r="A617" s="47" t="s">
        <v>2712</v>
      </c>
      <c r="B617" s="47" t="s">
        <v>1089</v>
      </c>
      <c r="C617" s="53" t="s">
        <v>189</v>
      </c>
      <c r="D617" s="53" t="s">
        <v>189</v>
      </c>
      <c r="E617" s="39"/>
      <c r="F617" s="184"/>
      <c r="G617" s="69" t="str">
        <f>IF($D$618=0,"",IF(D617="[for completion]","",IF(D617="","",D617/$D$618)))</f>
        <v/>
      </c>
    </row>
    <row r="618" spans="1:7" x14ac:dyDescent="0.35">
      <c r="A618" s="47" t="s">
        <v>2713</v>
      </c>
      <c r="B618" s="60" t="s">
        <v>265</v>
      </c>
      <c r="C618" s="87">
        <f>SUM(C614:C617)</f>
        <v>0</v>
      </c>
      <c r="D618" s="115">
        <f>SUM(D614:D617)</f>
        <v>0</v>
      </c>
      <c r="E618" s="39"/>
      <c r="F618" s="111">
        <f>SUM(F614:F617)</f>
        <v>0</v>
      </c>
      <c r="G618" s="111">
        <f>SUM(G614:G617)</f>
        <v>0</v>
      </c>
    </row>
    <row r="619" spans="1:7" x14ac:dyDescent="0.35">
      <c r="A619" s="34"/>
    </row>
    <row r="620" spans="1:7" x14ac:dyDescent="0.35">
      <c r="A620" s="56"/>
      <c r="B620" s="56" t="s">
        <v>1442</v>
      </c>
      <c r="C620" s="56" t="s">
        <v>1179</v>
      </c>
      <c r="D620" s="56" t="s">
        <v>1421</v>
      </c>
      <c r="E620" s="56"/>
      <c r="F620" s="56" t="s">
        <v>1181</v>
      </c>
      <c r="G620" s="56" t="s">
        <v>1182</v>
      </c>
    </row>
    <row r="621" spans="1:7" x14ac:dyDescent="0.35">
      <c r="A621" s="47" t="s">
        <v>2714</v>
      </c>
      <c r="B621" s="60" t="s">
        <v>1302</v>
      </c>
      <c r="C621" s="134" t="s">
        <v>189</v>
      </c>
      <c r="D621" s="134" t="s">
        <v>189</v>
      </c>
      <c r="E621" s="136"/>
      <c r="F621" s="134" t="s">
        <v>189</v>
      </c>
      <c r="G621" s="134" t="s">
        <v>189</v>
      </c>
    </row>
    <row r="622" spans="1:7" x14ac:dyDescent="0.35">
      <c r="A622" s="47" t="s">
        <v>2715</v>
      </c>
      <c r="B622" s="60" t="s">
        <v>1304</v>
      </c>
      <c r="C622" s="134" t="s">
        <v>189</v>
      </c>
      <c r="D622" s="134" t="s">
        <v>189</v>
      </c>
      <c r="E622" s="136"/>
      <c r="F622" s="134" t="s">
        <v>189</v>
      </c>
      <c r="G622" s="134" t="s">
        <v>189</v>
      </c>
    </row>
    <row r="623" spans="1:7" x14ac:dyDescent="0.35">
      <c r="A623" s="47" t="s">
        <v>2716</v>
      </c>
      <c r="B623" s="60" t="s">
        <v>1306</v>
      </c>
      <c r="C623" s="134" t="s">
        <v>189</v>
      </c>
      <c r="D623" s="134" t="s">
        <v>189</v>
      </c>
      <c r="E623" s="136"/>
      <c r="F623" s="134" t="s">
        <v>189</v>
      </c>
      <c r="G623" s="134" t="s">
        <v>189</v>
      </c>
    </row>
    <row r="624" spans="1:7" x14ac:dyDescent="0.35">
      <c r="A624" s="47" t="s">
        <v>2717</v>
      </c>
      <c r="B624" s="60" t="s">
        <v>1308</v>
      </c>
      <c r="C624" s="134" t="s">
        <v>189</v>
      </c>
      <c r="D624" s="134" t="s">
        <v>189</v>
      </c>
      <c r="E624" s="136"/>
      <c r="F624" s="134" t="s">
        <v>189</v>
      </c>
      <c r="G624" s="134" t="s">
        <v>189</v>
      </c>
    </row>
    <row r="625" spans="1:7" x14ac:dyDescent="0.35">
      <c r="A625" s="47" t="s">
        <v>2718</v>
      </c>
      <c r="B625" s="60" t="s">
        <v>1310</v>
      </c>
      <c r="C625" s="134" t="s">
        <v>189</v>
      </c>
      <c r="D625" s="134" t="s">
        <v>189</v>
      </c>
      <c r="E625" s="136"/>
      <c r="F625" s="134" t="s">
        <v>189</v>
      </c>
      <c r="G625" s="134" t="s">
        <v>189</v>
      </c>
    </row>
    <row r="626" spans="1:7" x14ac:dyDescent="0.35">
      <c r="A626" s="47" t="s">
        <v>2719</v>
      </c>
      <c r="B626" s="60" t="s">
        <v>1312</v>
      </c>
      <c r="C626" s="134" t="s">
        <v>189</v>
      </c>
      <c r="D626" s="134" t="s">
        <v>189</v>
      </c>
      <c r="E626" s="136"/>
      <c r="F626" s="134" t="s">
        <v>189</v>
      </c>
      <c r="G626" s="134" t="s">
        <v>189</v>
      </c>
    </row>
    <row r="627" spans="1:7" x14ac:dyDescent="0.35">
      <c r="A627" s="47" t="s">
        <v>2720</v>
      </c>
      <c r="B627" s="60" t="s">
        <v>1314</v>
      </c>
      <c r="C627" s="134" t="s">
        <v>189</v>
      </c>
      <c r="D627" s="134" t="s">
        <v>189</v>
      </c>
      <c r="E627" s="136"/>
      <c r="F627" s="134" t="s">
        <v>189</v>
      </c>
      <c r="G627" s="134" t="s">
        <v>189</v>
      </c>
    </row>
    <row r="628" spans="1:7" x14ac:dyDescent="0.35">
      <c r="A628" s="47" t="s">
        <v>2721</v>
      </c>
      <c r="B628" s="60" t="s">
        <v>1316</v>
      </c>
      <c r="C628" s="134" t="s">
        <v>189</v>
      </c>
      <c r="D628" s="134" t="s">
        <v>189</v>
      </c>
      <c r="E628" s="136"/>
      <c r="F628" s="134" t="s">
        <v>189</v>
      </c>
      <c r="G628" s="134" t="s">
        <v>189</v>
      </c>
    </row>
    <row r="629" spans="1:7" x14ac:dyDescent="0.35">
      <c r="A629" s="47" t="s">
        <v>2722</v>
      </c>
      <c r="B629" s="60" t="s">
        <v>1318</v>
      </c>
      <c r="C629" s="134" t="s">
        <v>189</v>
      </c>
      <c r="D629" s="134" t="s">
        <v>189</v>
      </c>
      <c r="E629" s="136"/>
      <c r="F629" s="134" t="s">
        <v>189</v>
      </c>
      <c r="G629" s="134" t="s">
        <v>189</v>
      </c>
    </row>
    <row r="630" spans="1:7" x14ac:dyDescent="0.35">
      <c r="A630" s="47" t="s">
        <v>2723</v>
      </c>
      <c r="B630" s="60" t="s">
        <v>1320</v>
      </c>
      <c r="C630" s="134" t="s">
        <v>189</v>
      </c>
      <c r="D630" s="134" t="s">
        <v>189</v>
      </c>
      <c r="E630" s="136"/>
      <c r="F630" s="134" t="s">
        <v>189</v>
      </c>
      <c r="G630" s="134" t="s">
        <v>189</v>
      </c>
    </row>
    <row r="631" spans="1:7" x14ac:dyDescent="0.35">
      <c r="A631" s="47" t="s">
        <v>2724</v>
      </c>
      <c r="B631" s="60" t="s">
        <v>1322</v>
      </c>
      <c r="C631" s="134" t="s">
        <v>189</v>
      </c>
      <c r="D631" s="134" t="s">
        <v>189</v>
      </c>
      <c r="E631" s="136"/>
      <c r="F631" s="134" t="s">
        <v>189</v>
      </c>
      <c r="G631" s="134" t="s">
        <v>189</v>
      </c>
    </row>
    <row r="632" spans="1:7" x14ac:dyDescent="0.35">
      <c r="A632" s="47" t="s">
        <v>2725</v>
      </c>
      <c r="B632" s="60" t="s">
        <v>1324</v>
      </c>
      <c r="C632" s="134" t="s">
        <v>189</v>
      </c>
      <c r="D632" s="134" t="s">
        <v>189</v>
      </c>
      <c r="E632" s="136"/>
      <c r="F632" s="134" t="s">
        <v>189</v>
      </c>
      <c r="G632" s="134" t="s">
        <v>189</v>
      </c>
    </row>
    <row r="633" spans="1:7" x14ac:dyDescent="0.35">
      <c r="A633" s="47" t="s">
        <v>2726</v>
      </c>
      <c r="B633" s="60" t="s">
        <v>263</v>
      </c>
      <c r="C633" s="134" t="s">
        <v>189</v>
      </c>
      <c r="D633" s="134" t="s">
        <v>189</v>
      </c>
      <c r="E633" s="136"/>
      <c r="F633" s="134" t="s">
        <v>189</v>
      </c>
      <c r="G633" s="134" t="s">
        <v>189</v>
      </c>
    </row>
    <row r="634" spans="1:7" x14ac:dyDescent="0.35">
      <c r="A634" s="47" t="s">
        <v>2727</v>
      </c>
      <c r="B634" s="60" t="s">
        <v>265</v>
      </c>
      <c r="C634" s="87">
        <f>SUM(C621:C633)</f>
        <v>0</v>
      </c>
      <c r="D634" s="87">
        <f>SUM(D621:D633)</f>
        <v>0</v>
      </c>
      <c r="E634" s="31"/>
      <c r="F634" s="29"/>
      <c r="G634" s="69" t="str">
        <f>IF($D$639=0,"",IF(D634="[for completion]","",IF(D634="","",D634/$D$639)))</f>
        <v/>
      </c>
    </row>
    <row r="635" spans="1:7" x14ac:dyDescent="0.35">
      <c r="A635" s="47" t="s">
        <v>2728</v>
      </c>
      <c r="B635" s="47" t="s">
        <v>1192</v>
      </c>
      <c r="F635" s="134" t="s">
        <v>189</v>
      </c>
      <c r="G635" s="69" t="str">
        <f>IF($D$639=0,"",IF(D635="[for completion]","",IF(D635="","",D635/$D$639)))</f>
        <v/>
      </c>
    </row>
    <row r="636" spans="1:7" x14ac:dyDescent="0.35">
      <c r="A636" s="47" t="s">
        <v>2729</v>
      </c>
    </row>
    <row r="637" spans="1:7" x14ac:dyDescent="0.35">
      <c r="A637" s="47" t="s">
        <v>2730</v>
      </c>
      <c r="B637" s="155"/>
      <c r="C637" s="34"/>
      <c r="D637" s="34"/>
      <c r="E637" s="31"/>
      <c r="F637" s="113"/>
      <c r="G637" s="113"/>
    </row>
    <row r="638" spans="1:7" x14ac:dyDescent="0.35">
      <c r="A638" s="47" t="s">
        <v>2731</v>
      </c>
      <c r="B638" s="51"/>
      <c r="C638" s="34"/>
      <c r="D638" s="34"/>
      <c r="E638" s="31"/>
      <c r="F638" s="113"/>
      <c r="G638" s="113"/>
    </row>
    <row r="639" spans="1:7" x14ac:dyDescent="0.35">
      <c r="A639" s="47" t="s">
        <v>2732</v>
      </c>
      <c r="B639" s="51"/>
      <c r="C639" s="34"/>
      <c r="D639" s="34"/>
      <c r="E639" s="31"/>
      <c r="F639" s="183"/>
      <c r="G639" s="183"/>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55" zoomScaleNormal="55" workbookViewId="0"/>
  </sheetViews>
  <sheetFormatPr defaultColWidth="8.90625" defaultRowHeight="14.5" outlineLevelRow="1" x14ac:dyDescent="0.35"/>
  <cols>
    <col min="1" max="1" width="12" style="34" customWidth="1"/>
    <col min="2" max="2" width="60.81640625" style="34" customWidth="1"/>
    <col min="3" max="4" width="40.81640625" style="34" customWidth="1"/>
    <col min="5" max="5" width="7.1796875" style="34" customWidth="1"/>
    <col min="6" max="6" width="42.90625" style="34" customWidth="1"/>
    <col min="7" max="7" width="40.81640625" style="31" customWidth="1"/>
    <col min="8" max="8" width="7.1796875" style="34" customWidth="1"/>
    <col min="9" max="9" width="71.90625" style="34" customWidth="1"/>
    <col min="10" max="11" width="47.81640625" style="34" customWidth="1"/>
    <col min="12" max="12" width="7.1796875" style="34" customWidth="1"/>
    <col min="13" max="13" width="25.81640625" style="34" customWidth="1"/>
    <col min="14" max="14" width="25.81640625" style="31" customWidth="1"/>
    <col min="15" max="16384" width="8.90625" style="32"/>
  </cols>
  <sheetData>
    <row r="1" spans="1:14" ht="31" x14ac:dyDescent="0.35">
      <c r="A1" s="1" t="s">
        <v>2734</v>
      </c>
      <c r="B1" s="1"/>
      <c r="C1" s="31"/>
      <c r="D1" s="31"/>
      <c r="E1" s="31"/>
      <c r="F1" s="22" t="s">
        <v>175</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176</v>
      </c>
      <c r="C3" s="105" t="s">
        <v>177</v>
      </c>
      <c r="D3" s="35"/>
      <c r="E3" s="35"/>
      <c r="F3" s="35"/>
      <c r="G3" s="35"/>
      <c r="H3" s="2"/>
      <c r="L3" s="31"/>
      <c r="M3" s="31"/>
    </row>
    <row r="4" spans="1:14" ht="15" thickBot="1" x14ac:dyDescent="0.4">
      <c r="H4" s="2"/>
      <c r="L4" s="31"/>
      <c r="M4" s="31"/>
    </row>
    <row r="5" spans="1:14" ht="18.5" x14ac:dyDescent="0.35">
      <c r="B5" s="185" t="s">
        <v>2735</v>
      </c>
      <c r="C5" s="37"/>
      <c r="E5" s="39"/>
      <c r="F5" s="39"/>
      <c r="H5" s="2"/>
      <c r="L5" s="31"/>
      <c r="M5" s="31"/>
    </row>
    <row r="6" spans="1:14" ht="18.5" x14ac:dyDescent="0.35">
      <c r="B6" s="186" t="s">
        <v>2736</v>
      </c>
      <c r="C6" s="37"/>
      <c r="E6" s="39"/>
      <c r="F6" s="39"/>
      <c r="H6" s="2"/>
      <c r="L6" s="31"/>
      <c r="M6" s="31"/>
    </row>
    <row r="7" spans="1:14" ht="15" thickBot="1" x14ac:dyDescent="0.4">
      <c r="B7" s="187" t="s">
        <v>2737</v>
      </c>
      <c r="H7" s="2"/>
      <c r="L7" s="31"/>
      <c r="M7" s="31"/>
    </row>
    <row r="8" spans="1:14" s="138" customFormat="1" x14ac:dyDescent="0.35">
      <c r="A8" s="34"/>
      <c r="B8" s="137"/>
      <c r="C8" s="34"/>
      <c r="D8" s="34"/>
      <c r="E8" s="34"/>
      <c r="F8" s="34"/>
      <c r="G8" s="31"/>
      <c r="H8" s="2"/>
      <c r="I8" s="34"/>
      <c r="J8" s="34"/>
      <c r="K8" s="34"/>
      <c r="L8" s="31"/>
      <c r="M8" s="31"/>
      <c r="N8" s="31"/>
    </row>
    <row r="9" spans="1:14" s="138" customFormat="1" ht="18.75" customHeight="1" x14ac:dyDescent="0.35">
      <c r="A9" s="44"/>
      <c r="B9" s="519" t="s">
        <v>2738</v>
      </c>
      <c r="C9" s="519"/>
      <c r="D9" s="44"/>
      <c r="E9" s="44"/>
      <c r="F9" s="44"/>
      <c r="G9" s="44"/>
      <c r="H9" s="2"/>
      <c r="I9" s="34"/>
      <c r="J9" s="34"/>
      <c r="K9" s="34"/>
      <c r="L9" s="31"/>
      <c r="M9" s="31"/>
      <c r="N9" s="31"/>
    </row>
    <row r="10" spans="1:14" s="138" customFormat="1" ht="18.75" customHeight="1" x14ac:dyDescent="0.35">
      <c r="A10" s="56"/>
      <c r="B10" s="56" t="s">
        <v>2114</v>
      </c>
      <c r="C10" s="56" t="s">
        <v>225</v>
      </c>
      <c r="D10" s="56" t="s">
        <v>2115</v>
      </c>
      <c r="E10" s="56"/>
      <c r="F10" s="56" t="s">
        <v>2739</v>
      </c>
      <c r="G10" s="56" t="s">
        <v>2740</v>
      </c>
      <c r="H10" s="2"/>
      <c r="I10" s="34"/>
      <c r="J10" s="34"/>
      <c r="K10" s="34"/>
      <c r="L10" s="31"/>
      <c r="M10" s="31"/>
      <c r="N10" s="31"/>
    </row>
    <row r="11" spans="1:14" s="138" customFormat="1" x14ac:dyDescent="0.35">
      <c r="A11" s="47" t="s">
        <v>2741</v>
      </c>
      <c r="B11" s="96" t="s">
        <v>2742</v>
      </c>
      <c r="C11" s="167" t="s">
        <v>189</v>
      </c>
      <c r="D11" s="168" t="s">
        <v>189</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38" customFormat="1" x14ac:dyDescent="0.35">
      <c r="A12" s="47" t="s">
        <v>2743</v>
      </c>
      <c r="B12" s="112" t="s">
        <v>2744</v>
      </c>
      <c r="C12" s="167" t="s">
        <v>189</v>
      </c>
      <c r="D12" s="168" t="s">
        <v>189</v>
      </c>
      <c r="E12" s="2"/>
      <c r="F12" s="69"/>
      <c r="G12" s="69"/>
      <c r="H12" s="2"/>
      <c r="I12" s="34"/>
      <c r="J12" s="34"/>
      <c r="K12" s="34"/>
      <c r="L12" s="31"/>
      <c r="M12" s="31"/>
      <c r="N12" s="31"/>
    </row>
    <row r="13" spans="1:14" s="138" customFormat="1" x14ac:dyDescent="0.35">
      <c r="A13" s="47" t="s">
        <v>2745</v>
      </c>
      <c r="B13" s="112" t="s">
        <v>2746</v>
      </c>
      <c r="C13" s="167" t="s">
        <v>189</v>
      </c>
      <c r="D13" s="168" t="s">
        <v>189</v>
      </c>
      <c r="E13" s="2"/>
      <c r="F13" s="69"/>
      <c r="G13" s="69"/>
      <c r="H13" s="2"/>
      <c r="I13" s="34"/>
      <c r="J13" s="34"/>
      <c r="K13" s="34"/>
      <c r="L13" s="31"/>
      <c r="M13" s="31"/>
      <c r="N13" s="31"/>
    </row>
    <row r="14" spans="1:14" s="138" customFormat="1" x14ac:dyDescent="0.35">
      <c r="A14" s="47" t="s">
        <v>2747</v>
      </c>
      <c r="B14" s="112" t="s">
        <v>2748</v>
      </c>
      <c r="C14" s="167" t="s">
        <v>189</v>
      </c>
      <c r="D14" s="168" t="s">
        <v>189</v>
      </c>
      <c r="E14" s="2"/>
      <c r="F14" s="69"/>
      <c r="G14" s="69"/>
      <c r="H14" s="2"/>
      <c r="I14" s="34"/>
      <c r="J14" s="34"/>
      <c r="K14" s="34"/>
      <c r="L14" s="31"/>
      <c r="M14" s="31"/>
      <c r="N14" s="31"/>
    </row>
    <row r="15" spans="1:14" s="138" customFormat="1" x14ac:dyDescent="0.35">
      <c r="A15" s="47"/>
      <c r="B15" s="112" t="s">
        <v>2749</v>
      </c>
      <c r="C15" s="167" t="s">
        <v>189</v>
      </c>
      <c r="D15" s="168" t="s">
        <v>189</v>
      </c>
      <c r="E15" s="2"/>
      <c r="F15" s="69"/>
      <c r="G15" s="69"/>
      <c r="H15" s="2"/>
      <c r="I15" s="34"/>
      <c r="J15" s="34"/>
      <c r="K15" s="34"/>
      <c r="L15" s="31"/>
      <c r="M15" s="31"/>
      <c r="N15" s="31"/>
    </row>
    <row r="16" spans="1:14" s="138" customFormat="1" x14ac:dyDescent="0.35">
      <c r="A16" s="47" t="s">
        <v>2750</v>
      </c>
      <c r="B16" s="60" t="s">
        <v>2751</v>
      </c>
      <c r="C16" s="167" t="s">
        <v>189</v>
      </c>
      <c r="D16" s="168" t="s">
        <v>189</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38" customFormat="1" x14ac:dyDescent="0.35">
      <c r="A17" s="47" t="s">
        <v>2752</v>
      </c>
      <c r="B17" s="112" t="s">
        <v>2744</v>
      </c>
      <c r="C17" s="167" t="s">
        <v>189</v>
      </c>
      <c r="D17" s="168" t="s">
        <v>189</v>
      </c>
      <c r="E17" s="2"/>
      <c r="F17" s="69"/>
      <c r="G17" s="69"/>
      <c r="H17" s="2"/>
      <c r="I17" s="34"/>
      <c r="J17" s="34"/>
      <c r="K17" s="34"/>
      <c r="L17" s="31"/>
      <c r="M17" s="31"/>
      <c r="N17" s="31"/>
    </row>
    <row r="18" spans="1:14" s="138" customFormat="1" x14ac:dyDescent="0.35">
      <c r="A18" s="47" t="s">
        <v>2753</v>
      </c>
      <c r="B18" s="112" t="s">
        <v>2746</v>
      </c>
      <c r="C18" s="167" t="s">
        <v>189</v>
      </c>
      <c r="D18" s="168" t="s">
        <v>189</v>
      </c>
      <c r="E18" s="2"/>
      <c r="F18" s="69"/>
      <c r="G18" s="69"/>
      <c r="H18" s="2"/>
      <c r="I18" s="34"/>
      <c r="J18" s="34"/>
      <c r="K18" s="34"/>
      <c r="L18" s="31"/>
      <c r="M18" s="31"/>
      <c r="N18" s="31"/>
    </row>
    <row r="19" spans="1:14" s="138" customFormat="1" x14ac:dyDescent="0.35">
      <c r="A19" s="47" t="s">
        <v>2754</v>
      </c>
      <c r="B19" s="112" t="s">
        <v>2748</v>
      </c>
      <c r="C19" s="167" t="s">
        <v>189</v>
      </c>
      <c r="D19" s="168" t="s">
        <v>189</v>
      </c>
      <c r="E19" s="2"/>
      <c r="F19" s="69"/>
      <c r="G19" s="69"/>
      <c r="H19" s="2"/>
      <c r="I19" s="34"/>
      <c r="J19" s="34"/>
      <c r="K19" s="34"/>
      <c r="L19" s="31"/>
      <c r="M19" s="31"/>
      <c r="N19" s="31"/>
    </row>
    <row r="20" spans="1:14" s="138" customFormat="1" x14ac:dyDescent="0.35">
      <c r="A20" s="47"/>
      <c r="B20" s="112" t="s">
        <v>2749</v>
      </c>
      <c r="C20" s="167" t="s">
        <v>189</v>
      </c>
      <c r="D20" s="168" t="s">
        <v>189</v>
      </c>
      <c r="E20" s="2"/>
      <c r="F20" s="69"/>
      <c r="G20" s="69"/>
      <c r="H20" s="2"/>
      <c r="I20" s="34"/>
      <c r="J20" s="34"/>
      <c r="K20" s="34"/>
      <c r="L20" s="31"/>
      <c r="M20" s="31"/>
      <c r="N20" s="31"/>
    </row>
    <row r="21" spans="1:14" s="138" customFormat="1" x14ac:dyDescent="0.35">
      <c r="A21" s="47" t="s">
        <v>2755</v>
      </c>
      <c r="B21" s="60" t="s">
        <v>2123</v>
      </c>
      <c r="C21" s="167" t="s">
        <v>189</v>
      </c>
      <c r="D21" s="168" t="s">
        <v>189</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38" customFormat="1" x14ac:dyDescent="0.35">
      <c r="A22" s="47" t="s">
        <v>2756</v>
      </c>
      <c r="B22" s="60" t="s">
        <v>2757</v>
      </c>
      <c r="C22" s="72">
        <f>SUM(C11,C16,C21)</f>
        <v>0</v>
      </c>
      <c r="D22" s="130">
        <f>SUM(D11,D16,D21)</f>
        <v>0</v>
      </c>
      <c r="E22" s="2"/>
      <c r="F22" s="69">
        <f>SUM(F11:F21)</f>
        <v>0</v>
      </c>
      <c r="G22" s="69">
        <f>SUM(G11:G21)</f>
        <v>0</v>
      </c>
      <c r="H22" s="2"/>
      <c r="I22" s="34"/>
      <c r="J22" s="34"/>
      <c r="K22" s="34"/>
      <c r="L22" s="31"/>
      <c r="M22" s="31"/>
      <c r="N22" s="31"/>
    </row>
    <row r="23" spans="1:14" s="138" customFormat="1" x14ac:dyDescent="0.35">
      <c r="A23" s="60" t="s">
        <v>2758</v>
      </c>
      <c r="B23" s="169" t="s">
        <v>267</v>
      </c>
      <c r="C23" s="167"/>
      <c r="D23" s="168"/>
      <c r="E23" s="2"/>
      <c r="F23" s="205"/>
      <c r="G23" s="205"/>
      <c r="H23" s="2"/>
      <c r="I23" s="34"/>
      <c r="J23" s="34"/>
      <c r="K23" s="34"/>
      <c r="L23" s="31"/>
      <c r="M23" s="31"/>
      <c r="N23" s="31"/>
    </row>
    <row r="24" spans="1:14" s="138" customFormat="1" x14ac:dyDescent="0.35">
      <c r="A24" s="60" t="s">
        <v>2759</v>
      </c>
      <c r="B24" s="169" t="s">
        <v>267</v>
      </c>
      <c r="C24" s="167"/>
      <c r="D24" s="168"/>
      <c r="E24" s="2"/>
      <c r="F24" s="205"/>
      <c r="G24" s="205"/>
      <c r="H24" s="2"/>
      <c r="I24" s="34"/>
      <c r="J24" s="34"/>
      <c r="K24" s="34"/>
      <c r="L24" s="31"/>
      <c r="M24" s="31"/>
      <c r="N24" s="31"/>
    </row>
    <row r="25" spans="1:14" s="138" customFormat="1" x14ac:dyDescent="0.35">
      <c r="A25" s="60" t="s">
        <v>2760</v>
      </c>
      <c r="B25" s="169" t="s">
        <v>267</v>
      </c>
      <c r="C25" s="167"/>
      <c r="D25" s="168"/>
      <c r="E25" s="2"/>
      <c r="F25" s="205"/>
      <c r="G25" s="205"/>
      <c r="H25" s="2"/>
      <c r="I25" s="34"/>
      <c r="J25" s="34"/>
      <c r="K25" s="34"/>
      <c r="L25" s="31"/>
      <c r="M25" s="31"/>
      <c r="N25" s="31"/>
    </row>
    <row r="26" spans="1:14" s="138" customFormat="1" x14ac:dyDescent="0.35">
      <c r="A26" s="60" t="s">
        <v>2761</v>
      </c>
      <c r="B26" s="169" t="s">
        <v>267</v>
      </c>
      <c r="C26" s="167"/>
      <c r="D26" s="168"/>
      <c r="E26" s="2"/>
      <c r="F26" s="205"/>
      <c r="G26" s="205"/>
      <c r="H26" s="2"/>
      <c r="I26" s="34"/>
      <c r="J26" s="34"/>
      <c r="K26" s="34"/>
      <c r="L26" s="31"/>
      <c r="M26" s="31"/>
      <c r="N26" s="31"/>
    </row>
    <row r="27" spans="1:14" s="138" customFormat="1" x14ac:dyDescent="0.35">
      <c r="A27" s="60" t="s">
        <v>2762</v>
      </c>
      <c r="B27" s="169" t="s">
        <v>267</v>
      </c>
      <c r="C27" s="167"/>
      <c r="D27" s="168"/>
      <c r="E27" s="2"/>
      <c r="F27" s="205"/>
      <c r="G27" s="205"/>
      <c r="H27" s="2"/>
      <c r="I27" s="34"/>
      <c r="J27" s="34"/>
      <c r="K27" s="34"/>
      <c r="L27" s="31"/>
      <c r="M27" s="31"/>
      <c r="N27" s="31"/>
    </row>
    <row r="28" spans="1:14" s="138" customFormat="1" x14ac:dyDescent="0.35">
      <c r="A28" s="51"/>
      <c r="B28" s="169"/>
      <c r="C28" s="83"/>
      <c r="D28" s="68"/>
      <c r="E28" s="2"/>
      <c r="F28" s="113"/>
      <c r="G28" s="113"/>
      <c r="H28" s="2"/>
      <c r="I28" s="34"/>
      <c r="J28" s="34"/>
      <c r="K28" s="34"/>
      <c r="L28" s="31"/>
      <c r="M28" s="31"/>
      <c r="N28" s="31"/>
    </row>
    <row r="29" spans="1:14" s="138" customFormat="1" x14ac:dyDescent="0.35">
      <c r="A29" s="51"/>
      <c r="B29" s="169"/>
      <c r="C29" s="83"/>
      <c r="D29" s="68"/>
      <c r="E29" s="2"/>
      <c r="F29" s="113"/>
      <c r="G29" s="113"/>
      <c r="H29" s="2"/>
      <c r="I29" s="34"/>
      <c r="J29" s="34"/>
      <c r="K29" s="34"/>
      <c r="L29" s="31"/>
      <c r="M29" s="31"/>
      <c r="N29" s="31"/>
    </row>
    <row r="30" spans="1:14" s="138" customFormat="1" ht="15" customHeight="1" x14ac:dyDescent="0.35">
      <c r="A30" s="56"/>
      <c r="B30" s="56" t="s">
        <v>2763</v>
      </c>
      <c r="C30" s="56" t="s">
        <v>225</v>
      </c>
      <c r="D30" s="56" t="s">
        <v>2115</v>
      </c>
      <c r="E30" s="56"/>
      <c r="F30" s="56" t="s">
        <v>2739</v>
      </c>
      <c r="G30" s="56" t="s">
        <v>2740</v>
      </c>
      <c r="H30" s="2"/>
      <c r="I30" s="34"/>
      <c r="J30" s="34"/>
      <c r="K30" s="34"/>
      <c r="L30" s="31"/>
      <c r="M30" s="31"/>
      <c r="N30" s="31"/>
    </row>
    <row r="31" spans="1:14" s="138" customFormat="1" x14ac:dyDescent="0.35">
      <c r="A31" s="47" t="s">
        <v>2764</v>
      </c>
      <c r="B31" s="72" t="s">
        <v>2765</v>
      </c>
      <c r="C31" s="167" t="s">
        <v>189</v>
      </c>
      <c r="D31" s="168" t="s">
        <v>189</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38" customFormat="1" x14ac:dyDescent="0.35">
      <c r="A32" s="47" t="s">
        <v>2766</v>
      </c>
      <c r="B32" s="72" t="s">
        <v>2767</v>
      </c>
      <c r="C32" s="167" t="s">
        <v>189</v>
      </c>
      <c r="D32" s="168" t="s">
        <v>189</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38" customFormat="1" x14ac:dyDescent="0.35">
      <c r="A33" s="47" t="s">
        <v>2768</v>
      </c>
      <c r="B33" s="72" t="s">
        <v>2769</v>
      </c>
      <c r="C33" s="167" t="s">
        <v>189</v>
      </c>
      <c r="D33" s="168" t="s">
        <v>189</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38" customFormat="1" ht="29" x14ac:dyDescent="0.35">
      <c r="A34" s="47" t="s">
        <v>2770</v>
      </c>
      <c r="B34" s="72" t="s">
        <v>2771</v>
      </c>
      <c r="C34" s="167" t="s">
        <v>189</v>
      </c>
      <c r="D34" s="168" t="s">
        <v>189</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38" customFormat="1" x14ac:dyDescent="0.35">
      <c r="A35" s="47" t="s">
        <v>2772</v>
      </c>
      <c r="B35" s="72" t="s">
        <v>2773</v>
      </c>
      <c r="C35" s="167" t="s">
        <v>189</v>
      </c>
      <c r="D35" s="168" t="s">
        <v>189</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38" customFormat="1" x14ac:dyDescent="0.35">
      <c r="A36" s="47" t="s">
        <v>2774</v>
      </c>
      <c r="B36" s="72" t="s">
        <v>2775</v>
      </c>
      <c r="C36" s="167" t="s">
        <v>189</v>
      </c>
      <c r="D36" s="168" t="s">
        <v>189</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38" customFormat="1" x14ac:dyDescent="0.35">
      <c r="A37" s="47" t="s">
        <v>2776</v>
      </c>
      <c r="B37" s="72" t="s">
        <v>2777</v>
      </c>
      <c r="C37" s="167" t="s">
        <v>189</v>
      </c>
      <c r="D37" s="168" t="s">
        <v>189</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38" customFormat="1" x14ac:dyDescent="0.35">
      <c r="A38" s="47" t="s">
        <v>2778</v>
      </c>
      <c r="B38" s="72" t="s">
        <v>2779</v>
      </c>
      <c r="C38" s="167" t="s">
        <v>189</v>
      </c>
      <c r="D38" s="168" t="s">
        <v>189</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38" customFormat="1" ht="29" x14ac:dyDescent="0.35">
      <c r="A39" s="47" t="s">
        <v>2780</v>
      </c>
      <c r="B39" s="72" t="s">
        <v>2781</v>
      </c>
      <c r="C39" s="167" t="s">
        <v>189</v>
      </c>
      <c r="D39" s="168" t="s">
        <v>189</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38" customFormat="1" x14ac:dyDescent="0.35">
      <c r="A40" s="47" t="s">
        <v>2782</v>
      </c>
      <c r="B40" s="72" t="s">
        <v>2783</v>
      </c>
      <c r="C40" s="167" t="s">
        <v>189</v>
      </c>
      <c r="D40" s="168" t="s">
        <v>189</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38" customFormat="1" x14ac:dyDescent="0.35">
      <c r="A41" s="47" t="s">
        <v>2784</v>
      </c>
      <c r="B41" s="72" t="s">
        <v>2785</v>
      </c>
      <c r="C41" s="167" t="s">
        <v>189</v>
      </c>
      <c r="D41" s="168" t="s">
        <v>189</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38" customFormat="1" x14ac:dyDescent="0.35">
      <c r="A42" s="47" t="s">
        <v>2786</v>
      </c>
      <c r="B42" s="72" t="s">
        <v>2787</v>
      </c>
      <c r="C42" s="167" t="s">
        <v>189</v>
      </c>
      <c r="D42" s="168" t="s">
        <v>189</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38" customFormat="1" x14ac:dyDescent="0.35">
      <c r="A43" s="47" t="s">
        <v>2788</v>
      </c>
      <c r="B43" s="188" t="s">
        <v>2789</v>
      </c>
      <c r="C43" s="167" t="s">
        <v>189</v>
      </c>
      <c r="D43" s="168" t="s">
        <v>189</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38" customFormat="1" x14ac:dyDescent="0.35">
      <c r="A44" s="47" t="s">
        <v>2790</v>
      </c>
      <c r="B44" s="188" t="s">
        <v>2791</v>
      </c>
      <c r="C44" s="167" t="s">
        <v>189</v>
      </c>
      <c r="D44" s="168" t="s">
        <v>189</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38" customFormat="1" x14ac:dyDescent="0.35">
      <c r="A45" s="47" t="s">
        <v>2792</v>
      </c>
      <c r="B45" s="188" t="s">
        <v>2793</v>
      </c>
      <c r="C45" s="167" t="s">
        <v>189</v>
      </c>
      <c r="D45" s="168" t="s">
        <v>189</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38" customFormat="1" x14ac:dyDescent="0.35">
      <c r="A46" s="47" t="s">
        <v>2794</v>
      </c>
      <c r="B46" s="188" t="s">
        <v>2795</v>
      </c>
      <c r="C46" s="167" t="s">
        <v>189</v>
      </c>
      <c r="D46" s="167" t="s">
        <v>189</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38" customFormat="1" x14ac:dyDescent="0.35">
      <c r="A47" s="47" t="s">
        <v>2796</v>
      </c>
      <c r="B47" s="60" t="s">
        <v>2757</v>
      </c>
      <c r="C47" s="72">
        <f>SUM(C31:C46)</f>
        <v>0</v>
      </c>
      <c r="D47" s="130">
        <f>SUM(D31:D46)</f>
        <v>0</v>
      </c>
      <c r="E47" s="2"/>
      <c r="F47" s="69">
        <f>SUM(F31:F40)</f>
        <v>0</v>
      </c>
      <c r="G47" s="69">
        <f>SUM(G31:G46)</f>
        <v>0</v>
      </c>
      <c r="H47" s="2"/>
      <c r="I47" s="34"/>
      <c r="J47" s="34"/>
      <c r="K47" s="34"/>
      <c r="L47" s="31"/>
      <c r="M47" s="31"/>
      <c r="N47" s="31"/>
    </row>
    <row r="48" spans="1:14" s="138" customFormat="1" x14ac:dyDescent="0.35">
      <c r="A48" s="155"/>
      <c r="B48" s="155"/>
      <c r="C48" s="155"/>
      <c r="D48" s="155"/>
      <c r="E48" s="2"/>
      <c r="F48" s="51"/>
      <c r="G48" s="51"/>
      <c r="H48" s="2"/>
      <c r="I48" s="34"/>
      <c r="J48" s="34"/>
      <c r="K48" s="34"/>
      <c r="L48" s="31"/>
      <c r="M48" s="31"/>
      <c r="N48" s="31"/>
    </row>
    <row r="49" spans="1:14" ht="18.5" x14ac:dyDescent="0.35">
      <c r="A49" s="44"/>
      <c r="B49" s="44" t="s">
        <v>2737</v>
      </c>
      <c r="C49" s="45"/>
      <c r="D49" s="45"/>
      <c r="E49" s="45"/>
      <c r="F49" s="45"/>
      <c r="G49" s="46"/>
      <c r="H49" s="2"/>
      <c r="I49" s="51"/>
      <c r="J49" s="39"/>
      <c r="K49" s="39"/>
      <c r="L49" s="39"/>
      <c r="M49" s="39"/>
    </row>
    <row r="50" spans="1:14" ht="15" customHeight="1" x14ac:dyDescent="0.35">
      <c r="A50" s="56"/>
      <c r="B50" s="57" t="s">
        <v>1446</v>
      </c>
      <c r="C50" s="56"/>
      <c r="D50" s="56"/>
      <c r="E50" s="56"/>
      <c r="F50" s="59"/>
      <c r="G50" s="59"/>
      <c r="H50" s="2"/>
      <c r="I50" s="51"/>
      <c r="J50" s="77"/>
      <c r="K50" s="77"/>
      <c r="L50" s="77"/>
      <c r="M50" s="78"/>
      <c r="N50" s="78"/>
    </row>
    <row r="51" spans="1:14" x14ac:dyDescent="0.35">
      <c r="A51" s="47" t="s">
        <v>2797</v>
      </c>
      <c r="B51" s="47" t="s">
        <v>1448</v>
      </c>
      <c r="C51" s="180" t="s">
        <v>189</v>
      </c>
      <c r="D51" s="53"/>
      <c r="E51" s="155"/>
      <c r="F51" s="155"/>
      <c r="G51" s="136"/>
      <c r="H51" s="2"/>
      <c r="I51" s="51"/>
      <c r="L51" s="51"/>
      <c r="M51" s="51"/>
    </row>
    <row r="52" spans="1:14" outlineLevel="1" x14ac:dyDescent="0.35">
      <c r="A52" s="47" t="s">
        <v>2798</v>
      </c>
      <c r="B52" s="112" t="s">
        <v>739</v>
      </c>
      <c r="C52" s="180"/>
      <c r="D52" s="53"/>
      <c r="E52" s="155"/>
      <c r="F52" s="155"/>
      <c r="G52" s="136"/>
      <c r="H52" s="2"/>
      <c r="I52" s="51"/>
      <c r="L52" s="51"/>
      <c r="M52" s="51"/>
    </row>
    <row r="53" spans="1:14" outlineLevel="1" x14ac:dyDescent="0.35">
      <c r="A53" s="47" t="s">
        <v>2799</v>
      </c>
      <c r="B53" s="112" t="s">
        <v>741</v>
      </c>
      <c r="C53" s="180"/>
      <c r="D53" s="53"/>
      <c r="E53" s="155"/>
      <c r="F53" s="155"/>
      <c r="G53" s="136"/>
      <c r="H53" s="2"/>
      <c r="I53" s="51"/>
      <c r="L53" s="51"/>
      <c r="M53" s="51"/>
    </row>
    <row r="54" spans="1:14" outlineLevel="1" x14ac:dyDescent="0.35">
      <c r="A54" s="47" t="s">
        <v>2800</v>
      </c>
      <c r="E54" s="51"/>
      <c r="F54" s="51"/>
      <c r="H54" s="2"/>
      <c r="I54" s="51"/>
      <c r="L54" s="51"/>
      <c r="M54" s="51"/>
    </row>
    <row r="55" spans="1:14" outlineLevel="1" x14ac:dyDescent="0.35">
      <c r="A55" s="47" t="s">
        <v>2801</v>
      </c>
      <c r="E55" s="51"/>
      <c r="F55" s="51"/>
      <c r="H55" s="2"/>
      <c r="I55" s="51"/>
      <c r="L55" s="51"/>
      <c r="M55" s="51"/>
    </row>
    <row r="56" spans="1:14" outlineLevel="1" x14ac:dyDescent="0.35">
      <c r="A56" s="47" t="s">
        <v>2802</v>
      </c>
      <c r="E56" s="51"/>
      <c r="F56" s="51"/>
      <c r="H56" s="2"/>
      <c r="I56" s="51"/>
      <c r="L56" s="51"/>
      <c r="M56" s="51"/>
    </row>
    <row r="57" spans="1:14" outlineLevel="1" x14ac:dyDescent="0.35">
      <c r="A57" s="47" t="s">
        <v>2803</v>
      </c>
      <c r="E57" s="51"/>
      <c r="F57" s="51"/>
      <c r="H57" s="2"/>
      <c r="I57" s="51"/>
      <c r="L57" s="51"/>
      <c r="M57" s="51"/>
    </row>
    <row r="58" spans="1:14" outlineLevel="1" x14ac:dyDescent="0.35">
      <c r="A58" s="47" t="s">
        <v>2804</v>
      </c>
      <c r="E58" s="51"/>
      <c r="F58" s="51"/>
      <c r="H58" s="2"/>
      <c r="I58" s="51"/>
      <c r="L58" s="51"/>
      <c r="M58" s="51"/>
    </row>
    <row r="59" spans="1:14" x14ac:dyDescent="0.35">
      <c r="A59" s="56"/>
      <c r="B59" s="56" t="s">
        <v>1456</v>
      </c>
      <c r="C59" s="56" t="s">
        <v>943</v>
      </c>
      <c r="D59" s="56" t="s">
        <v>1457</v>
      </c>
      <c r="E59" s="56"/>
      <c r="F59" s="56" t="s">
        <v>1458</v>
      </c>
      <c r="G59" s="56" t="s">
        <v>1459</v>
      </c>
      <c r="H59" s="2"/>
      <c r="I59" s="128"/>
      <c r="J59" s="77"/>
      <c r="K59" s="77"/>
      <c r="L59" s="39"/>
      <c r="M59" s="77"/>
      <c r="N59" s="77"/>
    </row>
    <row r="60" spans="1:14" x14ac:dyDescent="0.35">
      <c r="A60" s="47" t="s">
        <v>2805</v>
      </c>
      <c r="B60" s="47" t="s">
        <v>1461</v>
      </c>
      <c r="C60" s="134" t="s">
        <v>189</v>
      </c>
      <c r="D60" s="195"/>
      <c r="E60" s="195"/>
      <c r="F60" s="197"/>
      <c r="G60" s="197"/>
      <c r="H60" s="2"/>
      <c r="I60" s="51"/>
      <c r="L60" s="77"/>
      <c r="M60" s="78"/>
      <c r="N60" s="78"/>
    </row>
    <row r="61" spans="1:14" x14ac:dyDescent="0.35">
      <c r="A61" s="77"/>
      <c r="B61" s="128"/>
      <c r="C61" s="77"/>
      <c r="D61" s="77"/>
      <c r="E61" s="77"/>
      <c r="F61" s="78"/>
      <c r="G61" s="78"/>
      <c r="H61" s="2"/>
      <c r="I61" s="128"/>
      <c r="J61" s="77"/>
      <c r="K61" s="77"/>
      <c r="L61" s="77"/>
      <c r="M61" s="78"/>
      <c r="N61" s="78"/>
    </row>
    <row r="62" spans="1:14" x14ac:dyDescent="0.35">
      <c r="B62" s="47" t="s">
        <v>948</v>
      </c>
      <c r="C62" s="77"/>
      <c r="D62" s="77"/>
      <c r="E62" s="77"/>
      <c r="F62" s="78"/>
      <c r="G62" s="78"/>
      <c r="H62" s="2"/>
      <c r="I62" s="51"/>
      <c r="J62" s="77"/>
      <c r="K62" s="77"/>
      <c r="L62" s="77"/>
      <c r="M62" s="78"/>
      <c r="N62" s="78"/>
    </row>
    <row r="63" spans="1:14" x14ac:dyDescent="0.35">
      <c r="A63" s="47" t="s">
        <v>2806</v>
      </c>
      <c r="B63" s="155" t="s">
        <v>846</v>
      </c>
      <c r="C63" s="134" t="s">
        <v>189</v>
      </c>
      <c r="D63" s="180" t="s">
        <v>189</v>
      </c>
      <c r="E63" s="51"/>
      <c r="F63" s="69" t="str">
        <f>IF($C$78=0,"",IF(C63="[for completion]","",C63/$C$78))</f>
        <v/>
      </c>
      <c r="G63" s="69" t="str">
        <f>IF($D$78=0,"",IF(D63="[for completion]","",D63/$D$78))</f>
        <v/>
      </c>
      <c r="H63" s="2"/>
      <c r="I63" s="51"/>
      <c r="L63" s="51"/>
      <c r="M63" s="70"/>
      <c r="N63" s="70"/>
    </row>
    <row r="64" spans="1:14" x14ac:dyDescent="0.35">
      <c r="A64" s="47" t="s">
        <v>2807</v>
      </c>
      <c r="B64" s="155" t="s">
        <v>846</v>
      </c>
      <c r="C64" s="134" t="s">
        <v>189</v>
      </c>
      <c r="D64" s="180" t="s">
        <v>189</v>
      </c>
      <c r="E64" s="51"/>
      <c r="F64" s="69" t="str">
        <f t="shared" ref="F64:F77" si="0">IF($C$78=0,"",IF(C64="[for completion]","",C64/$C$78))</f>
        <v/>
      </c>
      <c r="G64" s="69" t="str">
        <f t="shared" ref="G64:G77" si="1">IF($D$78=0,"",IF(D64="[for completion]","",D64/$D$78))</f>
        <v/>
      </c>
      <c r="H64" s="2"/>
      <c r="I64" s="51"/>
      <c r="L64" s="51"/>
      <c r="M64" s="70"/>
      <c r="N64" s="70"/>
    </row>
    <row r="65" spans="1:14" x14ac:dyDescent="0.35">
      <c r="A65" s="47" t="s">
        <v>2808</v>
      </c>
      <c r="B65" s="155" t="s">
        <v>846</v>
      </c>
      <c r="C65" s="134" t="s">
        <v>189</v>
      </c>
      <c r="D65" s="180" t="s">
        <v>189</v>
      </c>
      <c r="F65" s="69" t="str">
        <f t="shared" si="0"/>
        <v/>
      </c>
      <c r="G65" s="69" t="str">
        <f t="shared" si="1"/>
        <v/>
      </c>
      <c r="H65" s="2"/>
      <c r="I65" s="51"/>
      <c r="M65" s="70"/>
      <c r="N65" s="70"/>
    </row>
    <row r="66" spans="1:14" x14ac:dyDescent="0.35">
      <c r="A66" s="47" t="s">
        <v>2809</v>
      </c>
      <c r="B66" s="155" t="s">
        <v>846</v>
      </c>
      <c r="C66" s="134" t="s">
        <v>189</v>
      </c>
      <c r="D66" s="180" t="s">
        <v>189</v>
      </c>
      <c r="E66" s="66"/>
      <c r="F66" s="69" t="str">
        <f t="shared" si="0"/>
        <v/>
      </c>
      <c r="G66" s="69" t="str">
        <f t="shared" si="1"/>
        <v/>
      </c>
      <c r="H66" s="2"/>
      <c r="I66" s="51"/>
      <c r="L66" s="66"/>
      <c r="M66" s="70"/>
      <c r="N66" s="70"/>
    </row>
    <row r="67" spans="1:14" x14ac:dyDescent="0.35">
      <c r="A67" s="47" t="s">
        <v>2810</v>
      </c>
      <c r="B67" s="155" t="s">
        <v>846</v>
      </c>
      <c r="C67" s="134" t="s">
        <v>189</v>
      </c>
      <c r="D67" s="180" t="s">
        <v>189</v>
      </c>
      <c r="E67" s="66"/>
      <c r="F67" s="69" t="str">
        <f t="shared" si="0"/>
        <v/>
      </c>
      <c r="G67" s="69" t="str">
        <f t="shared" si="1"/>
        <v/>
      </c>
      <c r="H67" s="2"/>
      <c r="I67" s="51"/>
      <c r="L67" s="66"/>
      <c r="M67" s="70"/>
      <c r="N67" s="70"/>
    </row>
    <row r="68" spans="1:14" x14ac:dyDescent="0.35">
      <c r="A68" s="47" t="s">
        <v>2811</v>
      </c>
      <c r="B68" s="155" t="s">
        <v>846</v>
      </c>
      <c r="C68" s="134" t="s">
        <v>189</v>
      </c>
      <c r="D68" s="180" t="s">
        <v>189</v>
      </c>
      <c r="E68" s="66"/>
      <c r="F68" s="69" t="str">
        <f t="shared" si="0"/>
        <v/>
      </c>
      <c r="G68" s="69" t="str">
        <f t="shared" si="1"/>
        <v/>
      </c>
      <c r="H68" s="2"/>
      <c r="I68" s="51"/>
      <c r="L68" s="66"/>
      <c r="M68" s="70"/>
      <c r="N68" s="70"/>
    </row>
    <row r="69" spans="1:14" x14ac:dyDescent="0.35">
      <c r="A69" s="47" t="s">
        <v>2812</v>
      </c>
      <c r="B69" s="155" t="s">
        <v>846</v>
      </c>
      <c r="C69" s="134" t="s">
        <v>189</v>
      </c>
      <c r="D69" s="180" t="s">
        <v>189</v>
      </c>
      <c r="E69" s="66"/>
      <c r="F69" s="69" t="str">
        <f t="shared" si="0"/>
        <v/>
      </c>
      <c r="G69" s="69" t="str">
        <f t="shared" si="1"/>
        <v/>
      </c>
      <c r="H69" s="2"/>
      <c r="I69" s="51"/>
      <c r="L69" s="66"/>
      <c r="M69" s="70"/>
      <c r="N69" s="70"/>
    </row>
    <row r="70" spans="1:14" x14ac:dyDescent="0.35">
      <c r="A70" s="47" t="s">
        <v>2813</v>
      </c>
      <c r="B70" s="155" t="s">
        <v>846</v>
      </c>
      <c r="C70" s="134" t="s">
        <v>189</v>
      </c>
      <c r="D70" s="180" t="s">
        <v>189</v>
      </c>
      <c r="E70" s="66"/>
      <c r="F70" s="69" t="str">
        <f t="shared" si="0"/>
        <v/>
      </c>
      <c r="G70" s="69" t="str">
        <f t="shared" si="1"/>
        <v/>
      </c>
      <c r="H70" s="2"/>
      <c r="I70" s="51"/>
      <c r="L70" s="66"/>
      <c r="M70" s="70"/>
      <c r="N70" s="70"/>
    </row>
    <row r="71" spans="1:14" x14ac:dyDescent="0.35">
      <c r="A71" s="47" t="s">
        <v>2814</v>
      </c>
      <c r="B71" s="155" t="s">
        <v>846</v>
      </c>
      <c r="C71" s="134" t="s">
        <v>189</v>
      </c>
      <c r="D71" s="180" t="s">
        <v>189</v>
      </c>
      <c r="E71" s="66"/>
      <c r="F71" s="69" t="str">
        <f t="shared" si="0"/>
        <v/>
      </c>
      <c r="G71" s="69" t="str">
        <f t="shared" si="1"/>
        <v/>
      </c>
      <c r="H71" s="2"/>
      <c r="I71" s="51"/>
      <c r="L71" s="66"/>
      <c r="M71" s="70"/>
      <c r="N71" s="70"/>
    </row>
    <row r="72" spans="1:14" x14ac:dyDescent="0.35">
      <c r="A72" s="47" t="s">
        <v>2815</v>
      </c>
      <c r="B72" s="155" t="s">
        <v>846</v>
      </c>
      <c r="C72" s="134" t="s">
        <v>189</v>
      </c>
      <c r="D72" s="180" t="s">
        <v>189</v>
      </c>
      <c r="E72" s="66"/>
      <c r="F72" s="69" t="str">
        <f t="shared" si="0"/>
        <v/>
      </c>
      <c r="G72" s="69" t="str">
        <f t="shared" si="1"/>
        <v/>
      </c>
      <c r="H72" s="2"/>
      <c r="I72" s="51"/>
      <c r="L72" s="66"/>
      <c r="M72" s="70"/>
      <c r="N72" s="70"/>
    </row>
    <row r="73" spans="1:14" x14ac:dyDescent="0.35">
      <c r="A73" s="47" t="s">
        <v>2816</v>
      </c>
      <c r="B73" s="155" t="s">
        <v>846</v>
      </c>
      <c r="C73" s="134" t="s">
        <v>189</v>
      </c>
      <c r="D73" s="180" t="s">
        <v>189</v>
      </c>
      <c r="E73" s="66"/>
      <c r="F73" s="69" t="str">
        <f t="shared" si="0"/>
        <v/>
      </c>
      <c r="G73" s="69" t="str">
        <f t="shared" si="1"/>
        <v/>
      </c>
      <c r="H73" s="2"/>
      <c r="I73" s="51"/>
      <c r="L73" s="66"/>
      <c r="M73" s="70"/>
      <c r="N73" s="70"/>
    </row>
    <row r="74" spans="1:14" x14ac:dyDescent="0.35">
      <c r="A74" s="47" t="s">
        <v>2817</v>
      </c>
      <c r="B74" s="155" t="s">
        <v>846</v>
      </c>
      <c r="C74" s="134" t="s">
        <v>189</v>
      </c>
      <c r="D74" s="180" t="s">
        <v>189</v>
      </c>
      <c r="E74" s="66"/>
      <c r="F74" s="69" t="str">
        <f t="shared" si="0"/>
        <v/>
      </c>
      <c r="G74" s="69" t="str">
        <f t="shared" si="1"/>
        <v/>
      </c>
      <c r="H74" s="2"/>
      <c r="I74" s="51"/>
      <c r="L74" s="66"/>
      <c r="M74" s="70"/>
      <c r="N74" s="70"/>
    </row>
    <row r="75" spans="1:14" x14ac:dyDescent="0.35">
      <c r="A75" s="47" t="s">
        <v>2818</v>
      </c>
      <c r="B75" s="155" t="s">
        <v>846</v>
      </c>
      <c r="C75" s="134" t="s">
        <v>189</v>
      </c>
      <c r="D75" s="180" t="s">
        <v>189</v>
      </c>
      <c r="E75" s="66"/>
      <c r="F75" s="69" t="str">
        <f t="shared" si="0"/>
        <v/>
      </c>
      <c r="G75" s="69" t="str">
        <f t="shared" si="1"/>
        <v/>
      </c>
      <c r="H75" s="2"/>
      <c r="I75" s="51"/>
      <c r="L75" s="66"/>
      <c r="M75" s="70"/>
      <c r="N75" s="70"/>
    </row>
    <row r="76" spans="1:14" x14ac:dyDescent="0.35">
      <c r="A76" s="47" t="s">
        <v>2819</v>
      </c>
      <c r="B76" s="155" t="s">
        <v>846</v>
      </c>
      <c r="C76" s="134" t="s">
        <v>189</v>
      </c>
      <c r="D76" s="180" t="s">
        <v>189</v>
      </c>
      <c r="E76" s="66"/>
      <c r="F76" s="69" t="str">
        <f t="shared" si="0"/>
        <v/>
      </c>
      <c r="G76" s="69" t="str">
        <f t="shared" si="1"/>
        <v/>
      </c>
      <c r="H76" s="2"/>
      <c r="I76" s="51"/>
      <c r="L76" s="66"/>
      <c r="M76" s="70"/>
      <c r="N76" s="70"/>
    </row>
    <row r="77" spans="1:14" x14ac:dyDescent="0.35">
      <c r="A77" s="47" t="s">
        <v>2820</v>
      </c>
      <c r="B77" s="155" t="s">
        <v>846</v>
      </c>
      <c r="C77" s="134" t="s">
        <v>189</v>
      </c>
      <c r="D77" s="180" t="s">
        <v>189</v>
      </c>
      <c r="E77" s="66"/>
      <c r="F77" s="69" t="str">
        <f t="shared" si="0"/>
        <v/>
      </c>
      <c r="G77" s="69" t="str">
        <f t="shared" si="1"/>
        <v/>
      </c>
      <c r="H77" s="2"/>
      <c r="I77" s="51"/>
      <c r="L77" s="66"/>
      <c r="M77" s="70"/>
      <c r="N77" s="70"/>
    </row>
    <row r="78" spans="1:14" x14ac:dyDescent="0.35">
      <c r="A78" s="47" t="s">
        <v>2821</v>
      </c>
      <c r="B78" s="71" t="s">
        <v>265</v>
      </c>
      <c r="C78" s="72">
        <f>SUM(C63:C77)</f>
        <v>0</v>
      </c>
      <c r="D78" s="130">
        <f>SUM(D63:D77)</f>
        <v>0</v>
      </c>
      <c r="E78" s="66"/>
      <c r="F78" s="73">
        <f>SUM(F63:F77)</f>
        <v>0</v>
      </c>
      <c r="G78" s="73">
        <f>SUM(G63:G77)</f>
        <v>0</v>
      </c>
      <c r="H78" s="2"/>
      <c r="I78" s="139"/>
      <c r="J78" s="51"/>
      <c r="K78" s="51"/>
      <c r="L78" s="66"/>
      <c r="M78" s="75"/>
      <c r="N78" s="75"/>
    </row>
    <row r="79" spans="1:14" x14ac:dyDescent="0.35">
      <c r="A79" s="56"/>
      <c r="B79" s="57" t="s">
        <v>1478</v>
      </c>
      <c r="C79" s="56" t="s">
        <v>225</v>
      </c>
      <c r="D79" s="56"/>
      <c r="E79" s="58"/>
      <c r="F79" s="56" t="s">
        <v>1458</v>
      </c>
      <c r="G79" s="56"/>
      <c r="H79" s="2"/>
      <c r="I79" s="128"/>
      <c r="J79" s="77"/>
      <c r="K79" s="77"/>
      <c r="L79" s="39"/>
      <c r="M79" s="77"/>
      <c r="N79" s="77"/>
    </row>
    <row r="80" spans="1:14" x14ac:dyDescent="0.35">
      <c r="A80" s="47" t="s">
        <v>2822</v>
      </c>
      <c r="B80" s="60" t="s">
        <v>1480</v>
      </c>
      <c r="C80" s="134" t="s">
        <v>189</v>
      </c>
      <c r="E80" s="140"/>
      <c r="F80" s="69" t="str">
        <f>IF($C$83=0,"",IF(C80="[for completion]","",C80/$C$83))</f>
        <v/>
      </c>
      <c r="G80" s="68"/>
      <c r="H80" s="2"/>
      <c r="I80" s="51"/>
      <c r="L80" s="140"/>
      <c r="M80" s="70"/>
      <c r="N80" s="68"/>
    </row>
    <row r="81" spans="1:14" x14ac:dyDescent="0.35">
      <c r="A81" s="47" t="s">
        <v>2823</v>
      </c>
      <c r="B81" s="60" t="s">
        <v>1482</v>
      </c>
      <c r="C81" s="134" t="s">
        <v>189</v>
      </c>
      <c r="E81" s="140"/>
      <c r="F81" s="69" t="str">
        <f>IF($C$83=0,"",IF(C81="[for completion]","",C81/$C$83))</f>
        <v/>
      </c>
      <c r="G81" s="68"/>
      <c r="H81" s="2"/>
      <c r="I81" s="51"/>
      <c r="L81" s="140"/>
      <c r="M81" s="70"/>
      <c r="N81" s="68"/>
    </row>
    <row r="82" spans="1:14" x14ac:dyDescent="0.35">
      <c r="A82" s="47" t="s">
        <v>2824</v>
      </c>
      <c r="B82" s="60" t="s">
        <v>263</v>
      </c>
      <c r="C82" s="134" t="s">
        <v>189</v>
      </c>
      <c r="E82" s="66"/>
      <c r="F82" s="69" t="str">
        <f>IF($C$83=0,"",IF(C82="[for completion]","",C82/$C$83))</f>
        <v/>
      </c>
      <c r="G82" s="68"/>
      <c r="H82" s="2"/>
      <c r="I82" s="51"/>
      <c r="L82" s="66"/>
      <c r="M82" s="70"/>
      <c r="N82" s="68"/>
    </row>
    <row r="83" spans="1:14" x14ac:dyDescent="0.35">
      <c r="A83" s="47" t="s">
        <v>2825</v>
      </c>
      <c r="B83" s="71" t="s">
        <v>265</v>
      </c>
      <c r="C83" s="72">
        <f>SUM(C80:C82)</f>
        <v>0</v>
      </c>
      <c r="D83" s="51"/>
      <c r="E83" s="66"/>
      <c r="F83" s="73">
        <f>SUM(F80:F82)</f>
        <v>0</v>
      </c>
      <c r="G83" s="68"/>
      <c r="H83" s="2"/>
      <c r="I83" s="51"/>
      <c r="L83" s="66"/>
      <c r="M83" s="70"/>
      <c r="N83" s="68"/>
    </row>
    <row r="84" spans="1:14" outlineLevel="1" x14ac:dyDescent="0.35">
      <c r="A84" s="47" t="s">
        <v>2826</v>
      </c>
      <c r="B84" s="139"/>
      <c r="C84" s="51"/>
      <c r="D84" s="51"/>
      <c r="E84" s="66"/>
      <c r="F84" s="75"/>
      <c r="G84" s="68"/>
      <c r="H84" s="2"/>
      <c r="I84" s="51"/>
      <c r="L84" s="66"/>
      <c r="M84" s="70"/>
      <c r="N84" s="68"/>
    </row>
    <row r="85" spans="1:14" outlineLevel="1" x14ac:dyDescent="0.35">
      <c r="A85" s="47" t="s">
        <v>2827</v>
      </c>
      <c r="B85" s="139"/>
      <c r="C85" s="51"/>
      <c r="D85" s="51"/>
      <c r="E85" s="66"/>
      <c r="F85" s="75"/>
      <c r="G85" s="68"/>
      <c r="H85" s="2"/>
      <c r="I85" s="51"/>
      <c r="L85" s="66"/>
      <c r="M85" s="70"/>
      <c r="N85" s="68"/>
    </row>
    <row r="86" spans="1:14" outlineLevel="1" x14ac:dyDescent="0.35">
      <c r="A86" s="47" t="s">
        <v>2828</v>
      </c>
      <c r="B86" s="51"/>
      <c r="E86" s="66"/>
      <c r="F86" s="70"/>
      <c r="G86" s="68"/>
      <c r="H86" s="2"/>
      <c r="I86" s="51"/>
      <c r="L86" s="66"/>
      <c r="M86" s="70"/>
      <c r="N86" s="68"/>
    </row>
    <row r="87" spans="1:14" outlineLevel="1" x14ac:dyDescent="0.35">
      <c r="A87" s="47" t="s">
        <v>2829</v>
      </c>
      <c r="B87" s="51"/>
      <c r="E87" s="66"/>
      <c r="F87" s="70"/>
      <c r="G87" s="68"/>
      <c r="H87" s="2"/>
      <c r="I87" s="51"/>
      <c r="L87" s="66"/>
      <c r="M87" s="70"/>
      <c r="N87" s="68"/>
    </row>
    <row r="88" spans="1:14" outlineLevel="1" x14ac:dyDescent="0.35">
      <c r="A88" s="47" t="s">
        <v>2830</v>
      </c>
      <c r="B88" s="51"/>
      <c r="E88" s="66"/>
      <c r="F88" s="70"/>
      <c r="G88" s="68"/>
      <c r="H88" s="2"/>
      <c r="I88" s="51"/>
      <c r="L88" s="66"/>
      <c r="M88" s="70"/>
      <c r="N88" s="68"/>
    </row>
    <row r="89" spans="1:14" ht="15" customHeight="1" x14ac:dyDescent="0.35">
      <c r="A89" s="56"/>
      <c r="B89" s="57" t="s">
        <v>757</v>
      </c>
      <c r="C89" s="56" t="s">
        <v>1458</v>
      </c>
      <c r="D89" s="56"/>
      <c r="E89" s="58"/>
      <c r="F89" s="59"/>
      <c r="G89" s="59"/>
      <c r="H89" s="2"/>
      <c r="I89" s="128"/>
      <c r="J89" s="77"/>
      <c r="K89" s="77"/>
      <c r="L89" s="39"/>
      <c r="M89" s="78"/>
      <c r="N89" s="78"/>
    </row>
    <row r="90" spans="1:14" x14ac:dyDescent="0.35">
      <c r="A90" s="47" t="s">
        <v>2831</v>
      </c>
      <c r="B90" s="119" t="s">
        <v>759</v>
      </c>
      <c r="C90" s="141">
        <f>SUM(C91:C117)</f>
        <v>0</v>
      </c>
      <c r="G90" s="34"/>
      <c r="H90" s="2"/>
      <c r="I90" s="39"/>
      <c r="N90" s="34"/>
    </row>
    <row r="91" spans="1:14" x14ac:dyDescent="0.35">
      <c r="A91" s="47" t="s">
        <v>2832</v>
      </c>
      <c r="B91" s="47" t="s">
        <v>761</v>
      </c>
      <c r="C91" s="122" t="s">
        <v>189</v>
      </c>
      <c r="G91" s="34"/>
      <c r="H91" s="2"/>
      <c r="N91" s="34"/>
    </row>
    <row r="92" spans="1:14" x14ac:dyDescent="0.35">
      <c r="A92" s="47" t="s">
        <v>2833</v>
      </c>
      <c r="B92" s="47" t="s">
        <v>763</v>
      </c>
      <c r="C92" s="122" t="s">
        <v>189</v>
      </c>
      <c r="G92" s="34"/>
      <c r="H92" s="2"/>
      <c r="N92" s="34"/>
    </row>
    <row r="93" spans="1:14" x14ac:dyDescent="0.35">
      <c r="A93" s="47" t="s">
        <v>2834</v>
      </c>
      <c r="B93" s="47" t="s">
        <v>765</v>
      </c>
      <c r="C93" s="122" t="s">
        <v>189</v>
      </c>
      <c r="G93" s="34"/>
      <c r="H93" s="2"/>
      <c r="N93" s="34"/>
    </row>
    <row r="94" spans="1:14" x14ac:dyDescent="0.35">
      <c r="A94" s="47" t="s">
        <v>2835</v>
      </c>
      <c r="B94" s="47" t="s">
        <v>767</v>
      </c>
      <c r="C94" s="122" t="s">
        <v>189</v>
      </c>
      <c r="G94" s="34"/>
      <c r="H94" s="2"/>
      <c r="N94" s="34"/>
    </row>
    <row r="95" spans="1:14" x14ac:dyDescent="0.35">
      <c r="A95" s="47" t="s">
        <v>2836</v>
      </c>
      <c r="B95" s="47" t="s">
        <v>769</v>
      </c>
      <c r="C95" s="122" t="s">
        <v>189</v>
      </c>
      <c r="G95" s="34"/>
      <c r="H95" s="2"/>
      <c r="N95" s="34"/>
    </row>
    <row r="96" spans="1:14" x14ac:dyDescent="0.35">
      <c r="A96" s="47" t="s">
        <v>2837</v>
      </c>
      <c r="B96" s="47" t="s">
        <v>771</v>
      </c>
      <c r="C96" s="122" t="s">
        <v>189</v>
      </c>
      <c r="G96" s="34"/>
      <c r="H96" s="2"/>
      <c r="N96" s="34"/>
    </row>
    <row r="97" spans="1:14" x14ac:dyDescent="0.35">
      <c r="A97" s="47" t="s">
        <v>2838</v>
      </c>
      <c r="B97" s="47" t="s">
        <v>773</v>
      </c>
      <c r="C97" s="122" t="s">
        <v>189</v>
      </c>
      <c r="G97" s="34"/>
      <c r="H97" s="2"/>
      <c r="N97" s="34"/>
    </row>
    <row r="98" spans="1:14" x14ac:dyDescent="0.35">
      <c r="A98" s="47" t="s">
        <v>2839</v>
      </c>
      <c r="B98" s="47" t="s">
        <v>775</v>
      </c>
      <c r="C98" s="122" t="s">
        <v>189</v>
      </c>
      <c r="G98" s="34"/>
      <c r="H98" s="2"/>
      <c r="N98" s="34"/>
    </row>
    <row r="99" spans="1:14" x14ac:dyDescent="0.35">
      <c r="A99" s="47" t="s">
        <v>2840</v>
      </c>
      <c r="B99" s="47" t="s">
        <v>777</v>
      </c>
      <c r="C99" s="122" t="s">
        <v>189</v>
      </c>
      <c r="G99" s="34"/>
      <c r="H99" s="2"/>
      <c r="N99" s="34"/>
    </row>
    <row r="100" spans="1:14" x14ac:dyDescent="0.35">
      <c r="A100" s="47" t="s">
        <v>2841</v>
      </c>
      <c r="B100" s="47" t="s">
        <v>779</v>
      </c>
      <c r="C100" s="122" t="s">
        <v>189</v>
      </c>
      <c r="G100" s="34"/>
      <c r="H100" s="2"/>
      <c r="N100" s="34"/>
    </row>
    <row r="101" spans="1:14" x14ac:dyDescent="0.35">
      <c r="A101" s="47" t="s">
        <v>2842</v>
      </c>
      <c r="B101" s="47" t="s">
        <v>781</v>
      </c>
      <c r="C101" s="122" t="s">
        <v>189</v>
      </c>
      <c r="G101" s="34"/>
      <c r="H101" s="2"/>
      <c r="N101" s="34"/>
    </row>
    <row r="102" spans="1:14" x14ac:dyDescent="0.35">
      <c r="A102" s="47" t="s">
        <v>2843</v>
      </c>
      <c r="B102" s="47" t="s">
        <v>783</v>
      </c>
      <c r="C102" s="122" t="s">
        <v>189</v>
      </c>
      <c r="G102" s="34"/>
      <c r="H102" s="2"/>
      <c r="N102" s="34"/>
    </row>
    <row r="103" spans="1:14" x14ac:dyDescent="0.35">
      <c r="A103" s="47" t="s">
        <v>2844</v>
      </c>
      <c r="B103" s="47" t="s">
        <v>785</v>
      </c>
      <c r="C103" s="122" t="s">
        <v>189</v>
      </c>
      <c r="G103" s="34"/>
      <c r="H103" s="2"/>
      <c r="N103" s="34"/>
    </row>
    <row r="104" spans="1:14" x14ac:dyDescent="0.35">
      <c r="A104" s="47" t="s">
        <v>2845</v>
      </c>
      <c r="B104" s="47" t="s">
        <v>787</v>
      </c>
      <c r="C104" s="122" t="s">
        <v>189</v>
      </c>
      <c r="G104" s="34"/>
      <c r="H104" s="2"/>
      <c r="N104" s="34"/>
    </row>
    <row r="105" spans="1:14" x14ac:dyDescent="0.35">
      <c r="A105" s="47" t="s">
        <v>2846</v>
      </c>
      <c r="B105" s="47" t="s">
        <v>789</v>
      </c>
      <c r="C105" s="122" t="s">
        <v>189</v>
      </c>
      <c r="G105" s="34"/>
      <c r="H105" s="2"/>
      <c r="N105" s="34"/>
    </row>
    <row r="106" spans="1:14" x14ac:dyDescent="0.35">
      <c r="A106" s="47" t="s">
        <v>2847</v>
      </c>
      <c r="B106" s="47" t="s">
        <v>791</v>
      </c>
      <c r="C106" s="122" t="s">
        <v>189</v>
      </c>
      <c r="G106" s="34"/>
      <c r="H106" s="2"/>
      <c r="N106" s="34"/>
    </row>
    <row r="107" spans="1:14" x14ac:dyDescent="0.35">
      <c r="A107" s="47" t="s">
        <v>2848</v>
      </c>
      <c r="B107" s="47" t="s">
        <v>793</v>
      </c>
      <c r="C107" s="122" t="s">
        <v>189</v>
      </c>
      <c r="G107" s="34"/>
      <c r="H107" s="2"/>
      <c r="N107" s="34"/>
    </row>
    <row r="108" spans="1:14" x14ac:dyDescent="0.35">
      <c r="A108" s="47" t="s">
        <v>2849</v>
      </c>
      <c r="B108" s="47" t="s">
        <v>795</v>
      </c>
      <c r="C108" s="122" t="s">
        <v>189</v>
      </c>
      <c r="G108" s="34"/>
      <c r="H108" s="2"/>
      <c r="N108" s="34"/>
    </row>
    <row r="109" spans="1:14" x14ac:dyDescent="0.35">
      <c r="A109" s="47" t="s">
        <v>2850</v>
      </c>
      <c r="B109" s="47" t="s">
        <v>797</v>
      </c>
      <c r="C109" s="122" t="s">
        <v>189</v>
      </c>
      <c r="G109" s="34"/>
      <c r="H109" s="2"/>
      <c r="N109" s="34"/>
    </row>
    <row r="110" spans="1:14" x14ac:dyDescent="0.35">
      <c r="A110" s="47" t="s">
        <v>2851</v>
      </c>
      <c r="B110" s="47" t="s">
        <v>799</v>
      </c>
      <c r="C110" s="122" t="s">
        <v>189</v>
      </c>
      <c r="G110" s="34"/>
      <c r="H110" s="2"/>
      <c r="N110" s="34"/>
    </row>
    <row r="111" spans="1:14" x14ac:dyDescent="0.35">
      <c r="A111" s="47" t="s">
        <v>2852</v>
      </c>
      <c r="B111" s="47" t="s">
        <v>801</v>
      </c>
      <c r="C111" s="122" t="s">
        <v>189</v>
      </c>
      <c r="G111" s="34"/>
      <c r="H111" s="2"/>
      <c r="N111" s="34"/>
    </row>
    <row r="112" spans="1:14" x14ac:dyDescent="0.35">
      <c r="A112" s="47" t="s">
        <v>2853</v>
      </c>
      <c r="B112" s="47" t="s">
        <v>803</v>
      </c>
      <c r="C112" s="122" t="s">
        <v>189</v>
      </c>
      <c r="G112" s="34"/>
      <c r="H112" s="2"/>
      <c r="N112" s="34"/>
    </row>
    <row r="113" spans="1:14" x14ac:dyDescent="0.35">
      <c r="A113" s="47" t="s">
        <v>2854</v>
      </c>
      <c r="B113" s="47" t="s">
        <v>805</v>
      </c>
      <c r="C113" s="122" t="s">
        <v>189</v>
      </c>
      <c r="G113" s="34"/>
      <c r="H113" s="2"/>
      <c r="N113" s="34"/>
    </row>
    <row r="114" spans="1:14" x14ac:dyDescent="0.35">
      <c r="A114" s="47" t="s">
        <v>2855</v>
      </c>
      <c r="B114" s="47" t="s">
        <v>807</v>
      </c>
      <c r="C114" s="122" t="s">
        <v>189</v>
      </c>
      <c r="G114" s="34"/>
      <c r="H114" s="2"/>
      <c r="N114" s="34"/>
    </row>
    <row r="115" spans="1:14" x14ac:dyDescent="0.35">
      <c r="A115" s="47" t="s">
        <v>2856</v>
      </c>
      <c r="B115" s="47" t="s">
        <v>809</v>
      </c>
      <c r="C115" s="122" t="s">
        <v>189</v>
      </c>
      <c r="G115" s="34"/>
      <c r="H115" s="2"/>
      <c r="N115" s="34"/>
    </row>
    <row r="116" spans="1:14" x14ac:dyDescent="0.35">
      <c r="A116" s="47" t="s">
        <v>2857</v>
      </c>
      <c r="B116" s="47" t="s">
        <v>811</v>
      </c>
      <c r="C116" s="122" t="s">
        <v>189</v>
      </c>
      <c r="G116" s="34"/>
      <c r="H116" s="2"/>
      <c r="N116" s="34"/>
    </row>
    <row r="117" spans="1:14" x14ac:dyDescent="0.35">
      <c r="A117" s="47" t="s">
        <v>2858</v>
      </c>
      <c r="B117" s="47" t="s">
        <v>813</v>
      </c>
      <c r="C117" s="122" t="s">
        <v>189</v>
      </c>
      <c r="G117" s="34"/>
      <c r="H117" s="2"/>
      <c r="N117" s="34"/>
    </row>
    <row r="118" spans="1:14" x14ac:dyDescent="0.35">
      <c r="A118" s="47" t="s">
        <v>2859</v>
      </c>
      <c r="B118" s="119" t="s">
        <v>466</v>
      </c>
      <c r="C118" s="141">
        <f>SUM(C119:C121)</f>
        <v>0</v>
      </c>
      <c r="G118" s="34"/>
      <c r="H118" s="2"/>
      <c r="I118" s="39"/>
      <c r="N118" s="34"/>
    </row>
    <row r="119" spans="1:14" x14ac:dyDescent="0.35">
      <c r="A119" s="47" t="s">
        <v>2860</v>
      </c>
      <c r="B119" s="47" t="s">
        <v>816</v>
      </c>
      <c r="C119" s="122" t="s">
        <v>189</v>
      </c>
      <c r="G119" s="34"/>
      <c r="H119" s="2"/>
      <c r="N119" s="34"/>
    </row>
    <row r="120" spans="1:14" x14ac:dyDescent="0.35">
      <c r="A120" s="47" t="s">
        <v>2861</v>
      </c>
      <c r="B120" s="47" t="s">
        <v>818</v>
      </c>
      <c r="C120" s="122" t="s">
        <v>189</v>
      </c>
      <c r="G120" s="34"/>
      <c r="H120" s="2"/>
      <c r="N120" s="34"/>
    </row>
    <row r="121" spans="1:14" x14ac:dyDescent="0.35">
      <c r="A121" s="47" t="s">
        <v>2862</v>
      </c>
      <c r="B121" s="47" t="s">
        <v>820</v>
      </c>
      <c r="C121" s="122" t="s">
        <v>189</v>
      </c>
      <c r="G121" s="34"/>
      <c r="H121" s="2"/>
      <c r="N121" s="34"/>
    </row>
    <row r="122" spans="1:14" x14ac:dyDescent="0.35">
      <c r="A122" s="47" t="s">
        <v>2863</v>
      </c>
      <c r="B122" s="119" t="s">
        <v>263</v>
      </c>
      <c r="C122" s="141">
        <f>SUM(C123:C133)</f>
        <v>0</v>
      </c>
      <c r="G122" s="34"/>
      <c r="H122" s="2"/>
      <c r="I122" s="39"/>
      <c r="N122" s="34"/>
    </row>
    <row r="123" spans="1:14" x14ac:dyDescent="0.35">
      <c r="A123" s="47" t="s">
        <v>2864</v>
      </c>
      <c r="B123" s="60" t="s">
        <v>468</v>
      </c>
      <c r="C123" s="122" t="s">
        <v>189</v>
      </c>
      <c r="G123" s="34"/>
      <c r="H123" s="2"/>
      <c r="I123" s="51"/>
      <c r="N123" s="34"/>
    </row>
    <row r="124" spans="1:14" x14ac:dyDescent="0.35">
      <c r="A124" s="47" t="s">
        <v>2865</v>
      </c>
      <c r="B124" s="47" t="s">
        <v>470</v>
      </c>
      <c r="C124" s="122" t="s">
        <v>189</v>
      </c>
      <c r="G124" s="34"/>
      <c r="H124" s="2"/>
      <c r="I124" s="51"/>
      <c r="N124" s="34"/>
    </row>
    <row r="125" spans="1:14" x14ac:dyDescent="0.35">
      <c r="A125" s="47" t="s">
        <v>2866</v>
      </c>
      <c r="B125" s="60" t="s">
        <v>472</v>
      </c>
      <c r="C125" s="122" t="s">
        <v>189</v>
      </c>
      <c r="G125" s="34"/>
      <c r="H125" s="2"/>
      <c r="I125" s="51"/>
      <c r="N125" s="34"/>
    </row>
    <row r="126" spans="1:14" x14ac:dyDescent="0.35">
      <c r="A126" s="47" t="s">
        <v>2867</v>
      </c>
      <c r="B126" s="60" t="s">
        <v>474</v>
      </c>
      <c r="C126" s="122" t="s">
        <v>189</v>
      </c>
      <c r="G126" s="34"/>
      <c r="H126" s="2"/>
      <c r="I126" s="51"/>
      <c r="N126" s="34"/>
    </row>
    <row r="127" spans="1:14" x14ac:dyDescent="0.35">
      <c r="A127" s="47" t="s">
        <v>2868</v>
      </c>
      <c r="B127" s="60" t="s">
        <v>476</v>
      </c>
      <c r="C127" s="122" t="s">
        <v>189</v>
      </c>
      <c r="G127" s="34"/>
      <c r="H127" s="2"/>
      <c r="I127" s="51"/>
      <c r="N127" s="34"/>
    </row>
    <row r="128" spans="1:14" x14ac:dyDescent="0.35">
      <c r="A128" s="47" t="s">
        <v>2869</v>
      </c>
      <c r="B128" s="60" t="s">
        <v>478</v>
      </c>
      <c r="C128" s="122" t="s">
        <v>189</v>
      </c>
      <c r="G128" s="34"/>
      <c r="H128" s="2"/>
      <c r="I128" s="51"/>
      <c r="N128" s="34"/>
    </row>
    <row r="129" spans="1:14" x14ac:dyDescent="0.35">
      <c r="A129" s="47" t="s">
        <v>2870</v>
      </c>
      <c r="B129" s="60" t="s">
        <v>480</v>
      </c>
      <c r="C129" s="122" t="s">
        <v>189</v>
      </c>
      <c r="G129" s="34"/>
      <c r="H129" s="2"/>
      <c r="I129" s="51"/>
      <c r="N129" s="34"/>
    </row>
    <row r="130" spans="1:14" x14ac:dyDescent="0.35">
      <c r="A130" s="47" t="s">
        <v>2871</v>
      </c>
      <c r="B130" s="60" t="s">
        <v>482</v>
      </c>
      <c r="C130" s="122" t="s">
        <v>189</v>
      </c>
      <c r="G130" s="34"/>
      <c r="H130" s="2"/>
      <c r="I130" s="51"/>
      <c r="N130" s="34"/>
    </row>
    <row r="131" spans="1:14" x14ac:dyDescent="0.35">
      <c r="A131" s="47" t="s">
        <v>2872</v>
      </c>
      <c r="B131" s="60" t="s">
        <v>484</v>
      </c>
      <c r="C131" s="122" t="s">
        <v>189</v>
      </c>
      <c r="G131" s="34"/>
      <c r="H131" s="2"/>
      <c r="I131" s="51"/>
      <c r="N131" s="34"/>
    </row>
    <row r="132" spans="1:14" x14ac:dyDescent="0.35">
      <c r="A132" s="47" t="s">
        <v>2873</v>
      </c>
      <c r="B132" s="60" t="s">
        <v>486</v>
      </c>
      <c r="C132" s="122" t="s">
        <v>189</v>
      </c>
      <c r="G132" s="34"/>
      <c r="H132" s="2"/>
      <c r="I132" s="51"/>
      <c r="N132" s="34"/>
    </row>
    <row r="133" spans="1:14" x14ac:dyDescent="0.35">
      <c r="A133" s="47" t="s">
        <v>2874</v>
      </c>
      <c r="B133" s="60" t="s">
        <v>263</v>
      </c>
      <c r="C133" s="122" t="s">
        <v>189</v>
      </c>
      <c r="G133" s="34"/>
      <c r="H133" s="2"/>
      <c r="I133" s="51"/>
      <c r="N133" s="34"/>
    </row>
    <row r="134" spans="1:14" outlineLevel="1" x14ac:dyDescent="0.35">
      <c r="A134" s="47" t="s">
        <v>2875</v>
      </c>
      <c r="B134" s="169" t="s">
        <v>267</v>
      </c>
      <c r="C134" s="122"/>
      <c r="G134" s="34"/>
      <c r="H134" s="2"/>
      <c r="I134" s="51"/>
      <c r="N134" s="34"/>
    </row>
    <row r="135" spans="1:14" outlineLevel="1" x14ac:dyDescent="0.35">
      <c r="A135" s="47" t="s">
        <v>2876</v>
      </c>
      <c r="B135" s="169" t="s">
        <v>267</v>
      </c>
      <c r="C135" s="122"/>
      <c r="G135" s="34"/>
      <c r="H135" s="2"/>
      <c r="I135" s="51"/>
      <c r="N135" s="34"/>
    </row>
    <row r="136" spans="1:14" outlineLevel="1" x14ac:dyDescent="0.35">
      <c r="A136" s="47" t="s">
        <v>2877</v>
      </c>
      <c r="B136" s="169" t="s">
        <v>267</v>
      </c>
      <c r="C136" s="122"/>
      <c r="G136" s="34"/>
      <c r="H136" s="2"/>
      <c r="I136" s="51"/>
      <c r="N136" s="34"/>
    </row>
    <row r="137" spans="1:14" outlineLevel="1" x14ac:dyDescent="0.35">
      <c r="A137" s="47" t="s">
        <v>2878</v>
      </c>
      <c r="B137" s="169" t="s">
        <v>267</v>
      </c>
      <c r="C137" s="122"/>
      <c r="G137" s="34"/>
      <c r="H137" s="2"/>
      <c r="I137" s="51"/>
      <c r="N137" s="34"/>
    </row>
    <row r="138" spans="1:14" outlineLevel="1" x14ac:dyDescent="0.35">
      <c r="A138" s="47" t="s">
        <v>2879</v>
      </c>
      <c r="B138" s="169" t="s">
        <v>267</v>
      </c>
      <c r="C138" s="122"/>
      <c r="G138" s="34"/>
      <c r="H138" s="2"/>
      <c r="I138" s="51"/>
      <c r="N138" s="34"/>
    </row>
    <row r="139" spans="1:14" outlineLevel="1" x14ac:dyDescent="0.35">
      <c r="A139" s="47" t="s">
        <v>2880</v>
      </c>
      <c r="B139" s="169" t="s">
        <v>267</v>
      </c>
      <c r="C139" s="122"/>
      <c r="G139" s="34"/>
      <c r="H139" s="2"/>
      <c r="I139" s="51"/>
      <c r="N139" s="34"/>
    </row>
    <row r="140" spans="1:14" outlineLevel="1" x14ac:dyDescent="0.35">
      <c r="A140" s="47" t="s">
        <v>2881</v>
      </c>
      <c r="B140" s="169" t="s">
        <v>267</v>
      </c>
      <c r="C140" s="122"/>
      <c r="G140" s="34"/>
      <c r="H140" s="2"/>
      <c r="I140" s="51"/>
      <c r="N140" s="34"/>
    </row>
    <row r="141" spans="1:14" outlineLevel="1" x14ac:dyDescent="0.35">
      <c r="A141" s="47" t="s">
        <v>2882</v>
      </c>
      <c r="B141" s="169" t="s">
        <v>267</v>
      </c>
      <c r="C141" s="122"/>
      <c r="G141" s="34"/>
      <c r="H141" s="2"/>
      <c r="I141" s="51"/>
      <c r="N141" s="34"/>
    </row>
    <row r="142" spans="1:14" outlineLevel="1" x14ac:dyDescent="0.35">
      <c r="A142" s="47" t="s">
        <v>2883</v>
      </c>
      <c r="B142" s="169" t="s">
        <v>267</v>
      </c>
      <c r="C142" s="122"/>
      <c r="G142" s="34"/>
      <c r="H142" s="2"/>
      <c r="I142" s="51"/>
      <c r="N142" s="34"/>
    </row>
    <row r="143" spans="1:14" outlineLevel="1" x14ac:dyDescent="0.35">
      <c r="A143" s="47" t="s">
        <v>2884</v>
      </c>
      <c r="B143" s="169" t="s">
        <v>267</v>
      </c>
      <c r="C143" s="122"/>
      <c r="G143" s="34"/>
      <c r="H143" s="2"/>
      <c r="I143" s="51"/>
      <c r="N143" s="34"/>
    </row>
    <row r="144" spans="1:14" ht="15" customHeight="1" x14ac:dyDescent="0.35">
      <c r="A144" s="56"/>
      <c r="B144" s="142" t="s">
        <v>1544</v>
      </c>
      <c r="C144" s="143" t="s">
        <v>1458</v>
      </c>
      <c r="D144" s="56"/>
      <c r="E144" s="58"/>
      <c r="F144" s="56"/>
      <c r="G144" s="59"/>
      <c r="H144" s="2"/>
      <c r="I144" s="128"/>
      <c r="J144" s="77"/>
      <c r="K144" s="77"/>
      <c r="L144" s="39"/>
      <c r="M144" s="77"/>
      <c r="N144" s="78"/>
    </row>
    <row r="145" spans="1:14" x14ac:dyDescent="0.35">
      <c r="A145" s="47" t="s">
        <v>2885</v>
      </c>
      <c r="B145" s="155" t="s">
        <v>846</v>
      </c>
      <c r="C145" s="122" t="s">
        <v>189</v>
      </c>
      <c r="G145" s="34"/>
      <c r="H145" s="2"/>
      <c r="I145" s="51"/>
      <c r="N145" s="34"/>
    </row>
    <row r="146" spans="1:14" x14ac:dyDescent="0.35">
      <c r="A146" s="47" t="s">
        <v>2886</v>
      </c>
      <c r="B146" s="155" t="s">
        <v>846</v>
      </c>
      <c r="C146" s="122" t="s">
        <v>189</v>
      </c>
      <c r="G146" s="34"/>
      <c r="H146" s="2"/>
      <c r="I146" s="51"/>
      <c r="N146" s="34"/>
    </row>
    <row r="147" spans="1:14" x14ac:dyDescent="0.35">
      <c r="A147" s="47" t="s">
        <v>2887</v>
      </c>
      <c r="B147" s="155" t="s">
        <v>846</v>
      </c>
      <c r="C147" s="122" t="s">
        <v>189</v>
      </c>
      <c r="G147" s="34"/>
      <c r="H147" s="2"/>
      <c r="I147" s="51"/>
      <c r="N147" s="34"/>
    </row>
    <row r="148" spans="1:14" x14ac:dyDescent="0.35">
      <c r="A148" s="47" t="s">
        <v>2888</v>
      </c>
      <c r="B148" s="155" t="s">
        <v>846</v>
      </c>
      <c r="C148" s="122" t="s">
        <v>189</v>
      </c>
      <c r="G148" s="34"/>
      <c r="H148" s="2"/>
      <c r="I148" s="51"/>
      <c r="N148" s="34"/>
    </row>
    <row r="149" spans="1:14" x14ac:dyDescent="0.35">
      <c r="A149" s="47" t="s">
        <v>2889</v>
      </c>
      <c r="B149" s="155" t="s">
        <v>846</v>
      </c>
      <c r="C149" s="122" t="s">
        <v>189</v>
      </c>
      <c r="G149" s="34"/>
      <c r="H149" s="2"/>
      <c r="I149" s="51"/>
      <c r="N149" s="34"/>
    </row>
    <row r="150" spans="1:14" x14ac:dyDescent="0.35">
      <c r="A150" s="47" t="s">
        <v>2890</v>
      </c>
      <c r="B150" s="155" t="s">
        <v>846</v>
      </c>
      <c r="C150" s="122" t="s">
        <v>189</v>
      </c>
      <c r="G150" s="34"/>
      <c r="H150" s="2"/>
      <c r="I150" s="51"/>
      <c r="N150" s="34"/>
    </row>
    <row r="151" spans="1:14" x14ac:dyDescent="0.35">
      <c r="A151" s="47" t="s">
        <v>2891</v>
      </c>
      <c r="B151" s="155" t="s">
        <v>846</v>
      </c>
      <c r="C151" s="122" t="s">
        <v>189</v>
      </c>
      <c r="G151" s="34"/>
      <c r="H151" s="2"/>
      <c r="I151" s="51"/>
      <c r="N151" s="34"/>
    </row>
    <row r="152" spans="1:14" x14ac:dyDescent="0.35">
      <c r="A152" s="47" t="s">
        <v>2892</v>
      </c>
      <c r="B152" s="155" t="s">
        <v>846</v>
      </c>
      <c r="C152" s="122" t="s">
        <v>189</v>
      </c>
      <c r="G152" s="34"/>
      <c r="H152" s="2"/>
      <c r="I152" s="51"/>
      <c r="N152" s="34"/>
    </row>
    <row r="153" spans="1:14" x14ac:dyDescent="0.35">
      <c r="A153" s="47" t="s">
        <v>2893</v>
      </c>
      <c r="B153" s="155" t="s">
        <v>846</v>
      </c>
      <c r="C153" s="122" t="s">
        <v>189</v>
      </c>
      <c r="G153" s="34"/>
      <c r="H153" s="2"/>
      <c r="I153" s="51"/>
      <c r="N153" s="34"/>
    </row>
    <row r="154" spans="1:14" x14ac:dyDescent="0.35">
      <c r="A154" s="47" t="s">
        <v>2894</v>
      </c>
      <c r="B154" s="155" t="s">
        <v>846</v>
      </c>
      <c r="C154" s="122" t="s">
        <v>189</v>
      </c>
      <c r="G154" s="34"/>
      <c r="H154" s="2"/>
      <c r="I154" s="51"/>
      <c r="N154" s="34"/>
    </row>
    <row r="155" spans="1:14" x14ac:dyDescent="0.35">
      <c r="A155" s="47" t="s">
        <v>2895</v>
      </c>
      <c r="B155" s="155" t="s">
        <v>846</v>
      </c>
      <c r="C155" s="122" t="s">
        <v>189</v>
      </c>
      <c r="G155" s="34"/>
      <c r="H155" s="2"/>
      <c r="I155" s="51"/>
      <c r="N155" s="34"/>
    </row>
    <row r="156" spans="1:14" x14ac:dyDescent="0.35">
      <c r="A156" s="47" t="s">
        <v>2896</v>
      </c>
      <c r="B156" s="155" t="s">
        <v>846</v>
      </c>
      <c r="C156" s="122" t="s">
        <v>189</v>
      </c>
      <c r="G156" s="34"/>
      <c r="H156" s="2"/>
      <c r="I156" s="51"/>
      <c r="N156" s="34"/>
    </row>
    <row r="157" spans="1:14" x14ac:dyDescent="0.35">
      <c r="A157" s="47" t="s">
        <v>2897</v>
      </c>
      <c r="B157" s="155" t="s">
        <v>846</v>
      </c>
      <c r="C157" s="122" t="s">
        <v>189</v>
      </c>
      <c r="G157" s="34"/>
      <c r="H157" s="2"/>
      <c r="I157" s="51"/>
      <c r="N157" s="34"/>
    </row>
    <row r="158" spans="1:14" x14ac:dyDescent="0.35">
      <c r="A158" s="47" t="s">
        <v>2898</v>
      </c>
      <c r="B158" s="155" t="s">
        <v>846</v>
      </c>
      <c r="C158" s="122" t="s">
        <v>189</v>
      </c>
      <c r="G158" s="34"/>
      <c r="H158" s="2"/>
      <c r="I158" s="51"/>
      <c r="N158" s="34"/>
    </row>
    <row r="159" spans="1:14" x14ac:dyDescent="0.35">
      <c r="A159" s="47" t="s">
        <v>2899</v>
      </c>
      <c r="B159" s="155" t="s">
        <v>846</v>
      </c>
      <c r="C159" s="122" t="s">
        <v>189</v>
      </c>
      <c r="G159" s="34"/>
      <c r="H159" s="2"/>
      <c r="I159" s="51"/>
      <c r="N159" s="34"/>
    </row>
    <row r="160" spans="1:14" x14ac:dyDescent="0.35">
      <c r="A160" s="47" t="s">
        <v>2900</v>
      </c>
      <c r="B160" s="155" t="s">
        <v>846</v>
      </c>
      <c r="C160" s="122" t="s">
        <v>189</v>
      </c>
      <c r="G160" s="34"/>
      <c r="H160" s="2"/>
      <c r="I160" s="51"/>
      <c r="N160" s="34"/>
    </row>
    <row r="161" spans="1:14" x14ac:dyDescent="0.35">
      <c r="A161" s="47" t="s">
        <v>2901</v>
      </c>
      <c r="B161" s="155" t="s">
        <v>846</v>
      </c>
      <c r="C161" s="122" t="s">
        <v>189</v>
      </c>
      <c r="G161" s="34"/>
      <c r="H161" s="2"/>
      <c r="I161" s="51"/>
      <c r="N161" s="34"/>
    </row>
    <row r="162" spans="1:14" x14ac:dyDescent="0.35">
      <c r="A162" s="47" t="s">
        <v>2902</v>
      </c>
      <c r="B162" s="155" t="s">
        <v>846</v>
      </c>
      <c r="C162" s="122" t="s">
        <v>189</v>
      </c>
      <c r="G162" s="34"/>
      <c r="H162" s="2"/>
      <c r="I162" s="51"/>
      <c r="N162" s="34"/>
    </row>
    <row r="163" spans="1:14" x14ac:dyDescent="0.35">
      <c r="A163" s="47" t="s">
        <v>2903</v>
      </c>
      <c r="B163" s="155" t="s">
        <v>846</v>
      </c>
      <c r="C163" s="122" t="s">
        <v>189</v>
      </c>
      <c r="G163" s="34"/>
      <c r="H163" s="2"/>
      <c r="I163" s="51"/>
      <c r="N163" s="34"/>
    </row>
    <row r="164" spans="1:14" x14ac:dyDescent="0.35">
      <c r="A164" s="47" t="s">
        <v>2904</v>
      </c>
      <c r="B164" s="155" t="s">
        <v>846</v>
      </c>
      <c r="C164" s="122" t="s">
        <v>189</v>
      </c>
      <c r="G164" s="34"/>
      <c r="H164" s="2"/>
      <c r="I164" s="51"/>
      <c r="N164" s="34"/>
    </row>
    <row r="165" spans="1:14" x14ac:dyDescent="0.35">
      <c r="A165" s="47" t="s">
        <v>2905</v>
      </c>
      <c r="B165" s="155" t="s">
        <v>846</v>
      </c>
      <c r="C165" s="122" t="s">
        <v>189</v>
      </c>
      <c r="G165" s="34"/>
      <c r="H165" s="2"/>
      <c r="I165" s="51"/>
      <c r="N165" s="34"/>
    </row>
    <row r="166" spans="1:14" x14ac:dyDescent="0.35">
      <c r="A166" s="47" t="s">
        <v>2906</v>
      </c>
      <c r="B166" s="155" t="s">
        <v>846</v>
      </c>
      <c r="C166" s="122" t="s">
        <v>189</v>
      </c>
      <c r="G166" s="34"/>
      <c r="H166" s="2"/>
      <c r="I166" s="51"/>
      <c r="N166" s="34"/>
    </row>
    <row r="167" spans="1:14" x14ac:dyDescent="0.35">
      <c r="A167" s="47" t="s">
        <v>2907</v>
      </c>
      <c r="B167" s="155" t="s">
        <v>846</v>
      </c>
      <c r="C167" s="122" t="s">
        <v>189</v>
      </c>
      <c r="G167" s="34"/>
      <c r="H167" s="2"/>
      <c r="I167" s="51"/>
      <c r="N167" s="34"/>
    </row>
    <row r="168" spans="1:14" x14ac:dyDescent="0.35">
      <c r="A168" s="47" t="s">
        <v>2908</v>
      </c>
      <c r="B168" s="155" t="s">
        <v>846</v>
      </c>
      <c r="C168" s="122" t="s">
        <v>189</v>
      </c>
      <c r="G168" s="34"/>
      <c r="H168" s="2"/>
      <c r="I168" s="51"/>
      <c r="N168" s="34"/>
    </row>
    <row r="169" spans="1:14" x14ac:dyDescent="0.35">
      <c r="A169" s="47" t="s">
        <v>2909</v>
      </c>
      <c r="B169" s="155" t="s">
        <v>846</v>
      </c>
      <c r="C169" s="53" t="s">
        <v>189</v>
      </c>
      <c r="G169" s="34"/>
      <c r="H169" s="2"/>
      <c r="I169" s="51"/>
      <c r="N169" s="34"/>
    </row>
    <row r="170" spans="1:14" x14ac:dyDescent="0.35">
      <c r="A170" s="56"/>
      <c r="B170" s="57" t="s">
        <v>895</v>
      </c>
      <c r="C170" s="56" t="s">
        <v>1458</v>
      </c>
      <c r="D170" s="56"/>
      <c r="E170" s="56"/>
      <c r="F170" s="59"/>
      <c r="G170" s="59"/>
      <c r="H170" s="2"/>
      <c r="I170" s="128"/>
      <c r="J170" s="77"/>
      <c r="K170" s="77"/>
      <c r="L170" s="77"/>
      <c r="M170" s="78"/>
      <c r="N170" s="78"/>
    </row>
    <row r="171" spans="1:14" x14ac:dyDescent="0.35">
      <c r="A171" s="47" t="s">
        <v>2910</v>
      </c>
      <c r="B171" s="47" t="s">
        <v>897</v>
      </c>
      <c r="C171" s="122" t="s">
        <v>189</v>
      </c>
      <c r="D171" s="2"/>
      <c r="E171" s="2"/>
      <c r="F171" s="2"/>
      <c r="G171" s="2"/>
      <c r="H171" s="2"/>
      <c r="K171" s="2"/>
      <c r="L171" s="2"/>
      <c r="M171" s="2"/>
      <c r="N171" s="2"/>
    </row>
    <row r="172" spans="1:14" x14ac:dyDescent="0.35">
      <c r="A172" s="47" t="s">
        <v>2911</v>
      </c>
      <c r="B172" s="47" t="s">
        <v>899</v>
      </c>
      <c r="C172" s="122" t="s">
        <v>189</v>
      </c>
      <c r="D172" s="2"/>
      <c r="E172" s="2"/>
      <c r="F172" s="2"/>
      <c r="G172" s="2"/>
      <c r="H172" s="2"/>
      <c r="K172" s="2"/>
      <c r="L172" s="2"/>
      <c r="M172" s="2"/>
      <c r="N172" s="2"/>
    </row>
    <row r="173" spans="1:14" x14ac:dyDescent="0.35">
      <c r="A173" s="47" t="s">
        <v>2912</v>
      </c>
      <c r="B173" s="47" t="s">
        <v>263</v>
      </c>
      <c r="C173" s="122" t="s">
        <v>189</v>
      </c>
      <c r="D173" s="2"/>
      <c r="E173" s="2"/>
      <c r="F173" s="2"/>
      <c r="G173" s="2"/>
      <c r="H173" s="2"/>
      <c r="K173" s="2"/>
      <c r="L173" s="2"/>
      <c r="M173" s="2"/>
      <c r="N173" s="2"/>
    </row>
    <row r="174" spans="1:14" outlineLevel="1" x14ac:dyDescent="0.35">
      <c r="A174" s="47" t="s">
        <v>2913</v>
      </c>
      <c r="C174" s="64"/>
      <c r="D174" s="2"/>
      <c r="E174" s="2"/>
      <c r="F174" s="2"/>
      <c r="G174" s="2"/>
      <c r="H174" s="2"/>
      <c r="K174" s="2"/>
      <c r="L174" s="2"/>
      <c r="M174" s="2"/>
      <c r="N174" s="2"/>
    </row>
    <row r="175" spans="1:14" outlineLevel="1" x14ac:dyDescent="0.35">
      <c r="A175" s="47" t="s">
        <v>2914</v>
      </c>
      <c r="C175" s="64"/>
      <c r="D175" s="2"/>
      <c r="E175" s="2"/>
      <c r="F175" s="2"/>
      <c r="G175" s="2"/>
      <c r="H175" s="2"/>
      <c r="K175" s="2"/>
      <c r="L175" s="2"/>
      <c r="M175" s="2"/>
      <c r="N175" s="2"/>
    </row>
    <row r="176" spans="1:14" outlineLevel="1" x14ac:dyDescent="0.35">
      <c r="A176" s="47" t="s">
        <v>2915</v>
      </c>
      <c r="C176" s="64"/>
      <c r="D176" s="2"/>
      <c r="E176" s="2"/>
      <c r="F176" s="2"/>
      <c r="G176" s="2"/>
      <c r="H176" s="2"/>
      <c r="K176" s="2"/>
      <c r="L176" s="2"/>
      <c r="M176" s="2"/>
      <c r="N176" s="2"/>
    </row>
    <row r="177" spans="1:14" outlineLevel="1" x14ac:dyDescent="0.35">
      <c r="A177" s="47" t="s">
        <v>2916</v>
      </c>
      <c r="C177" s="64"/>
      <c r="D177" s="2"/>
      <c r="E177" s="2"/>
      <c r="F177" s="2"/>
      <c r="G177" s="2"/>
      <c r="H177" s="2"/>
      <c r="K177" s="2"/>
      <c r="L177" s="2"/>
      <c r="M177" s="2"/>
      <c r="N177" s="2"/>
    </row>
    <row r="178" spans="1:14" x14ac:dyDescent="0.35">
      <c r="A178" s="56"/>
      <c r="B178" s="57" t="s">
        <v>907</v>
      </c>
      <c r="C178" s="56" t="s">
        <v>1458</v>
      </c>
      <c r="D178" s="56"/>
      <c r="E178" s="56"/>
      <c r="F178" s="59"/>
      <c r="G178" s="59"/>
      <c r="H178" s="2"/>
      <c r="I178" s="128"/>
      <c r="J178" s="77"/>
      <c r="K178" s="77"/>
      <c r="L178" s="77"/>
      <c r="M178" s="78"/>
      <c r="N178" s="78"/>
    </row>
    <row r="179" spans="1:14" x14ac:dyDescent="0.35">
      <c r="A179" s="47" t="s">
        <v>2917</v>
      </c>
      <c r="B179" s="47" t="s">
        <v>909</v>
      </c>
      <c r="C179" s="122" t="s">
        <v>189</v>
      </c>
      <c r="D179" s="140"/>
      <c r="E179" s="140"/>
      <c r="F179" s="66"/>
      <c r="G179" s="68"/>
      <c r="H179" s="2"/>
      <c r="K179" s="140"/>
      <c r="L179" s="140"/>
      <c r="M179" s="66"/>
      <c r="N179" s="68"/>
    </row>
    <row r="180" spans="1:14" x14ac:dyDescent="0.35">
      <c r="A180" s="47" t="s">
        <v>2918</v>
      </c>
      <c r="B180" s="47" t="s">
        <v>911</v>
      </c>
      <c r="C180" s="122" t="s">
        <v>189</v>
      </c>
      <c r="D180" s="140"/>
      <c r="E180" s="140"/>
      <c r="F180" s="66"/>
      <c r="G180" s="68"/>
      <c r="H180" s="2"/>
      <c r="K180" s="140"/>
      <c r="L180" s="140"/>
      <c r="M180" s="66"/>
      <c r="N180" s="68"/>
    </row>
    <row r="181" spans="1:14" x14ac:dyDescent="0.35">
      <c r="A181" s="47" t="s">
        <v>2919</v>
      </c>
      <c r="B181" s="47" t="s">
        <v>263</v>
      </c>
      <c r="C181" s="122" t="s">
        <v>189</v>
      </c>
      <c r="D181" s="140"/>
      <c r="E181" s="140"/>
      <c r="F181" s="66"/>
      <c r="G181" s="68"/>
      <c r="H181" s="2"/>
      <c r="K181" s="140"/>
      <c r="L181" s="140"/>
      <c r="M181" s="66"/>
      <c r="N181" s="68"/>
    </row>
    <row r="182" spans="1:14" outlineLevel="1" x14ac:dyDescent="0.35">
      <c r="A182" s="47" t="s">
        <v>2920</v>
      </c>
      <c r="C182" s="64"/>
      <c r="D182" s="140"/>
      <c r="E182" s="140"/>
      <c r="F182" s="66"/>
      <c r="G182" s="68"/>
      <c r="H182" s="2"/>
      <c r="K182" s="140"/>
      <c r="L182" s="140"/>
      <c r="M182" s="66"/>
      <c r="N182" s="68"/>
    </row>
    <row r="183" spans="1:14" outlineLevel="1" x14ac:dyDescent="0.35">
      <c r="A183" s="47" t="s">
        <v>2921</v>
      </c>
      <c r="C183" s="64"/>
      <c r="D183" s="140"/>
      <c r="E183" s="140"/>
      <c r="F183" s="66"/>
      <c r="G183" s="68"/>
      <c r="H183" s="2"/>
      <c r="K183" s="140"/>
      <c r="L183" s="140"/>
      <c r="M183" s="66"/>
      <c r="N183" s="68"/>
    </row>
    <row r="184" spans="1:14" outlineLevel="1" x14ac:dyDescent="0.35">
      <c r="A184" s="47" t="s">
        <v>2922</v>
      </c>
      <c r="C184" s="64"/>
      <c r="D184" s="140"/>
      <c r="E184" s="140"/>
      <c r="F184" s="66"/>
      <c r="G184" s="68"/>
      <c r="H184" s="2"/>
      <c r="K184" s="140"/>
      <c r="L184" s="140"/>
      <c r="M184" s="66"/>
      <c r="N184" s="68"/>
    </row>
    <row r="185" spans="1:14" outlineLevel="1" x14ac:dyDescent="0.35">
      <c r="A185" s="47" t="s">
        <v>2923</v>
      </c>
      <c r="C185" s="64"/>
      <c r="D185" s="140"/>
      <c r="E185" s="140"/>
      <c r="F185" s="66"/>
      <c r="G185" s="68"/>
      <c r="H185" s="2"/>
      <c r="K185" s="140"/>
      <c r="L185" s="140"/>
      <c r="M185" s="66"/>
      <c r="N185" s="68"/>
    </row>
    <row r="186" spans="1:14" outlineLevel="1" x14ac:dyDescent="0.35">
      <c r="A186" s="47" t="s">
        <v>2924</v>
      </c>
      <c r="C186" s="64"/>
      <c r="D186" s="140"/>
      <c r="E186" s="140"/>
      <c r="F186" s="66"/>
      <c r="G186" s="68"/>
      <c r="H186" s="2"/>
      <c r="K186" s="140"/>
      <c r="L186" s="140"/>
      <c r="M186" s="66"/>
      <c r="N186" s="68"/>
    </row>
    <row r="187" spans="1:14" outlineLevel="1" x14ac:dyDescent="0.35">
      <c r="A187" s="47" t="s">
        <v>2925</v>
      </c>
      <c r="C187" s="64"/>
      <c r="D187" s="140"/>
      <c r="E187" s="140"/>
      <c r="F187" s="66"/>
      <c r="G187" s="68"/>
      <c r="H187" s="2"/>
      <c r="K187" s="140"/>
      <c r="L187" s="140"/>
      <c r="M187" s="66"/>
      <c r="N187" s="68"/>
    </row>
    <row r="188" spans="1:14" x14ac:dyDescent="0.35">
      <c r="A188" s="56"/>
      <c r="B188" s="57" t="s">
        <v>1586</v>
      </c>
      <c r="C188" s="56" t="s">
        <v>225</v>
      </c>
      <c r="D188" s="56"/>
      <c r="E188" s="56"/>
      <c r="F188" s="56" t="s">
        <v>1458</v>
      </c>
      <c r="G188" s="59"/>
      <c r="H188" s="2"/>
      <c r="I188" s="128"/>
      <c r="J188" s="77"/>
      <c r="K188" s="77"/>
      <c r="L188" s="77"/>
      <c r="M188" s="77"/>
      <c r="N188" s="78"/>
    </row>
    <row r="189" spans="1:14" x14ac:dyDescent="0.35">
      <c r="A189" s="47" t="s">
        <v>2926</v>
      </c>
      <c r="B189" s="60" t="s">
        <v>1588</v>
      </c>
      <c r="C189" s="134" t="s">
        <v>189</v>
      </c>
      <c r="D189" s="140"/>
      <c r="E189" s="140"/>
      <c r="F189" s="69" t="str">
        <f>IF($C$193=0,"",IF(C189="[for completion]","",C189/$C$193))</f>
        <v/>
      </c>
      <c r="G189" s="68"/>
      <c r="H189" s="2"/>
      <c r="I189" s="51"/>
      <c r="K189" s="140"/>
      <c r="L189" s="140"/>
      <c r="M189" s="70"/>
      <c r="N189" s="68"/>
    </row>
    <row r="190" spans="1:14" x14ac:dyDescent="0.35">
      <c r="A190" s="47" t="s">
        <v>2927</v>
      </c>
      <c r="B190" s="60" t="s">
        <v>1590</v>
      </c>
      <c r="C190" s="134" t="s">
        <v>189</v>
      </c>
      <c r="D190" s="140"/>
      <c r="E190" s="140"/>
      <c r="F190" s="69" t="str">
        <f>IF($C$193=0,"",IF(C190="[for completion]","",C190/$C$193))</f>
        <v/>
      </c>
      <c r="G190" s="68"/>
      <c r="H190" s="2"/>
      <c r="I190" s="51"/>
      <c r="K190" s="140"/>
      <c r="L190" s="140"/>
      <c r="M190" s="70"/>
      <c r="N190" s="68"/>
    </row>
    <row r="191" spans="1:14" x14ac:dyDescent="0.35">
      <c r="A191" s="47" t="s">
        <v>2928</v>
      </c>
      <c r="B191" s="60" t="s">
        <v>1592</v>
      </c>
      <c r="C191" s="134" t="s">
        <v>189</v>
      </c>
      <c r="D191" s="140"/>
      <c r="E191" s="140"/>
      <c r="F191" s="69" t="str">
        <f>IF($C$193=0,"",IF(C191="[for completion]","",C191/$C$193))</f>
        <v/>
      </c>
      <c r="G191" s="68"/>
      <c r="H191" s="2"/>
      <c r="I191" s="51"/>
      <c r="K191" s="140"/>
      <c r="L191" s="140"/>
      <c r="M191" s="70"/>
      <c r="N191" s="68"/>
    </row>
    <row r="192" spans="1:14" ht="15" customHeight="1" x14ac:dyDescent="0.35">
      <c r="A192" s="47" t="s">
        <v>2929</v>
      </c>
      <c r="B192" s="60" t="s">
        <v>1594</v>
      </c>
      <c r="C192" s="134" t="s">
        <v>189</v>
      </c>
      <c r="D192" s="140"/>
      <c r="E192" s="140"/>
      <c r="F192" s="69" t="str">
        <f>IF($C$193=0,"",IF(C192="[for completion]","",C192/$C$193))</f>
        <v/>
      </c>
      <c r="G192" s="68"/>
      <c r="H192" s="2"/>
      <c r="I192" s="51"/>
      <c r="K192" s="140"/>
      <c r="L192" s="140"/>
      <c r="M192" s="70"/>
      <c r="N192" s="68"/>
    </row>
    <row r="193" spans="1:14" ht="15" customHeight="1" x14ac:dyDescent="0.35">
      <c r="A193" s="47" t="s">
        <v>2930</v>
      </c>
      <c r="B193" s="71" t="s">
        <v>265</v>
      </c>
      <c r="C193" s="72">
        <f>SUM(C189:C192)</f>
        <v>0</v>
      </c>
      <c r="D193" s="140"/>
      <c r="E193" s="140"/>
      <c r="F193" s="65">
        <f>SUM(F189:F192)</f>
        <v>0</v>
      </c>
      <c r="G193" s="68"/>
      <c r="H193" s="2"/>
      <c r="I193" s="51"/>
      <c r="K193" s="140"/>
      <c r="L193" s="140"/>
      <c r="M193" s="70"/>
      <c r="N193" s="68"/>
    </row>
    <row r="194" spans="1:14" ht="15" customHeight="1" outlineLevel="1" x14ac:dyDescent="0.35">
      <c r="A194" s="47" t="s">
        <v>2931</v>
      </c>
      <c r="B194" s="112" t="s">
        <v>1597</v>
      </c>
      <c r="C194" s="53"/>
      <c r="D194" s="140"/>
      <c r="E194" s="140"/>
      <c r="F194" s="113" t="str">
        <f>IF($C$193=0,"",IF(C194="[for completion]","",C194/$C$193))</f>
        <v/>
      </c>
      <c r="G194" s="68"/>
      <c r="H194" s="2"/>
      <c r="I194" s="51"/>
      <c r="K194" s="140"/>
      <c r="L194" s="140"/>
      <c r="M194" s="70"/>
      <c r="N194" s="68"/>
    </row>
    <row r="195" spans="1:14" ht="15" customHeight="1" outlineLevel="1" x14ac:dyDescent="0.35">
      <c r="A195" s="47" t="s">
        <v>2932</v>
      </c>
      <c r="B195" s="112" t="s">
        <v>1599</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35">
      <c r="A196" s="47" t="s">
        <v>2933</v>
      </c>
      <c r="B196" s="112" t="s">
        <v>1601</v>
      </c>
      <c r="C196" s="53"/>
      <c r="D196" s="140"/>
      <c r="E196" s="140"/>
      <c r="F196" s="113" t="str">
        <f t="shared" si="2"/>
        <v/>
      </c>
      <c r="G196" s="68"/>
      <c r="H196" s="2"/>
      <c r="I196" s="51"/>
      <c r="K196" s="140"/>
      <c r="L196" s="140"/>
      <c r="M196" s="70"/>
      <c r="N196" s="68"/>
    </row>
    <row r="197" spans="1:14" ht="15" customHeight="1" outlineLevel="1" x14ac:dyDescent="0.35">
      <c r="A197" s="47" t="s">
        <v>2934</v>
      </c>
      <c r="B197" s="112" t="s">
        <v>1603</v>
      </c>
      <c r="C197" s="53"/>
      <c r="D197" s="140"/>
      <c r="E197" s="140"/>
      <c r="F197" s="113" t="str">
        <f t="shared" si="2"/>
        <v/>
      </c>
      <c r="G197" s="68"/>
      <c r="H197" s="2"/>
      <c r="I197" s="51"/>
      <c r="K197" s="140"/>
      <c r="L197" s="140"/>
      <c r="M197" s="70"/>
      <c r="N197" s="68"/>
    </row>
    <row r="198" spans="1:14" ht="15" customHeight="1" outlineLevel="1" x14ac:dyDescent="0.35">
      <c r="A198" s="47" t="s">
        <v>2935</v>
      </c>
      <c r="B198" s="112" t="s">
        <v>1605</v>
      </c>
      <c r="C198" s="53"/>
      <c r="D198" s="140"/>
      <c r="E198" s="140"/>
      <c r="F198" s="113" t="str">
        <f t="shared" si="2"/>
        <v/>
      </c>
      <c r="G198" s="68"/>
      <c r="H198" s="2"/>
      <c r="I198" s="51"/>
      <c r="K198" s="140"/>
      <c r="L198" s="140"/>
      <c r="M198" s="70"/>
      <c r="N198" s="68"/>
    </row>
    <row r="199" spans="1:14" ht="15" customHeight="1" outlineLevel="1" x14ac:dyDescent="0.35">
      <c r="A199" s="47" t="s">
        <v>2936</v>
      </c>
      <c r="B199" s="112" t="s">
        <v>1607</v>
      </c>
      <c r="C199" s="53"/>
      <c r="D199" s="140"/>
      <c r="E199" s="140"/>
      <c r="F199" s="113" t="str">
        <f t="shared" si="2"/>
        <v/>
      </c>
      <c r="G199" s="68"/>
      <c r="H199" s="2"/>
      <c r="I199" s="51"/>
      <c r="K199" s="140"/>
      <c r="L199" s="140"/>
      <c r="M199" s="70"/>
      <c r="N199" s="68"/>
    </row>
    <row r="200" spans="1:14" ht="15" customHeight="1" outlineLevel="1" x14ac:dyDescent="0.35">
      <c r="A200" s="47" t="s">
        <v>2937</v>
      </c>
      <c r="B200" s="112" t="s">
        <v>1609</v>
      </c>
      <c r="C200" s="53"/>
      <c r="D200" s="140"/>
      <c r="E200" s="140"/>
      <c r="F200" s="113" t="str">
        <f t="shared" si="2"/>
        <v/>
      </c>
      <c r="G200" s="68"/>
      <c r="H200" s="2"/>
      <c r="I200" s="51"/>
      <c r="K200" s="140"/>
      <c r="L200" s="140"/>
      <c r="M200" s="70"/>
      <c r="N200" s="68"/>
    </row>
    <row r="201" spans="1:14" ht="15" customHeight="1" outlineLevel="1" x14ac:dyDescent="0.35">
      <c r="A201" s="47" t="s">
        <v>2938</v>
      </c>
      <c r="B201" s="74"/>
      <c r="D201" s="140"/>
      <c r="E201" s="140"/>
      <c r="F201" s="70"/>
      <c r="G201" s="68"/>
      <c r="H201" s="2"/>
      <c r="I201" s="51"/>
      <c r="K201" s="140"/>
      <c r="L201" s="140"/>
      <c r="M201" s="70"/>
      <c r="N201" s="68"/>
    </row>
    <row r="202" spans="1:14" ht="15" customHeight="1" outlineLevel="1" x14ac:dyDescent="0.35">
      <c r="A202" s="47" t="s">
        <v>2939</v>
      </c>
      <c r="B202" s="74"/>
      <c r="D202" s="140"/>
      <c r="E202" s="140"/>
      <c r="F202" s="70"/>
      <c r="G202" s="68"/>
      <c r="H202" s="2"/>
      <c r="I202" s="51"/>
      <c r="K202" s="140"/>
      <c r="L202" s="140"/>
      <c r="M202" s="70"/>
      <c r="N202" s="68"/>
    </row>
    <row r="203" spans="1:14" ht="15" customHeight="1" outlineLevel="1" x14ac:dyDescent="0.35">
      <c r="A203" s="47" t="s">
        <v>2940</v>
      </c>
      <c r="B203" s="74"/>
      <c r="D203" s="140"/>
      <c r="E203" s="140"/>
      <c r="F203" s="70"/>
      <c r="G203" s="68"/>
      <c r="H203" s="2"/>
      <c r="I203" s="51"/>
      <c r="K203" s="140"/>
      <c r="L203" s="140"/>
      <c r="M203" s="70"/>
      <c r="N203" s="68"/>
    </row>
    <row r="204" spans="1:14" ht="15" customHeight="1" outlineLevel="1" x14ac:dyDescent="0.35">
      <c r="A204" s="47" t="s">
        <v>2941</v>
      </c>
      <c r="B204" s="74"/>
      <c r="D204" s="140"/>
      <c r="E204" s="140"/>
      <c r="F204" s="70"/>
      <c r="G204" s="68"/>
      <c r="H204" s="2"/>
      <c r="I204" s="51"/>
      <c r="K204" s="140"/>
      <c r="L204" s="140"/>
      <c r="M204" s="70"/>
      <c r="N204" s="68"/>
    </row>
    <row r="205" spans="1:14" ht="15" customHeight="1" outlineLevel="1" x14ac:dyDescent="0.35">
      <c r="A205" s="47" t="s">
        <v>2942</v>
      </c>
      <c r="B205" s="51"/>
      <c r="D205" s="140"/>
      <c r="E205" s="140"/>
      <c r="F205" s="70"/>
      <c r="G205" s="68"/>
      <c r="H205" s="2"/>
      <c r="I205" s="51"/>
      <c r="K205" s="140"/>
      <c r="L205" s="140"/>
      <c r="M205" s="70"/>
      <c r="N205" s="68"/>
    </row>
    <row r="206" spans="1:14" outlineLevel="1" x14ac:dyDescent="0.35">
      <c r="A206" s="47" t="s">
        <v>2943</v>
      </c>
      <c r="B206" s="32"/>
      <c r="C206" s="32"/>
      <c r="D206" s="32"/>
      <c r="E206" s="32"/>
      <c r="F206" s="70"/>
      <c r="G206" s="68"/>
      <c r="H206" s="2"/>
      <c r="I206" s="139"/>
      <c r="J206" s="51"/>
      <c r="K206" s="140"/>
      <c r="L206" s="140"/>
      <c r="M206" s="66"/>
      <c r="N206" s="68"/>
    </row>
    <row r="207" spans="1:14" ht="15" customHeight="1" x14ac:dyDescent="0.35">
      <c r="A207" s="56"/>
      <c r="B207" s="86" t="s">
        <v>1616</v>
      </c>
      <c r="C207" s="56" t="s">
        <v>1458</v>
      </c>
      <c r="D207" s="56"/>
      <c r="E207" s="56"/>
      <c r="F207" s="59"/>
      <c r="G207" s="59"/>
      <c r="H207" s="2"/>
      <c r="I207" s="128"/>
      <c r="J207" s="77"/>
      <c r="K207" s="77"/>
      <c r="L207" s="77"/>
      <c r="M207" s="78"/>
      <c r="N207" s="78"/>
    </row>
    <row r="208" spans="1:14" x14ac:dyDescent="0.35">
      <c r="A208" s="47" t="s">
        <v>2944</v>
      </c>
      <c r="B208" s="47" t="s">
        <v>936</v>
      </c>
      <c r="C208" s="122" t="s">
        <v>189</v>
      </c>
      <c r="D208" s="2"/>
      <c r="E208" s="31"/>
      <c r="F208" s="31"/>
      <c r="G208" s="2"/>
      <c r="H208" s="2"/>
      <c r="K208" s="2"/>
      <c r="L208" s="31"/>
      <c r="M208" s="31"/>
      <c r="N208" s="2"/>
    </row>
    <row r="209" spans="1:14" outlineLevel="1" x14ac:dyDescent="0.35">
      <c r="A209" s="47" t="s">
        <v>2945</v>
      </c>
      <c r="B209" s="123" t="s">
        <v>938</v>
      </c>
      <c r="C209" s="122" t="s">
        <v>189</v>
      </c>
      <c r="D209" s="2"/>
      <c r="E209" s="31"/>
      <c r="F209" s="31"/>
      <c r="G209" s="2"/>
      <c r="H209" s="2"/>
      <c r="K209" s="2"/>
      <c r="L209" s="31"/>
      <c r="M209" s="31"/>
      <c r="N209" s="2"/>
    </row>
    <row r="210" spans="1:14" outlineLevel="1" x14ac:dyDescent="0.35">
      <c r="A210" s="47" t="s">
        <v>2946</v>
      </c>
      <c r="D210" s="2"/>
      <c r="E210" s="31"/>
      <c r="F210" s="31"/>
      <c r="G210" s="2"/>
      <c r="H210" s="2"/>
      <c r="K210" s="2"/>
      <c r="L210" s="31"/>
      <c r="M210" s="31"/>
      <c r="N210" s="2"/>
    </row>
    <row r="211" spans="1:14" outlineLevel="1" x14ac:dyDescent="0.35">
      <c r="A211" s="47" t="s">
        <v>2947</v>
      </c>
      <c r="D211" s="2"/>
      <c r="E211" s="31"/>
      <c r="F211" s="31"/>
      <c r="G211" s="2"/>
      <c r="H211" s="2"/>
      <c r="K211" s="2"/>
      <c r="L211" s="31"/>
      <c r="M211" s="31"/>
      <c r="N211" s="2"/>
    </row>
    <row r="212" spans="1:14" outlineLevel="1" x14ac:dyDescent="0.35">
      <c r="A212" s="47" t="s">
        <v>2948</v>
      </c>
      <c r="D212" s="2"/>
      <c r="E212" s="31"/>
      <c r="F212" s="31"/>
      <c r="G212" s="2"/>
      <c r="H212" s="2"/>
      <c r="K212" s="2"/>
      <c r="L212" s="31"/>
      <c r="M212" s="31"/>
      <c r="N212" s="2"/>
    </row>
    <row r="213" spans="1:14" x14ac:dyDescent="0.35">
      <c r="A213" s="56"/>
      <c r="B213" s="57" t="s">
        <v>1622</v>
      </c>
      <c r="C213" s="56" t="s">
        <v>1458</v>
      </c>
      <c r="D213" s="56"/>
      <c r="E213" s="56"/>
      <c r="F213" s="59"/>
      <c r="G213" s="59"/>
      <c r="H213" s="2"/>
      <c r="I213" s="128"/>
      <c r="J213" s="77"/>
      <c r="K213" s="77"/>
      <c r="L213" s="77"/>
      <c r="M213" s="78"/>
      <c r="N213" s="78"/>
    </row>
    <row r="214" spans="1:14" ht="15" customHeight="1" x14ac:dyDescent="0.35">
      <c r="A214" s="47" t="s">
        <v>2949</v>
      </c>
      <c r="B214" s="47" t="s">
        <v>1624</v>
      </c>
      <c r="C214" s="122" t="s">
        <v>189</v>
      </c>
      <c r="D214" s="2"/>
      <c r="E214" s="2"/>
      <c r="F214" s="2"/>
      <c r="G214" s="2"/>
      <c r="H214" s="2"/>
      <c r="K214" s="2"/>
      <c r="L214" s="2"/>
      <c r="M214" s="2"/>
      <c r="N214" s="2"/>
    </row>
    <row r="215" spans="1:14" outlineLevel="1" x14ac:dyDescent="0.35">
      <c r="A215" s="47" t="s">
        <v>2950</v>
      </c>
      <c r="D215" s="2"/>
      <c r="E215" s="2"/>
      <c r="F215" s="2"/>
      <c r="G215" s="2"/>
      <c r="H215" s="2"/>
      <c r="K215" s="2"/>
      <c r="L215" s="2"/>
      <c r="M215" s="2"/>
      <c r="N215" s="2"/>
    </row>
    <row r="216" spans="1:14" outlineLevel="1" x14ac:dyDescent="0.35">
      <c r="A216" s="47" t="s">
        <v>2951</v>
      </c>
      <c r="D216" s="2"/>
      <c r="E216" s="2"/>
      <c r="F216" s="2"/>
      <c r="G216" s="2"/>
      <c r="H216" s="2"/>
      <c r="K216" s="2"/>
      <c r="L216" s="2"/>
      <c r="M216" s="2"/>
      <c r="N216" s="2"/>
    </row>
    <row r="217" spans="1:14" outlineLevel="1" x14ac:dyDescent="0.35">
      <c r="A217" s="47" t="s">
        <v>2952</v>
      </c>
      <c r="D217" s="2"/>
      <c r="E217" s="2"/>
      <c r="F217" s="2"/>
      <c r="G217" s="2"/>
      <c r="H217" s="2"/>
      <c r="K217" s="2"/>
      <c r="L217" s="2"/>
      <c r="M217" s="2"/>
      <c r="N217" s="2"/>
    </row>
    <row r="218" spans="1:14" outlineLevel="1" x14ac:dyDescent="0.35">
      <c r="A218" s="47" t="s">
        <v>2953</v>
      </c>
      <c r="D218" s="2"/>
      <c r="E218" s="2"/>
      <c r="F218" s="2"/>
      <c r="G218" s="2"/>
      <c r="H218" s="2"/>
      <c r="K218" s="2"/>
      <c r="L218" s="2"/>
      <c r="M218" s="2"/>
      <c r="N218" s="2"/>
    </row>
    <row r="219" spans="1:14" outlineLevel="1" x14ac:dyDescent="0.35">
      <c r="A219" s="47" t="s">
        <v>2954</v>
      </c>
    </row>
    <row r="220" spans="1:14" outlineLevel="1" x14ac:dyDescent="0.35">
      <c r="A220" s="47" t="s">
        <v>2955</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zoomScale="85" zoomScaleNormal="85" workbookViewId="0"/>
  </sheetViews>
  <sheetFormatPr defaultRowHeight="14.5" x14ac:dyDescent="0.3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workbookViewId="0">
      <selection activeCell="L11" sqref="L11"/>
    </sheetView>
  </sheetViews>
  <sheetFormatPr defaultColWidth="8.90625" defaultRowHeight="14.5" x14ac:dyDescent="0.35"/>
  <cols>
    <col min="1" max="1" width="8.90625" style="2"/>
    <col min="2" max="10" width="12.179687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496" t="s">
        <v>162</v>
      </c>
      <c r="E6" s="496"/>
      <c r="F6" s="496"/>
      <c r="G6" s="496"/>
      <c r="H6" s="496"/>
      <c r="I6" s="18"/>
      <c r="J6" s="19"/>
    </row>
    <row r="7" spans="2:10" ht="26" x14ac:dyDescent="0.35">
      <c r="B7" s="17"/>
      <c r="C7" s="18"/>
      <c r="D7" s="18"/>
      <c r="E7" s="18"/>
      <c r="F7" s="189" t="s">
        <v>476</v>
      </c>
      <c r="G7" s="18"/>
      <c r="H7" s="18"/>
      <c r="I7" s="18"/>
      <c r="J7" s="19"/>
    </row>
    <row r="8" spans="2:10" ht="26" x14ac:dyDescent="0.35">
      <c r="B8" s="17"/>
      <c r="C8" s="18"/>
      <c r="D8" s="18"/>
      <c r="E8" s="18"/>
      <c r="F8" s="189" t="s">
        <v>3046</v>
      </c>
      <c r="G8" s="18"/>
      <c r="H8" s="18"/>
      <c r="I8" s="18"/>
      <c r="J8" s="19"/>
    </row>
    <row r="9" spans="2:10" ht="21" x14ac:dyDescent="0.35">
      <c r="B9" s="17"/>
      <c r="C9" s="18"/>
      <c r="D9" s="18"/>
      <c r="E9" s="18"/>
      <c r="F9" s="190" t="str">
        <f>CONCATENATE("Reporting Date:",TEXT('D. Insert Nat Trans Templ'!C2, "dd/mm/yyyy"))</f>
        <v>Reporting Date:30/07/2026</v>
      </c>
      <c r="G9" s="18"/>
      <c r="H9" s="18"/>
      <c r="I9" s="18"/>
      <c r="J9" s="19"/>
    </row>
    <row r="10" spans="2:10" ht="21" x14ac:dyDescent="0.35">
      <c r="B10" s="17"/>
      <c r="C10" s="18"/>
      <c r="D10" s="18"/>
      <c r="E10" s="18"/>
      <c r="F10" s="190" t="str">
        <f>CONCATENATE("Cut-off Date:",TEXT('D. Insert Nat Trans Templ'!C3,"dd/mm/yyyy"))</f>
        <v>Cut-off Date:14/08/2026</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52" customFormat="1" x14ac:dyDescent="0.35">
      <c r="B24" s="212"/>
      <c r="C24" s="213"/>
      <c r="D24" s="492" t="s">
        <v>164</v>
      </c>
      <c r="E24" s="493" t="s">
        <v>165</v>
      </c>
      <c r="F24" s="493"/>
      <c r="G24" s="493"/>
      <c r="H24" s="493"/>
      <c r="I24" s="213"/>
      <c r="J24" s="214"/>
    </row>
    <row r="25" spans="2:10" s="152" customFormat="1" x14ac:dyDescent="0.35">
      <c r="B25" s="212"/>
      <c r="C25" s="213"/>
      <c r="D25" s="213"/>
      <c r="H25" s="213"/>
      <c r="I25" s="213"/>
      <c r="J25" s="214"/>
    </row>
    <row r="26" spans="2:10" s="152" customFormat="1" x14ac:dyDescent="0.35">
      <c r="B26" s="212"/>
      <c r="C26" s="213"/>
      <c r="D26" s="492" t="s">
        <v>166</v>
      </c>
      <c r="E26" s="493"/>
      <c r="F26" s="493"/>
      <c r="G26" s="493"/>
      <c r="H26" s="493"/>
      <c r="I26" s="213"/>
      <c r="J26" s="214"/>
    </row>
    <row r="27" spans="2:10" s="152" customFormat="1" x14ac:dyDescent="0.35">
      <c r="B27" s="212"/>
      <c r="C27" s="213"/>
      <c r="D27" s="211"/>
      <c r="E27" s="211"/>
      <c r="F27" s="211"/>
      <c r="G27" s="211"/>
      <c r="H27" s="211"/>
      <c r="I27" s="213"/>
      <c r="J27" s="214"/>
    </row>
    <row r="28" spans="2:10" s="152" customFormat="1" x14ac:dyDescent="0.35">
      <c r="B28" s="212"/>
      <c r="C28" s="213"/>
      <c r="D28" s="492" t="s">
        <v>167</v>
      </c>
      <c r="E28" s="493" t="s">
        <v>165</v>
      </c>
      <c r="F28" s="493"/>
      <c r="G28" s="493"/>
      <c r="H28" s="493"/>
      <c r="I28" s="213"/>
      <c r="J28" s="214"/>
    </row>
    <row r="29" spans="2:10" s="152" customFormat="1" x14ac:dyDescent="0.35">
      <c r="B29" s="212"/>
      <c r="C29" s="213"/>
      <c r="D29" s="211"/>
      <c r="E29" s="211"/>
      <c r="F29" s="211"/>
      <c r="G29" s="211"/>
      <c r="H29" s="211"/>
      <c r="I29" s="213"/>
      <c r="J29" s="214"/>
    </row>
    <row r="30" spans="2:10" s="152" customFormat="1" x14ac:dyDescent="0.35">
      <c r="B30" s="212"/>
      <c r="C30" s="213"/>
      <c r="D30" s="492" t="s">
        <v>168</v>
      </c>
      <c r="E30" s="493" t="s">
        <v>165</v>
      </c>
      <c r="F30" s="493"/>
      <c r="G30" s="493"/>
      <c r="H30" s="493"/>
      <c r="I30" s="213"/>
      <c r="J30" s="214"/>
    </row>
    <row r="31" spans="2:10" s="152" customFormat="1" x14ac:dyDescent="0.35">
      <c r="B31" s="212"/>
      <c r="C31" s="213"/>
      <c r="D31" s="211"/>
      <c r="E31" s="211"/>
      <c r="F31" s="211"/>
      <c r="G31" s="211"/>
      <c r="H31" s="211"/>
      <c r="I31" s="213"/>
      <c r="J31" s="214"/>
    </row>
    <row r="32" spans="2:10" s="152" customFormat="1" x14ac:dyDescent="0.35">
      <c r="B32" s="212"/>
      <c r="C32" s="213"/>
      <c r="D32" s="492" t="s">
        <v>169</v>
      </c>
      <c r="E32" s="493" t="s">
        <v>165</v>
      </c>
      <c r="F32" s="493"/>
      <c r="G32" s="493"/>
      <c r="H32" s="493"/>
      <c r="I32" s="213"/>
      <c r="J32" s="214"/>
    </row>
    <row r="33" spans="2:10" s="152" customFormat="1" x14ac:dyDescent="0.35">
      <c r="B33" s="212"/>
      <c r="C33" s="213"/>
      <c r="I33" s="213"/>
      <c r="J33" s="214"/>
    </row>
    <row r="34" spans="2:10" s="152" customFormat="1" x14ac:dyDescent="0.35">
      <c r="B34" s="212"/>
      <c r="C34" s="213"/>
      <c r="D34" s="492" t="s">
        <v>170</v>
      </c>
      <c r="E34" s="493" t="s">
        <v>165</v>
      </c>
      <c r="F34" s="493"/>
      <c r="G34" s="493"/>
      <c r="H34" s="493"/>
      <c r="I34" s="213"/>
      <c r="J34" s="214"/>
    </row>
    <row r="35" spans="2:10" s="152" customFormat="1" x14ac:dyDescent="0.35">
      <c r="B35" s="212"/>
      <c r="C35" s="213"/>
      <c r="D35" s="213"/>
      <c r="E35" s="213"/>
      <c r="F35" s="213"/>
      <c r="G35" s="213"/>
      <c r="H35" s="213"/>
      <c r="I35" s="213"/>
      <c r="J35" s="214"/>
    </row>
    <row r="36" spans="2:10" s="152" customFormat="1" x14ac:dyDescent="0.35">
      <c r="B36" s="212"/>
      <c r="C36" s="213"/>
      <c r="D36" s="494" t="s">
        <v>171</v>
      </c>
      <c r="E36" s="495"/>
      <c r="F36" s="495"/>
      <c r="G36" s="495"/>
      <c r="H36" s="495"/>
      <c r="I36" s="213"/>
      <c r="J36" s="214"/>
    </row>
    <row r="37" spans="2:10" s="152" customFormat="1" x14ac:dyDescent="0.35">
      <c r="B37" s="212"/>
      <c r="C37" s="213"/>
      <c r="D37" s="213"/>
      <c r="E37" s="213"/>
      <c r="F37" s="215"/>
      <c r="G37" s="213"/>
      <c r="H37" s="213"/>
      <c r="I37" s="213"/>
      <c r="J37" s="214"/>
    </row>
    <row r="38" spans="2:10" s="152" customFormat="1" x14ac:dyDescent="0.35">
      <c r="B38" s="212"/>
      <c r="C38" s="213"/>
      <c r="D38" s="494" t="s">
        <v>172</v>
      </c>
      <c r="E38" s="495"/>
      <c r="F38" s="495"/>
      <c r="G38" s="495"/>
      <c r="H38" s="495"/>
      <c r="I38" s="213"/>
      <c r="J38" s="214"/>
    </row>
    <row r="39" spans="2:10" s="152" customFormat="1" x14ac:dyDescent="0.35">
      <c r="B39" s="212"/>
      <c r="C39" s="213"/>
      <c r="I39" s="213"/>
      <c r="J39" s="214"/>
    </row>
    <row r="40" spans="2:10" s="152" customFormat="1" x14ac:dyDescent="0.35">
      <c r="B40" s="212"/>
      <c r="C40" s="213"/>
      <c r="D40" s="494" t="s">
        <v>173</v>
      </c>
      <c r="E40" s="495" t="s">
        <v>165</v>
      </c>
      <c r="F40" s="495"/>
      <c r="G40" s="495"/>
      <c r="H40" s="495"/>
      <c r="I40" s="213"/>
      <c r="J40" s="214"/>
    </row>
    <row r="41" spans="2:10"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99" zoomScale="55" zoomScaleNormal="55" workbookViewId="0">
      <selection activeCell="C165" sqref="C165"/>
    </sheetView>
  </sheetViews>
  <sheetFormatPr defaultColWidth="8.90625" defaultRowHeight="14.5" outlineLevelRow="1" x14ac:dyDescent="0.35"/>
  <cols>
    <col min="1" max="1" width="13.1796875" style="34" customWidth="1"/>
    <col min="2" max="2" width="60.81640625" style="34" customWidth="1"/>
    <col min="3" max="3" width="39" style="34" bestFit="1" customWidth="1"/>
    <col min="4" max="4" width="35" style="34" bestFit="1" customWidth="1"/>
    <col min="5" max="5" width="6.81640625" style="34" customWidth="1"/>
    <col min="6" max="6" width="41.81640625" style="34" customWidth="1"/>
    <col min="7" max="7" width="41.81640625" style="31" customWidth="1"/>
    <col min="8" max="8" width="7.1796875" style="34" customWidth="1"/>
    <col min="9" max="10" width="38" style="34" customWidth="1"/>
    <col min="11" max="11" width="47.81640625" style="34" customWidth="1"/>
    <col min="12" max="12" width="7.1796875" style="34" customWidth="1"/>
    <col min="13" max="13" width="37" style="34" bestFit="1" customWidth="1"/>
    <col min="14" max="14" width="25.81640625" style="31" customWidth="1"/>
    <col min="15" max="16384" width="8.90625" style="32"/>
  </cols>
  <sheetData>
    <row r="1" spans="1:13" ht="31" x14ac:dyDescent="0.35">
      <c r="A1" s="1" t="s">
        <v>174</v>
      </c>
      <c r="B1" s="1"/>
      <c r="C1" s="31"/>
      <c r="D1" s="31"/>
      <c r="E1" s="31"/>
      <c r="F1" s="22" t="s">
        <v>175</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176</v>
      </c>
      <c r="C3" s="105" t="s">
        <v>352</v>
      </c>
      <c r="D3" s="35"/>
      <c r="E3" s="35"/>
      <c r="F3" s="31"/>
      <c r="G3" s="35"/>
      <c r="H3" s="31"/>
      <c r="L3" s="31"/>
      <c r="M3" s="31"/>
    </row>
    <row r="4" spans="1:13" ht="15" thickBot="1" x14ac:dyDescent="0.4">
      <c r="H4" s="31"/>
      <c r="L4" s="31"/>
      <c r="M4" s="31"/>
    </row>
    <row r="5" spans="1:13" ht="18.5" x14ac:dyDescent="0.35">
      <c r="A5" s="37"/>
      <c r="B5" s="38" t="s">
        <v>178</v>
      </c>
      <c r="C5" s="37"/>
      <c r="E5" s="39"/>
      <c r="F5" s="39"/>
      <c r="H5" s="31"/>
      <c r="L5" s="31"/>
      <c r="M5" s="31"/>
    </row>
    <row r="6" spans="1:13" x14ac:dyDescent="0.35">
      <c r="B6" s="40" t="s">
        <v>179</v>
      </c>
      <c r="C6" s="39"/>
      <c r="D6" s="39"/>
      <c r="H6" s="31"/>
      <c r="L6" s="31"/>
      <c r="M6" s="31"/>
    </row>
    <row r="7" spans="1:13" x14ac:dyDescent="0.35">
      <c r="B7" s="41" t="s">
        <v>180</v>
      </c>
      <c r="C7" s="39"/>
      <c r="D7" s="39"/>
      <c r="H7" s="31"/>
      <c r="L7" s="31"/>
      <c r="M7" s="31"/>
    </row>
    <row r="8" spans="1:13" x14ac:dyDescent="0.35">
      <c r="B8" s="41" t="s">
        <v>181</v>
      </c>
      <c r="C8" s="39"/>
      <c r="D8" s="39"/>
      <c r="F8" s="34" t="s">
        <v>182</v>
      </c>
      <c r="H8" s="31"/>
      <c r="L8" s="31"/>
      <c r="M8" s="31"/>
    </row>
    <row r="9" spans="1:13" x14ac:dyDescent="0.35">
      <c r="B9" s="40" t="s">
        <v>183</v>
      </c>
      <c r="H9" s="31"/>
      <c r="L9" s="31"/>
      <c r="M9" s="31"/>
    </row>
    <row r="10" spans="1:13" x14ac:dyDescent="0.35">
      <c r="B10" s="40" t="s">
        <v>184</v>
      </c>
      <c r="H10" s="31"/>
      <c r="L10" s="31"/>
      <c r="M10" s="31"/>
    </row>
    <row r="11" spans="1:13" ht="15" thickBot="1" x14ac:dyDescent="0.4">
      <c r="B11" s="42" t="s">
        <v>185</v>
      </c>
      <c r="H11" s="31"/>
      <c r="L11" s="31"/>
      <c r="M11" s="31"/>
    </row>
    <row r="12" spans="1:13" x14ac:dyDescent="0.35">
      <c r="B12" s="43"/>
      <c r="H12" s="31"/>
      <c r="L12" s="31"/>
      <c r="M12" s="31"/>
    </row>
    <row r="13" spans="1:13" ht="37" x14ac:dyDescent="0.35">
      <c r="A13" s="44" t="s">
        <v>186</v>
      </c>
      <c r="B13" s="44" t="s">
        <v>179</v>
      </c>
      <c r="C13" s="45"/>
      <c r="D13" s="45"/>
      <c r="E13" s="45"/>
      <c r="F13" s="45"/>
      <c r="G13" s="46"/>
      <c r="H13" s="31"/>
      <c r="L13" s="31"/>
      <c r="M13" s="31"/>
    </row>
    <row r="14" spans="1:13" x14ac:dyDescent="0.35">
      <c r="A14" s="47" t="s">
        <v>187</v>
      </c>
      <c r="B14" s="48" t="s">
        <v>188</v>
      </c>
      <c r="C14" s="53" t="s">
        <v>476</v>
      </c>
      <c r="E14" s="39"/>
      <c r="F14" s="39"/>
      <c r="H14" s="31"/>
      <c r="L14" s="31"/>
      <c r="M14" s="31"/>
    </row>
    <row r="15" spans="1:13" x14ac:dyDescent="0.35">
      <c r="A15" s="47" t="s">
        <v>190</v>
      </c>
      <c r="B15" s="48" t="s">
        <v>191</v>
      </c>
      <c r="C15" s="53" t="s">
        <v>3046</v>
      </c>
      <c r="E15" s="39"/>
      <c r="F15" s="39"/>
      <c r="H15" s="31"/>
      <c r="L15" s="31"/>
      <c r="M15" s="31"/>
    </row>
    <row r="16" spans="1:13" ht="29" x14ac:dyDescent="0.35">
      <c r="A16" s="47" t="s">
        <v>192</v>
      </c>
      <c r="B16" s="48" t="s">
        <v>193</v>
      </c>
      <c r="C16" s="53" t="s">
        <v>3048</v>
      </c>
      <c r="E16" s="39"/>
      <c r="F16" s="39"/>
      <c r="H16" s="31"/>
      <c r="L16" s="31"/>
      <c r="M16" s="31"/>
    </row>
    <row r="17" spans="1:23" ht="58" x14ac:dyDescent="0.35">
      <c r="A17" s="47" t="s">
        <v>194</v>
      </c>
      <c r="B17" s="48" t="s">
        <v>195</v>
      </c>
      <c r="C17" s="53" t="s">
        <v>3310</v>
      </c>
      <c r="E17" s="39"/>
      <c r="F17" s="39"/>
      <c r="H17" s="31"/>
      <c r="L17" s="31"/>
      <c r="M17" s="31"/>
    </row>
    <row r="18" spans="1:23" outlineLevel="1" x14ac:dyDescent="0.35">
      <c r="A18" s="47" t="s">
        <v>196</v>
      </c>
      <c r="B18" s="48" t="s">
        <v>197</v>
      </c>
      <c r="C18" s="482">
        <f>'D. Insert Nat Trans Templ'!C3</f>
        <v>46248</v>
      </c>
      <c r="E18" s="39"/>
      <c r="F18" s="39"/>
      <c r="H18" s="31"/>
      <c r="L18" s="31"/>
      <c r="M18" s="31"/>
    </row>
    <row r="19" spans="1:23" outlineLevel="1" x14ac:dyDescent="0.35">
      <c r="A19" s="47" t="s">
        <v>198</v>
      </c>
      <c r="B19" s="48" t="s">
        <v>199</v>
      </c>
      <c r="C19" s="53" t="s">
        <v>189</v>
      </c>
      <c r="E19" s="39"/>
      <c r="F19" s="39"/>
      <c r="H19" s="31"/>
      <c r="L19" s="31"/>
      <c r="M19" s="31"/>
    </row>
    <row r="20" spans="1:23" outlineLevel="1" x14ac:dyDescent="0.35">
      <c r="A20" s="47" t="s">
        <v>200</v>
      </c>
      <c r="B20" s="49" t="s">
        <v>201</v>
      </c>
      <c r="C20" s="53"/>
      <c r="E20" s="39"/>
      <c r="F20" s="39"/>
      <c r="H20" s="31"/>
      <c r="L20" s="31"/>
      <c r="M20" s="31"/>
    </row>
    <row r="21" spans="1:23" outlineLevel="1" x14ac:dyDescent="0.35">
      <c r="A21" s="47" t="s">
        <v>202</v>
      </c>
      <c r="B21" s="49" t="s">
        <v>203</v>
      </c>
      <c r="C21" s="53"/>
      <c r="E21" s="39"/>
      <c r="F21" s="39"/>
      <c r="H21" s="31"/>
      <c r="L21" s="31"/>
      <c r="M21" s="31"/>
    </row>
    <row r="22" spans="1:23" outlineLevel="1" x14ac:dyDescent="0.35">
      <c r="A22" s="47" t="s">
        <v>204</v>
      </c>
      <c r="B22" s="49"/>
      <c r="E22" s="39"/>
      <c r="F22" s="39"/>
      <c r="H22" s="31"/>
      <c r="L22" s="31"/>
      <c r="M22" s="31"/>
    </row>
    <row r="23" spans="1:23" outlineLevel="1" x14ac:dyDescent="0.35">
      <c r="A23" s="47" t="s">
        <v>205</v>
      </c>
      <c r="B23" s="49"/>
      <c r="E23" s="39"/>
      <c r="F23" s="39"/>
      <c r="H23" s="31"/>
      <c r="L23" s="31"/>
      <c r="M23" s="31"/>
    </row>
    <row r="24" spans="1:23" outlineLevel="1" x14ac:dyDescent="0.35">
      <c r="A24" s="47" t="s">
        <v>206</v>
      </c>
      <c r="B24" s="49"/>
      <c r="E24" s="39"/>
      <c r="F24" s="39"/>
      <c r="H24" s="31"/>
      <c r="L24" s="31"/>
      <c r="M24" s="31"/>
    </row>
    <row r="25" spans="1:23" outlineLevel="1" x14ac:dyDescent="0.35">
      <c r="A25" s="47" t="s">
        <v>207</v>
      </c>
      <c r="B25" s="49"/>
      <c r="E25" s="39"/>
      <c r="F25" s="39"/>
      <c r="H25" s="31"/>
      <c r="L25" s="31"/>
      <c r="M25" s="31"/>
    </row>
    <row r="26" spans="1:23" ht="18.5" x14ac:dyDescent="0.35">
      <c r="A26" s="45"/>
      <c r="B26" s="44" t="s">
        <v>180</v>
      </c>
      <c r="C26" s="45"/>
      <c r="D26" s="45"/>
      <c r="E26" s="45"/>
      <c r="F26" s="45"/>
      <c r="G26" s="46"/>
      <c r="H26" s="31"/>
      <c r="L26" s="31"/>
      <c r="M26" s="31"/>
    </row>
    <row r="27" spans="1:23" x14ac:dyDescent="0.35">
      <c r="A27" s="47" t="s">
        <v>208</v>
      </c>
      <c r="B27" s="50" t="s">
        <v>209</v>
      </c>
      <c r="C27" s="53" t="s">
        <v>3311</v>
      </c>
      <c r="D27" s="51"/>
      <c r="E27" s="51"/>
      <c r="F27" s="51"/>
      <c r="H27" s="31"/>
      <c r="L27" s="31"/>
      <c r="M27" s="31"/>
    </row>
    <row r="28" spans="1:23" x14ac:dyDescent="0.35">
      <c r="A28" s="47" t="s">
        <v>210</v>
      </c>
      <c r="B28" s="52" t="s">
        <v>211</v>
      </c>
      <c r="C28" s="53" t="s">
        <v>218</v>
      </c>
      <c r="E28" s="51"/>
      <c r="F28" s="51"/>
      <c r="H28" s="31"/>
      <c r="L28" s="31"/>
      <c r="W28" s="51" t="s">
        <v>212</v>
      </c>
    </row>
    <row r="29" spans="1:23" x14ac:dyDescent="0.35">
      <c r="A29" s="47" t="s">
        <v>213</v>
      </c>
      <c r="B29" s="50" t="s">
        <v>214</v>
      </c>
      <c r="C29" s="53" t="s">
        <v>3312</v>
      </c>
      <c r="E29" s="51"/>
      <c r="F29" s="51"/>
      <c r="H29" s="31"/>
      <c r="L29" s="31"/>
      <c r="W29" s="34" t="s">
        <v>215</v>
      </c>
    </row>
    <row r="30" spans="1:23" ht="39.65" hidden="1" customHeight="1" outlineLevel="1" x14ac:dyDescent="0.35">
      <c r="A30" s="47" t="s">
        <v>216</v>
      </c>
      <c r="B30" s="50" t="s">
        <v>217</v>
      </c>
      <c r="C30" s="53" t="s">
        <v>3313</v>
      </c>
      <c r="E30" s="51"/>
      <c r="F30" s="51"/>
      <c r="H30" s="31"/>
      <c r="L30" s="31"/>
      <c r="W30" s="53" t="s">
        <v>218</v>
      </c>
    </row>
    <row r="31" spans="1:23" hidden="1" outlineLevel="1" x14ac:dyDescent="0.35">
      <c r="A31" s="47" t="s">
        <v>219</v>
      </c>
      <c r="B31" s="54"/>
      <c r="E31" s="51"/>
      <c r="F31" s="51"/>
      <c r="H31" s="31"/>
      <c r="L31" s="31"/>
      <c r="M31" s="31"/>
    </row>
    <row r="32" spans="1:23" hidden="1" outlineLevel="1" x14ac:dyDescent="0.35">
      <c r="A32" s="47" t="s">
        <v>220</v>
      </c>
      <c r="B32" s="54"/>
      <c r="E32" s="51"/>
      <c r="F32" s="51"/>
      <c r="H32" s="31"/>
      <c r="L32" s="31"/>
      <c r="M32" s="31"/>
    </row>
    <row r="33" spans="1:14" hidden="1" outlineLevel="1" x14ac:dyDescent="0.35">
      <c r="A33" s="47" t="s">
        <v>221</v>
      </c>
      <c r="B33" s="54"/>
      <c r="E33" s="51"/>
      <c r="F33" s="51"/>
      <c r="H33" s="31"/>
      <c r="L33" s="31"/>
      <c r="M33" s="31"/>
    </row>
    <row r="34" spans="1:14" hidden="1" outlineLevel="1" x14ac:dyDescent="0.35">
      <c r="A34" s="47" t="s">
        <v>222</v>
      </c>
      <c r="B34" s="54"/>
      <c r="E34" s="51"/>
      <c r="F34" s="51"/>
      <c r="H34" s="31"/>
      <c r="L34" s="31"/>
      <c r="M34" s="31"/>
    </row>
    <row r="35" spans="1:14" hidden="1" outlineLevel="1" x14ac:dyDescent="0.35">
      <c r="A35" s="47" t="s">
        <v>223</v>
      </c>
      <c r="B35" s="55"/>
      <c r="E35" s="51"/>
      <c r="F35" s="51"/>
      <c r="H35" s="31"/>
      <c r="L35" s="31"/>
      <c r="M35" s="31"/>
    </row>
    <row r="36" spans="1:14" ht="18.5" collapsed="1" x14ac:dyDescent="0.35">
      <c r="A36" s="44"/>
      <c r="B36" s="44" t="s">
        <v>181</v>
      </c>
      <c r="C36" s="44"/>
      <c r="D36" s="45"/>
      <c r="E36" s="45"/>
      <c r="F36" s="45"/>
      <c r="G36" s="46"/>
      <c r="H36" s="31"/>
      <c r="L36" s="31"/>
      <c r="M36" s="31"/>
    </row>
    <row r="37" spans="1:14" ht="15" customHeight="1" x14ac:dyDescent="0.35">
      <c r="A37" s="56"/>
      <c r="B37" s="57" t="s">
        <v>224</v>
      </c>
      <c r="C37" s="56" t="s">
        <v>225</v>
      </c>
      <c r="D37" s="58"/>
      <c r="E37" s="58"/>
      <c r="F37" s="58"/>
      <c r="G37" s="59"/>
      <c r="H37" s="31"/>
      <c r="L37" s="31"/>
      <c r="M37" s="31"/>
    </row>
    <row r="38" spans="1:14" x14ac:dyDescent="0.35">
      <c r="A38" s="47" t="s">
        <v>226</v>
      </c>
      <c r="B38" s="60" t="s">
        <v>227</v>
      </c>
      <c r="C38" s="134">
        <f>'D. Insert Nat Trans Templ'!C300/1000000</f>
        <v>79189.213878399314</v>
      </c>
      <c r="F38" s="51"/>
      <c r="H38" s="31"/>
      <c r="L38" s="31"/>
      <c r="M38" s="31"/>
    </row>
    <row r="39" spans="1:14" x14ac:dyDescent="0.35">
      <c r="A39" s="47" t="s">
        <v>228</v>
      </c>
      <c r="B39" s="60" t="s">
        <v>229</v>
      </c>
      <c r="C39" s="134">
        <f>'D. Insert Nat Trans Templ'!D195/1000000</f>
        <v>58861.738629500716</v>
      </c>
      <c r="F39" s="51"/>
      <c r="H39" s="31"/>
      <c r="L39" s="31"/>
      <c r="M39" s="31"/>
      <c r="N39" s="32"/>
    </row>
    <row r="40" spans="1:14" hidden="1" outlineLevel="1" x14ac:dyDescent="0.35">
      <c r="A40" s="47" t="s">
        <v>230</v>
      </c>
      <c r="B40" s="61" t="s">
        <v>231</v>
      </c>
      <c r="C40" s="134" t="s">
        <v>1949</v>
      </c>
      <c r="F40" s="51"/>
      <c r="H40" s="31"/>
      <c r="L40" s="31"/>
      <c r="M40" s="31"/>
      <c r="N40" s="32"/>
    </row>
    <row r="41" spans="1:14" hidden="1" outlineLevel="1" x14ac:dyDescent="0.35">
      <c r="A41" s="47" t="s">
        <v>232</v>
      </c>
      <c r="B41" s="61" t="s">
        <v>233</v>
      </c>
      <c r="C41" s="134" t="s">
        <v>1949</v>
      </c>
      <c r="F41" s="51"/>
      <c r="H41" s="31"/>
      <c r="L41" s="31"/>
      <c r="M41" s="31"/>
      <c r="N41" s="32"/>
    </row>
    <row r="42" spans="1:14" hidden="1" outlineLevel="1" x14ac:dyDescent="0.35">
      <c r="A42" s="47" t="s">
        <v>234</v>
      </c>
      <c r="B42" s="62"/>
      <c r="C42" s="29"/>
      <c r="F42" s="51"/>
      <c r="H42" s="31"/>
      <c r="L42" s="31"/>
      <c r="M42" s="31"/>
      <c r="N42" s="32"/>
    </row>
    <row r="43" spans="1:14" hidden="1" outlineLevel="1" x14ac:dyDescent="0.35">
      <c r="A43" s="63" t="s">
        <v>235</v>
      </c>
      <c r="B43" s="51"/>
      <c r="F43" s="51"/>
      <c r="H43" s="31"/>
      <c r="L43" s="31"/>
      <c r="M43" s="31"/>
      <c r="N43" s="32"/>
    </row>
    <row r="44" spans="1:14" ht="15" customHeight="1" collapsed="1" x14ac:dyDescent="0.35">
      <c r="A44" s="56"/>
      <c r="B44" s="56" t="s">
        <v>236</v>
      </c>
      <c r="C44" s="56" t="s">
        <v>237</v>
      </c>
      <c r="D44" s="56" t="s">
        <v>238</v>
      </c>
      <c r="E44" s="56"/>
      <c r="F44" s="56" t="s">
        <v>239</v>
      </c>
      <c r="G44" s="56" t="s">
        <v>240</v>
      </c>
      <c r="I44" s="31"/>
      <c r="J44" s="31"/>
      <c r="K44" s="32"/>
      <c r="L44" s="32"/>
      <c r="M44" s="32"/>
      <c r="N44" s="32"/>
    </row>
    <row r="45" spans="1:14" x14ac:dyDescent="0.35">
      <c r="A45" s="47" t="s">
        <v>241</v>
      </c>
      <c r="B45" s="60" t="s">
        <v>242</v>
      </c>
      <c r="C45" s="122">
        <v>0.05</v>
      </c>
      <c r="D45" s="65">
        <f>IF(OR(C38="[For completion]",C39="[For completion]"),"Please complete G.3.1.1 and G.3.1.2",(C38/C39-1-MAX(C45,F45)))</f>
        <v>0.2927111805801379</v>
      </c>
      <c r="E45" s="64"/>
      <c r="F45" s="122">
        <f>1/'D. Insert Nat Trans Templ'!G200-1</f>
        <v>5.2631578947368363E-2</v>
      </c>
      <c r="G45" s="53" t="s">
        <v>1949</v>
      </c>
      <c r="H45" s="31"/>
      <c r="L45" s="31"/>
      <c r="M45" s="31"/>
      <c r="N45" s="32"/>
    </row>
    <row r="46" spans="1:14" hidden="1" outlineLevel="1" x14ac:dyDescent="0.35">
      <c r="A46" s="47"/>
      <c r="B46" s="47"/>
      <c r="C46" s="122"/>
      <c r="D46" s="64"/>
      <c r="E46" s="64"/>
      <c r="F46" s="122"/>
      <c r="G46" s="191"/>
      <c r="H46" s="31"/>
      <c r="L46" s="31"/>
      <c r="M46" s="31"/>
      <c r="N46" s="32"/>
    </row>
    <row r="47" spans="1:14" hidden="1" outlineLevel="1" x14ac:dyDescent="0.35">
      <c r="A47" s="47" t="s">
        <v>243</v>
      </c>
      <c r="B47" s="47" t="s">
        <v>244</v>
      </c>
      <c r="C47" s="134">
        <f>IF(OR(C38="[For completion]",C39="[For completion]"),"", C38-C39)</f>
        <v>20327.475248898598</v>
      </c>
      <c r="D47" s="64"/>
      <c r="E47" s="64"/>
      <c r="F47" s="122"/>
      <c r="G47" s="191"/>
      <c r="H47" s="31"/>
      <c r="L47" s="31"/>
      <c r="M47" s="31"/>
      <c r="N47" s="32"/>
    </row>
    <row r="48" spans="1:14" hidden="1" outlineLevel="1" x14ac:dyDescent="0.35">
      <c r="A48" s="47" t="s">
        <v>245</v>
      </c>
      <c r="B48" s="47"/>
      <c r="C48" s="191"/>
      <c r="D48" s="66"/>
      <c r="E48" s="66"/>
      <c r="F48" s="191"/>
      <c r="G48" s="191"/>
      <c r="H48" s="31"/>
      <c r="L48" s="31"/>
      <c r="M48" s="31"/>
      <c r="N48" s="32"/>
    </row>
    <row r="49" spans="1:14" hidden="1" outlineLevel="1" x14ac:dyDescent="0.35">
      <c r="A49" s="47" t="s">
        <v>246</v>
      </c>
      <c r="B49" s="67" t="s">
        <v>247</v>
      </c>
      <c r="C49" s="122"/>
      <c r="D49" s="64"/>
      <c r="E49" s="64"/>
      <c r="F49" s="122"/>
      <c r="G49" s="122"/>
      <c r="H49" s="31"/>
      <c r="L49" s="31"/>
      <c r="M49" s="31"/>
      <c r="N49" s="32"/>
    </row>
    <row r="50" spans="1:14" hidden="1" outlineLevel="1" x14ac:dyDescent="0.35">
      <c r="A50" s="47" t="s">
        <v>248</v>
      </c>
      <c r="B50" s="67" t="s">
        <v>249</v>
      </c>
      <c r="C50" s="122"/>
      <c r="D50" s="64"/>
      <c r="E50" s="64"/>
      <c r="F50" s="122"/>
      <c r="G50" s="122"/>
      <c r="H50" s="31"/>
      <c r="L50" s="31"/>
      <c r="M50" s="31"/>
      <c r="N50" s="32"/>
    </row>
    <row r="51" spans="1:14" hidden="1" outlineLevel="1" x14ac:dyDescent="0.35">
      <c r="A51" s="47" t="s">
        <v>250</v>
      </c>
      <c r="B51" s="67" t="s">
        <v>251</v>
      </c>
      <c r="C51" s="122"/>
      <c r="D51" s="64"/>
      <c r="E51" s="64"/>
      <c r="F51" s="122"/>
      <c r="G51" s="122"/>
      <c r="H51" s="31"/>
      <c r="L51" s="31"/>
      <c r="M51" s="31"/>
      <c r="N51" s="32"/>
    </row>
    <row r="52" spans="1:14" ht="15" customHeight="1" collapsed="1" x14ac:dyDescent="0.35">
      <c r="A52" s="56"/>
      <c r="B52" s="57" t="s">
        <v>252</v>
      </c>
      <c r="C52" s="56" t="s">
        <v>225</v>
      </c>
      <c r="D52" s="56"/>
      <c r="E52" s="58"/>
      <c r="F52" s="59" t="s">
        <v>253</v>
      </c>
      <c r="G52" s="59"/>
      <c r="H52" s="31"/>
      <c r="L52" s="31"/>
      <c r="M52" s="31"/>
      <c r="N52" s="32"/>
    </row>
    <row r="53" spans="1:14" x14ac:dyDescent="0.35">
      <c r="A53" s="47" t="s">
        <v>254</v>
      </c>
      <c r="B53" s="60" t="s">
        <v>255</v>
      </c>
      <c r="C53" s="192">
        <f>'D. Insert Nat Trans Templ'!C300/1000000</f>
        <v>79189.213878399314</v>
      </c>
      <c r="E53" s="68"/>
      <c r="F53" s="69">
        <f>IF($C$58=0,"",IF(C53="[for completion]","",C53/$C$58))</f>
        <v>1</v>
      </c>
      <c r="G53" s="193"/>
      <c r="H53" s="31"/>
      <c r="L53" s="31"/>
      <c r="M53" s="31"/>
      <c r="N53" s="32"/>
    </row>
    <row r="54" spans="1:14" x14ac:dyDescent="0.35">
      <c r="A54" s="47" t="s">
        <v>256</v>
      </c>
      <c r="B54" s="60" t="s">
        <v>257</v>
      </c>
      <c r="C54" s="192">
        <v>0</v>
      </c>
      <c r="E54" s="68"/>
      <c r="F54" s="69">
        <f>IF($C$58=0,"",IF(C54="[for completion]","",C54/$C$58))</f>
        <v>0</v>
      </c>
      <c r="G54" s="193"/>
      <c r="H54" s="31"/>
      <c r="L54" s="31"/>
      <c r="M54" s="31"/>
      <c r="N54" s="32"/>
    </row>
    <row r="55" spans="1:14" x14ac:dyDescent="0.35">
      <c r="A55" s="47" t="s">
        <v>258</v>
      </c>
      <c r="B55" s="60" t="s">
        <v>259</v>
      </c>
      <c r="C55" s="192">
        <v>0</v>
      </c>
      <c r="E55" s="68"/>
      <c r="F55" s="69">
        <f>IF($C$58=0,"",IF(C55="[for completion]","",C55/$C$58))</f>
        <v>0</v>
      </c>
      <c r="G55" s="193"/>
      <c r="H55" s="31"/>
      <c r="L55" s="31"/>
      <c r="M55" s="31"/>
      <c r="N55" s="32"/>
    </row>
    <row r="56" spans="1:14" x14ac:dyDescent="0.35">
      <c r="A56" s="47" t="s">
        <v>260</v>
      </c>
      <c r="B56" s="60" t="s">
        <v>261</v>
      </c>
      <c r="C56" s="192">
        <v>0</v>
      </c>
      <c r="E56" s="68"/>
      <c r="F56" s="69">
        <f>IF($C$58=0,"",IF(C56="[for completion]","",C56/$C$58))</f>
        <v>0</v>
      </c>
      <c r="G56" s="193"/>
      <c r="H56" s="31"/>
      <c r="L56" s="31"/>
      <c r="M56" s="31"/>
      <c r="N56" s="32"/>
    </row>
    <row r="57" spans="1:14" x14ac:dyDescent="0.35">
      <c r="A57" s="47" t="s">
        <v>262</v>
      </c>
      <c r="B57" s="47" t="s">
        <v>263</v>
      </c>
      <c r="C57" s="192">
        <v>0</v>
      </c>
      <c r="E57" s="68"/>
      <c r="F57" s="69">
        <f>IF($C$58=0,"",IF(C57="[for completion]","",C57/$C$58))</f>
        <v>0</v>
      </c>
      <c r="G57" s="193"/>
      <c r="H57" s="31"/>
      <c r="L57" s="31"/>
      <c r="M57" s="31"/>
      <c r="N57" s="32"/>
    </row>
    <row r="58" spans="1:14" x14ac:dyDescent="0.35">
      <c r="A58" s="47" t="s">
        <v>264</v>
      </c>
      <c r="B58" s="71" t="s">
        <v>265</v>
      </c>
      <c r="C58" s="72">
        <f>IF(COUNT(C53:C57)=0, 0, IF(SUM(C53:C57)=C38, SUM(C53:C57), "The total should equal the Total Cover Assets reported in C38"))</f>
        <v>79189.213878399314</v>
      </c>
      <c r="D58" s="68"/>
      <c r="E58" s="68"/>
      <c r="F58" s="73">
        <f>SUM(F53:F57)</f>
        <v>1</v>
      </c>
      <c r="G58" s="193"/>
      <c r="H58" s="31"/>
      <c r="L58" s="31"/>
      <c r="M58" s="31"/>
      <c r="N58" s="32"/>
    </row>
    <row r="59" spans="1:14" hidden="1" outlineLevel="1" x14ac:dyDescent="0.35">
      <c r="A59" s="47" t="s">
        <v>266</v>
      </c>
      <c r="B59" s="74" t="s">
        <v>267</v>
      </c>
      <c r="C59" s="134"/>
      <c r="E59" s="68"/>
      <c r="F59" s="69">
        <f t="shared" ref="F59:F64" si="0">IF($C$58=0,"",IF(C59="[for completion]","",C59/$C$58))</f>
        <v>0</v>
      </c>
      <c r="G59" s="193"/>
      <c r="H59" s="31"/>
      <c r="L59" s="31"/>
      <c r="M59" s="31"/>
      <c r="N59" s="32"/>
    </row>
    <row r="60" spans="1:14" hidden="1" outlineLevel="1" x14ac:dyDescent="0.35">
      <c r="A60" s="47" t="s">
        <v>268</v>
      </c>
      <c r="B60" s="74" t="s">
        <v>267</v>
      </c>
      <c r="C60" s="134"/>
      <c r="E60" s="68"/>
      <c r="F60" s="69">
        <f t="shared" si="0"/>
        <v>0</v>
      </c>
      <c r="G60" s="193"/>
      <c r="H60" s="31"/>
      <c r="L60" s="31"/>
      <c r="M60" s="31"/>
      <c r="N60" s="32"/>
    </row>
    <row r="61" spans="1:14" hidden="1" outlineLevel="1" x14ac:dyDescent="0.35">
      <c r="A61" s="47" t="s">
        <v>269</v>
      </c>
      <c r="B61" s="74" t="s">
        <v>267</v>
      </c>
      <c r="C61" s="134"/>
      <c r="E61" s="68"/>
      <c r="F61" s="69">
        <f t="shared" si="0"/>
        <v>0</v>
      </c>
      <c r="G61" s="193"/>
      <c r="H61" s="31"/>
      <c r="L61" s="31"/>
      <c r="M61" s="31"/>
      <c r="N61" s="32"/>
    </row>
    <row r="62" spans="1:14" hidden="1" outlineLevel="1" x14ac:dyDescent="0.35">
      <c r="A62" s="47" t="s">
        <v>270</v>
      </c>
      <c r="B62" s="74" t="s">
        <v>267</v>
      </c>
      <c r="C62" s="134"/>
      <c r="E62" s="68"/>
      <c r="F62" s="69">
        <f t="shared" si="0"/>
        <v>0</v>
      </c>
      <c r="G62" s="193"/>
      <c r="H62" s="31"/>
      <c r="L62" s="31"/>
      <c r="M62" s="31"/>
      <c r="N62" s="32"/>
    </row>
    <row r="63" spans="1:14" hidden="1" outlineLevel="1" x14ac:dyDescent="0.35">
      <c r="A63" s="47" t="s">
        <v>271</v>
      </c>
      <c r="B63" s="74" t="s">
        <v>267</v>
      </c>
      <c r="C63" s="134"/>
      <c r="E63" s="68"/>
      <c r="F63" s="69">
        <f t="shared" si="0"/>
        <v>0</v>
      </c>
      <c r="G63" s="193"/>
      <c r="H63" s="31"/>
      <c r="L63" s="31"/>
      <c r="M63" s="31"/>
      <c r="N63" s="32"/>
    </row>
    <row r="64" spans="1:14" hidden="1" outlineLevel="1" x14ac:dyDescent="0.35">
      <c r="A64" s="47" t="s">
        <v>272</v>
      </c>
      <c r="B64" s="74" t="s">
        <v>267</v>
      </c>
      <c r="C64" s="171"/>
      <c r="D64" s="32"/>
      <c r="E64" s="32"/>
      <c r="F64" s="69">
        <f t="shared" si="0"/>
        <v>0</v>
      </c>
      <c r="G64" s="194"/>
      <c r="H64" s="31"/>
      <c r="L64" s="31"/>
      <c r="M64" s="31"/>
      <c r="N64" s="32"/>
    </row>
    <row r="65" spans="1:14" ht="15" customHeight="1" collapsed="1" x14ac:dyDescent="0.35">
      <c r="A65" s="56"/>
      <c r="B65" s="57" t="s">
        <v>273</v>
      </c>
      <c r="C65" s="76" t="s">
        <v>274</v>
      </c>
      <c r="D65" s="76" t="s">
        <v>275</v>
      </c>
      <c r="E65" s="58"/>
      <c r="F65" s="59" t="s">
        <v>276</v>
      </c>
      <c r="G65" s="59" t="s">
        <v>277</v>
      </c>
      <c r="H65" s="31"/>
      <c r="L65" s="31"/>
      <c r="M65" s="31"/>
      <c r="N65" s="32"/>
    </row>
    <row r="66" spans="1:14" x14ac:dyDescent="0.35">
      <c r="A66" s="47" t="s">
        <v>278</v>
      </c>
      <c r="B66" s="60" t="s">
        <v>279</v>
      </c>
      <c r="C66" s="192">
        <f>'D. Insert Nat Trans Templ'!C312/12</f>
        <v>1.9494674380197352</v>
      </c>
      <c r="D66" s="192" t="s">
        <v>1952</v>
      </c>
      <c r="E66" s="77"/>
      <c r="F66" s="196"/>
      <c r="G66" s="197"/>
      <c r="H66" s="31"/>
      <c r="L66" s="31"/>
      <c r="M66" s="31"/>
      <c r="N66" s="32"/>
    </row>
    <row r="67" spans="1:14" x14ac:dyDescent="0.35">
      <c r="A67" s="47"/>
      <c r="B67" s="60"/>
      <c r="C67" s="53"/>
      <c r="D67" s="53"/>
      <c r="E67" s="77"/>
      <c r="F67" s="196"/>
      <c r="G67" s="197"/>
      <c r="H67" s="31"/>
      <c r="L67" s="31"/>
      <c r="M67" s="31"/>
      <c r="N67" s="32"/>
    </row>
    <row r="68" spans="1:14" x14ac:dyDescent="0.35">
      <c r="A68" s="47"/>
      <c r="B68" s="60" t="s">
        <v>280</v>
      </c>
      <c r="C68" s="195"/>
      <c r="D68" s="195"/>
      <c r="E68" s="77"/>
      <c r="F68" s="197"/>
      <c r="G68" s="197"/>
      <c r="H68" s="31"/>
      <c r="L68" s="31"/>
      <c r="M68" s="31"/>
      <c r="N68" s="32"/>
    </row>
    <row r="69" spans="1:14" x14ac:dyDescent="0.35">
      <c r="A69" s="47"/>
      <c r="B69" s="60" t="s">
        <v>281</v>
      </c>
      <c r="C69" s="53"/>
      <c r="D69" s="53"/>
      <c r="E69" s="77"/>
      <c r="F69" s="197"/>
      <c r="G69" s="197"/>
      <c r="H69" s="31"/>
      <c r="L69" s="31"/>
      <c r="M69" s="31"/>
      <c r="N69" s="32"/>
    </row>
    <row r="70" spans="1:14" x14ac:dyDescent="0.35">
      <c r="A70" s="47" t="s">
        <v>282</v>
      </c>
      <c r="B70" s="79" t="s">
        <v>283</v>
      </c>
      <c r="C70" s="134">
        <f>'D. Insert Nat Trans Templ'!G454/1000000</f>
        <v>27409.280012900308</v>
      </c>
      <c r="D70" s="134" t="s">
        <v>1952</v>
      </c>
      <c r="E70" s="80"/>
      <c r="F70" s="69">
        <f t="shared" ref="F70:F76" si="1">IF($C$77=0,"",IF(C70="[for completion]","",C70/$C$77))</f>
        <v>0.34612390590199321</v>
      </c>
      <c r="G70" s="69" t="str">
        <f>IF($D$77=0,"",IF(D70="[Mark as ND1 if not relevant]","",D70/$D$77))</f>
        <v/>
      </c>
      <c r="H70" s="31"/>
      <c r="L70" s="31"/>
      <c r="M70" s="31"/>
      <c r="N70" s="32"/>
    </row>
    <row r="71" spans="1:14" x14ac:dyDescent="0.35">
      <c r="A71" s="47" t="s">
        <v>284</v>
      </c>
      <c r="B71" s="79" t="s">
        <v>285</v>
      </c>
      <c r="C71" s="134">
        <f>'D. Insert Nat Trans Templ'!G455/1000000</f>
        <v>19568.486871190016</v>
      </c>
      <c r="D71" s="134" t="s">
        <v>1952</v>
      </c>
      <c r="E71" s="80"/>
      <c r="F71" s="69">
        <f t="shared" si="1"/>
        <v>0.24711050801992468</v>
      </c>
      <c r="G71" s="69" t="str">
        <f t="shared" ref="G71:G76" si="2">IF($D$77=0,"",IF(D71="[Mark as ND1 if not relevant]","",D71/$D$77))</f>
        <v/>
      </c>
      <c r="H71" s="31"/>
      <c r="L71" s="31"/>
      <c r="M71" s="31"/>
      <c r="N71" s="32"/>
    </row>
    <row r="72" spans="1:14" x14ac:dyDescent="0.35">
      <c r="A72" s="47" t="s">
        <v>286</v>
      </c>
      <c r="B72" s="79" t="s">
        <v>287</v>
      </c>
      <c r="C72" s="134">
        <f>'D. Insert Nat Trans Templ'!G456/1000000</f>
        <v>11376.438406830122</v>
      </c>
      <c r="D72" s="134" t="s">
        <v>1952</v>
      </c>
      <c r="E72" s="80"/>
      <c r="F72" s="69">
        <f t="shared" si="1"/>
        <v>0.14366146410165512</v>
      </c>
      <c r="G72" s="69" t="str">
        <f t="shared" si="2"/>
        <v/>
      </c>
      <c r="H72" s="31"/>
      <c r="L72" s="31"/>
      <c r="M72" s="31"/>
      <c r="N72" s="32"/>
    </row>
    <row r="73" spans="1:14" x14ac:dyDescent="0.35">
      <c r="A73" s="47" t="s">
        <v>288</v>
      </c>
      <c r="B73" s="79" t="s">
        <v>289</v>
      </c>
      <c r="C73" s="134">
        <f>('D. Insert Nat Trans Templ'!G457+'D. Insert Nat Trans Templ'!G458)/1000000</f>
        <v>10257.98185900005</v>
      </c>
      <c r="D73" s="134" t="s">
        <v>1952</v>
      </c>
      <c r="E73" s="80"/>
      <c r="F73" s="69">
        <f t="shared" si="1"/>
        <v>0.1295376144881519</v>
      </c>
      <c r="G73" s="69" t="str">
        <f t="shared" si="2"/>
        <v/>
      </c>
      <c r="H73" s="31"/>
      <c r="L73" s="31"/>
      <c r="M73" s="31"/>
      <c r="N73" s="32"/>
    </row>
    <row r="74" spans="1:14" x14ac:dyDescent="0.35">
      <c r="A74" s="47" t="s">
        <v>290</v>
      </c>
      <c r="B74" s="79" t="s">
        <v>291</v>
      </c>
      <c r="C74" s="134">
        <f>('D. Insert Nat Trans Templ'!G459 + 'D. Insert Nat Trans Templ'!G460) /1000000</f>
        <v>9064.8558291599838</v>
      </c>
      <c r="D74" s="134" t="s">
        <v>1952</v>
      </c>
      <c r="E74" s="80"/>
      <c r="F74" s="69">
        <f t="shared" si="1"/>
        <v>0.11447083996918547</v>
      </c>
      <c r="G74" s="69" t="str">
        <f t="shared" si="2"/>
        <v/>
      </c>
      <c r="H74" s="31"/>
      <c r="L74" s="31"/>
      <c r="M74" s="31"/>
      <c r="N74" s="32"/>
    </row>
    <row r="75" spans="1:14" x14ac:dyDescent="0.35">
      <c r="A75" s="47" t="s">
        <v>292</v>
      </c>
      <c r="B75" s="79" t="s">
        <v>293</v>
      </c>
      <c r="C75" s="134">
        <f>('D. Insert Nat Trans Templ'!G461 + 'D. Insert Nat Trans Templ'!G462 + 'D. Insert Nat Trans Templ'!G463)/1000000</f>
        <v>1512.1708993199964</v>
      </c>
      <c r="D75" s="134" t="s">
        <v>1952</v>
      </c>
      <c r="E75" s="80"/>
      <c r="F75" s="69">
        <f t="shared" si="1"/>
        <v>1.9095667519089407E-2</v>
      </c>
      <c r="G75" s="69" t="str">
        <f t="shared" si="2"/>
        <v/>
      </c>
      <c r="H75" s="31"/>
      <c r="L75" s="31"/>
      <c r="M75" s="31"/>
      <c r="N75" s="32"/>
    </row>
    <row r="76" spans="1:14" x14ac:dyDescent="0.35">
      <c r="A76" s="47" t="s">
        <v>294</v>
      </c>
      <c r="B76" s="79" t="s">
        <v>295</v>
      </c>
      <c r="C76" s="134"/>
      <c r="D76" s="134" t="s">
        <v>1952</v>
      </c>
      <c r="E76" s="80"/>
      <c r="F76" s="69">
        <f t="shared" si="1"/>
        <v>0</v>
      </c>
      <c r="G76" s="69" t="str">
        <f t="shared" si="2"/>
        <v/>
      </c>
      <c r="H76" s="31"/>
      <c r="L76" s="31"/>
      <c r="M76" s="31"/>
      <c r="N76" s="32"/>
    </row>
    <row r="77" spans="1:14" x14ac:dyDescent="0.35">
      <c r="A77" s="47" t="s">
        <v>296</v>
      </c>
      <c r="B77" s="81" t="s">
        <v>265</v>
      </c>
      <c r="C77" s="72">
        <f>SUM(C70:C76)</f>
        <v>79189.213878400493</v>
      </c>
      <c r="D77" s="72">
        <f>SUM(D70:D76)</f>
        <v>0</v>
      </c>
      <c r="E77" s="51"/>
      <c r="F77" s="73">
        <f>SUM(F70:F76)</f>
        <v>0.99999999999999989</v>
      </c>
      <c r="G77" s="73">
        <f>SUM(G70:G76)</f>
        <v>0</v>
      </c>
      <c r="H77" s="31"/>
      <c r="L77" s="31"/>
      <c r="M77" s="31"/>
      <c r="N77" s="32"/>
    </row>
    <row r="78" spans="1:14" hidden="1" outlineLevel="1" x14ac:dyDescent="0.35">
      <c r="A78" s="47" t="s">
        <v>297</v>
      </c>
      <c r="B78" s="82" t="s">
        <v>298</v>
      </c>
      <c r="C78" s="167"/>
      <c r="D78" s="167"/>
      <c r="E78" s="51"/>
      <c r="F78" s="69">
        <f>IF($C$77=0,"",IF(C78="[for completion]","",C78/$C$77))</f>
        <v>0</v>
      </c>
      <c r="G78" s="69" t="str">
        <f t="shared" ref="G78:G87" si="3">IF($D$77=0,"",IF(D78="[for completion]","",D78/$D$77))</f>
        <v/>
      </c>
      <c r="H78" s="31"/>
      <c r="L78" s="31"/>
      <c r="M78" s="31"/>
      <c r="N78" s="32"/>
    </row>
    <row r="79" spans="1:14" hidden="1" outlineLevel="1" x14ac:dyDescent="0.35">
      <c r="A79" s="47" t="s">
        <v>299</v>
      </c>
      <c r="B79" s="82" t="s">
        <v>300</v>
      </c>
      <c r="C79" s="167"/>
      <c r="D79" s="167"/>
      <c r="E79" s="51"/>
      <c r="F79" s="69">
        <f t="shared" ref="F79:F87" si="4">IF($C$77=0,"",IF(C79="[for completion]","",C79/$C$77))</f>
        <v>0</v>
      </c>
      <c r="G79" s="69" t="str">
        <f t="shared" si="3"/>
        <v/>
      </c>
      <c r="H79" s="31"/>
      <c r="L79" s="31"/>
      <c r="M79" s="31"/>
      <c r="N79" s="32"/>
    </row>
    <row r="80" spans="1:14" hidden="1" outlineLevel="1" x14ac:dyDescent="0.35">
      <c r="A80" s="47" t="s">
        <v>301</v>
      </c>
      <c r="B80" s="82" t="s">
        <v>302</v>
      </c>
      <c r="C80" s="167"/>
      <c r="D80" s="167"/>
      <c r="E80" s="51"/>
      <c r="F80" s="69">
        <f t="shared" si="4"/>
        <v>0</v>
      </c>
      <c r="G80" s="69" t="str">
        <f t="shared" si="3"/>
        <v/>
      </c>
      <c r="H80" s="31"/>
      <c r="L80" s="31"/>
      <c r="M80" s="31"/>
      <c r="N80" s="32"/>
    </row>
    <row r="81" spans="1:14" hidden="1" outlineLevel="1" x14ac:dyDescent="0.35">
      <c r="A81" s="47" t="s">
        <v>303</v>
      </c>
      <c r="B81" s="82" t="s">
        <v>304</v>
      </c>
      <c r="C81" s="167"/>
      <c r="D81" s="167"/>
      <c r="E81" s="51"/>
      <c r="F81" s="69">
        <f t="shared" si="4"/>
        <v>0</v>
      </c>
      <c r="G81" s="69" t="str">
        <f t="shared" si="3"/>
        <v/>
      </c>
      <c r="H81" s="31"/>
      <c r="L81" s="31"/>
      <c r="M81" s="31"/>
      <c r="N81" s="32"/>
    </row>
    <row r="82" spans="1:14" hidden="1" outlineLevel="1" x14ac:dyDescent="0.35">
      <c r="A82" s="47" t="s">
        <v>305</v>
      </c>
      <c r="B82" s="82" t="s">
        <v>306</v>
      </c>
      <c r="C82" s="167"/>
      <c r="D82" s="167"/>
      <c r="E82" s="51"/>
      <c r="F82" s="69">
        <f t="shared" si="4"/>
        <v>0</v>
      </c>
      <c r="G82" s="69" t="str">
        <f t="shared" si="3"/>
        <v/>
      </c>
      <c r="H82" s="31"/>
      <c r="L82" s="31"/>
      <c r="M82" s="31"/>
      <c r="N82" s="32"/>
    </row>
    <row r="83" spans="1:14" hidden="1" outlineLevel="1" x14ac:dyDescent="0.35">
      <c r="A83" s="47" t="s">
        <v>307</v>
      </c>
      <c r="B83" s="84"/>
      <c r="C83" s="68"/>
      <c r="D83" s="68"/>
      <c r="E83" s="51"/>
      <c r="F83" s="70"/>
      <c r="G83" s="70"/>
      <c r="H83" s="31"/>
      <c r="L83" s="31"/>
      <c r="M83" s="31"/>
      <c r="N83" s="32"/>
    </row>
    <row r="84" spans="1:14" hidden="1" outlineLevel="1" x14ac:dyDescent="0.35">
      <c r="A84" s="47" t="s">
        <v>308</v>
      </c>
      <c r="B84" s="84"/>
      <c r="C84" s="68"/>
      <c r="D84" s="68"/>
      <c r="E84" s="51"/>
      <c r="F84" s="70"/>
      <c r="G84" s="70"/>
      <c r="H84" s="31"/>
      <c r="L84" s="31"/>
      <c r="M84" s="31"/>
      <c r="N84" s="32"/>
    </row>
    <row r="85" spans="1:14" hidden="1" outlineLevel="1" x14ac:dyDescent="0.35">
      <c r="A85" s="47" t="s">
        <v>309</v>
      </c>
      <c r="B85" s="84"/>
      <c r="C85" s="68"/>
      <c r="D85" s="68"/>
      <c r="E85" s="51"/>
      <c r="F85" s="70"/>
      <c r="G85" s="70"/>
      <c r="H85" s="31"/>
      <c r="L85" s="31"/>
      <c r="M85" s="31"/>
      <c r="N85" s="32"/>
    </row>
    <row r="86" spans="1:14" hidden="1" outlineLevel="1" x14ac:dyDescent="0.35">
      <c r="A86" s="47" t="s">
        <v>310</v>
      </c>
      <c r="B86" s="85"/>
      <c r="C86" s="68"/>
      <c r="D86" s="68"/>
      <c r="E86" s="51"/>
      <c r="F86" s="70">
        <f t="shared" si="4"/>
        <v>0</v>
      </c>
      <c r="G86" s="70" t="str">
        <f t="shared" si="3"/>
        <v/>
      </c>
      <c r="H86" s="31"/>
      <c r="L86" s="31"/>
      <c r="M86" s="31"/>
      <c r="N86" s="32"/>
    </row>
    <row r="87" spans="1:14" hidden="1" outlineLevel="1" x14ac:dyDescent="0.35">
      <c r="A87" s="47" t="s">
        <v>311</v>
      </c>
      <c r="B87" s="84"/>
      <c r="C87" s="68"/>
      <c r="D87" s="68"/>
      <c r="E87" s="51"/>
      <c r="F87" s="70">
        <f t="shared" si="4"/>
        <v>0</v>
      </c>
      <c r="G87" s="70" t="str">
        <f t="shared" si="3"/>
        <v/>
      </c>
      <c r="H87" s="31"/>
      <c r="L87" s="31"/>
      <c r="M87" s="31"/>
      <c r="N87" s="32"/>
    </row>
    <row r="88" spans="1:14" ht="15" customHeight="1" collapsed="1" x14ac:dyDescent="0.35">
      <c r="A88" s="56"/>
      <c r="B88" s="57" t="s">
        <v>312</v>
      </c>
      <c r="C88" s="76" t="s">
        <v>313</v>
      </c>
      <c r="D88" s="76" t="s">
        <v>314</v>
      </c>
      <c r="E88" s="58"/>
      <c r="F88" s="59" t="s">
        <v>315</v>
      </c>
      <c r="G88" s="56" t="s">
        <v>316</v>
      </c>
      <c r="H88" s="31"/>
      <c r="L88" s="31"/>
      <c r="M88" s="31"/>
      <c r="N88" s="32"/>
    </row>
    <row r="89" spans="1:14" x14ac:dyDescent="0.35">
      <c r="A89" s="47" t="s">
        <v>317</v>
      </c>
      <c r="B89" s="60" t="s">
        <v>318</v>
      </c>
      <c r="C89" s="192">
        <f>'D. Insert Nat Trans Templ'!C313/12</f>
        <v>2.6941366419794224</v>
      </c>
      <c r="D89" s="192">
        <f>C89+1</f>
        <v>3.6941366419794224</v>
      </c>
      <c r="E89" s="77"/>
      <c r="F89" s="199"/>
      <c r="G89" s="200"/>
      <c r="H89" s="31"/>
      <c r="L89" s="31"/>
      <c r="M89" s="31"/>
      <c r="N89" s="32"/>
    </row>
    <row r="90" spans="1:14" x14ac:dyDescent="0.35">
      <c r="A90" s="47"/>
      <c r="B90" s="60"/>
      <c r="C90" s="192"/>
      <c r="D90" s="192"/>
      <c r="E90" s="77"/>
      <c r="F90" s="199"/>
      <c r="G90" s="200"/>
      <c r="H90" s="31"/>
      <c r="L90" s="31"/>
      <c r="M90" s="31"/>
      <c r="N90" s="32"/>
    </row>
    <row r="91" spans="1:14" x14ac:dyDescent="0.35">
      <c r="A91" s="47"/>
      <c r="B91" s="60" t="s">
        <v>319</v>
      </c>
      <c r="C91" s="198"/>
      <c r="D91" s="198"/>
      <c r="E91" s="77"/>
      <c r="F91" s="200"/>
      <c r="G91" s="200"/>
      <c r="H91" s="31"/>
      <c r="L91" s="31"/>
      <c r="M91" s="31"/>
      <c r="N91" s="32"/>
    </row>
    <row r="92" spans="1:14" x14ac:dyDescent="0.35">
      <c r="A92" s="47" t="s">
        <v>320</v>
      </c>
      <c r="B92" s="60" t="s">
        <v>281</v>
      </c>
      <c r="C92" s="192"/>
      <c r="D92" s="192"/>
      <c r="E92" s="77"/>
      <c r="F92" s="200"/>
      <c r="G92" s="200"/>
      <c r="H92" s="31"/>
      <c r="L92" s="31"/>
      <c r="M92" s="31"/>
      <c r="N92" s="32"/>
    </row>
    <row r="93" spans="1:14" x14ac:dyDescent="0.35">
      <c r="A93" s="47" t="s">
        <v>321</v>
      </c>
      <c r="B93" s="79" t="s">
        <v>283</v>
      </c>
      <c r="C93" s="134">
        <v>12204.73</v>
      </c>
      <c r="D93" s="134">
        <v>0</v>
      </c>
      <c r="E93" s="80"/>
      <c r="F93" s="69">
        <f>IF($C$100=0,"",IF(C93="[for completion]","",IF(C93="","",C93/$C$100)))</f>
        <v>0.20734572719161282</v>
      </c>
      <c r="G93" s="69">
        <f>IF($D$100=0,"",IF(D93="[Mark as ND1 if not relevant]","",IF(D93="","",D93/$D$100)))</f>
        <v>0</v>
      </c>
      <c r="H93" s="31"/>
      <c r="L93" s="31"/>
      <c r="M93" s="31"/>
      <c r="N93" s="32"/>
    </row>
    <row r="94" spans="1:14" x14ac:dyDescent="0.35">
      <c r="A94" s="47" t="s">
        <v>322</v>
      </c>
      <c r="B94" s="79" t="s">
        <v>285</v>
      </c>
      <c r="C94" s="134">
        <v>18209.63</v>
      </c>
      <c r="D94" s="134">
        <v>12204.73</v>
      </c>
      <c r="E94" s="80"/>
      <c r="F94" s="69">
        <f t="shared" ref="F94:F99" si="5">IF($C$100=0,"",IF(C94="[for completion]","",IF(C94="","",C94/$C$100)))</f>
        <v>0.30936276134254581</v>
      </c>
      <c r="G94" s="69">
        <f t="shared" ref="G94:G99" si="6">IF($D$100=0,"",IF(D94="[Mark as ND1 if not relevant]","",IF(D94="","",D94/$D$100)))</f>
        <v>0.20734572719161284</v>
      </c>
      <c r="H94" s="31"/>
      <c r="L94" s="31"/>
      <c r="M94" s="31"/>
      <c r="N94" s="32"/>
    </row>
    <row r="95" spans="1:14" x14ac:dyDescent="0.35">
      <c r="A95" s="47" t="s">
        <v>323</v>
      </c>
      <c r="B95" s="79" t="s">
        <v>287</v>
      </c>
      <c r="C95" s="134">
        <v>9300.1149999999998</v>
      </c>
      <c r="D95" s="134">
        <v>18209.63</v>
      </c>
      <c r="E95" s="80"/>
      <c r="F95" s="69">
        <f t="shared" si="5"/>
        <v>0.15799932547796031</v>
      </c>
      <c r="G95" s="69">
        <f t="shared" si="6"/>
        <v>0.30936276134254587</v>
      </c>
      <c r="H95" s="31"/>
      <c r="L95" s="31"/>
      <c r="M95" s="31"/>
      <c r="N95" s="32"/>
    </row>
    <row r="96" spans="1:14" x14ac:dyDescent="0.35">
      <c r="A96" s="47" t="s">
        <v>324</v>
      </c>
      <c r="B96" s="79" t="s">
        <v>289</v>
      </c>
      <c r="C96" s="134">
        <v>6380.05</v>
      </c>
      <c r="D96" s="134">
        <v>9300.1149999999998</v>
      </c>
      <c r="E96" s="80"/>
      <c r="F96" s="69">
        <f t="shared" si="5"/>
        <v>0.10839044425963126</v>
      </c>
      <c r="G96" s="69">
        <f t="shared" si="6"/>
        <v>0.15799932547796031</v>
      </c>
      <c r="H96" s="31"/>
      <c r="L96" s="31"/>
      <c r="M96" s="31"/>
      <c r="N96" s="32"/>
    </row>
    <row r="97" spans="1:14" x14ac:dyDescent="0.35">
      <c r="A97" s="47" t="s">
        <v>325</v>
      </c>
      <c r="B97" s="79" t="s">
        <v>291</v>
      </c>
      <c r="C97" s="134">
        <v>8220.65013</v>
      </c>
      <c r="D97" s="134">
        <v>6380.05</v>
      </c>
      <c r="E97" s="80"/>
      <c r="F97" s="69">
        <f t="shared" si="5"/>
        <v>0.13966033490234331</v>
      </c>
      <c r="G97" s="69">
        <f t="shared" si="6"/>
        <v>0.10839044425963128</v>
      </c>
      <c r="H97" s="31"/>
      <c r="L97" s="31"/>
      <c r="M97" s="31"/>
    </row>
    <row r="98" spans="1:14" x14ac:dyDescent="0.35">
      <c r="A98" s="47" t="s">
        <v>326</v>
      </c>
      <c r="B98" s="79" t="s">
        <v>293</v>
      </c>
      <c r="C98" s="134">
        <v>3435.4766</v>
      </c>
      <c r="D98" s="134">
        <v>11052.94513</v>
      </c>
      <c r="E98" s="80"/>
      <c r="F98" s="69">
        <f t="shared" si="5"/>
        <v>5.8365190698751186E-2</v>
      </c>
      <c r="G98" s="69">
        <f t="shared" si="6"/>
        <v>0.18777809468860401</v>
      </c>
      <c r="H98" s="31"/>
      <c r="L98" s="31"/>
      <c r="M98" s="31"/>
    </row>
    <row r="99" spans="1:14" x14ac:dyDescent="0.35">
      <c r="A99" s="47" t="s">
        <v>327</v>
      </c>
      <c r="B99" s="79" t="s">
        <v>295</v>
      </c>
      <c r="C99" s="134">
        <v>1111.0869</v>
      </c>
      <c r="D99" s="134">
        <v>1714.2684999999999</v>
      </c>
      <c r="E99" s="80"/>
      <c r="F99" s="69">
        <f t="shared" si="5"/>
        <v>1.8876216127155194E-2</v>
      </c>
      <c r="G99" s="69">
        <f t="shared" si="6"/>
        <v>2.9123647039645723E-2</v>
      </c>
      <c r="H99" s="31"/>
      <c r="L99" s="31"/>
      <c r="M99" s="31"/>
    </row>
    <row r="100" spans="1:14" x14ac:dyDescent="0.35">
      <c r="A100" s="47" t="s">
        <v>328</v>
      </c>
      <c r="B100" s="81" t="s">
        <v>265</v>
      </c>
      <c r="C100" s="72">
        <f>SUM(C93:C99)</f>
        <v>58861.738630000007</v>
      </c>
      <c r="D100" s="72">
        <f>SUM(D93:D99)</f>
        <v>58861.73863</v>
      </c>
      <c r="E100" s="51"/>
      <c r="F100" s="73">
        <f>SUM(F93:F99)</f>
        <v>1</v>
      </c>
      <c r="G100" s="73">
        <f>SUM(G93:G99)</f>
        <v>1</v>
      </c>
      <c r="H100" s="31"/>
      <c r="L100" s="31"/>
      <c r="M100" s="31"/>
    </row>
    <row r="101" spans="1:14" hidden="1" outlineLevel="1" x14ac:dyDescent="0.35">
      <c r="A101" s="47" t="s">
        <v>329</v>
      </c>
      <c r="B101" s="82" t="s">
        <v>298</v>
      </c>
      <c r="C101" s="167"/>
      <c r="D101" s="167"/>
      <c r="E101" s="51"/>
      <c r="F101" s="69">
        <f>IF($C$100=0,"",IF(C101="[for completion]","",C101/$C$100))</f>
        <v>0</v>
      </c>
      <c r="G101" s="69">
        <f>IF($D$100=0,"",IF(D101="[for completion]","",D101/$D$100))</f>
        <v>0</v>
      </c>
      <c r="H101" s="31"/>
      <c r="L101" s="31"/>
      <c r="M101" s="31"/>
    </row>
    <row r="102" spans="1:14" hidden="1" outlineLevel="1" x14ac:dyDescent="0.35">
      <c r="A102" s="47" t="s">
        <v>330</v>
      </c>
      <c r="B102" s="82" t="s">
        <v>300</v>
      </c>
      <c r="C102" s="167"/>
      <c r="D102" s="167"/>
      <c r="E102" s="51"/>
      <c r="F102" s="69">
        <f>IF($C$100=0,"",IF(C102="[for completion]","",C102/$C$100))</f>
        <v>0</v>
      </c>
      <c r="G102" s="69">
        <f>IF($D$100=0,"",IF(D102="[for completion]","",D102/$D$100))</f>
        <v>0</v>
      </c>
      <c r="H102" s="31"/>
      <c r="L102" s="31"/>
      <c r="M102" s="31"/>
    </row>
    <row r="103" spans="1:14" hidden="1" outlineLevel="1" x14ac:dyDescent="0.35">
      <c r="A103" s="47" t="s">
        <v>331</v>
      </c>
      <c r="B103" s="82" t="s">
        <v>302</v>
      </c>
      <c r="C103" s="167"/>
      <c r="D103" s="167"/>
      <c r="E103" s="51"/>
      <c r="F103" s="69">
        <f>IF($C$100=0,"",IF(C103="[for completion]","",C103/$C$100))</f>
        <v>0</v>
      </c>
      <c r="G103" s="69">
        <f>IF($D$100=0,"",IF(D103="[for completion]","",D103/$D$100))</f>
        <v>0</v>
      </c>
      <c r="H103" s="31"/>
      <c r="L103" s="31"/>
      <c r="M103" s="31"/>
    </row>
    <row r="104" spans="1:14" hidden="1" outlineLevel="1" x14ac:dyDescent="0.35">
      <c r="A104" s="47" t="s">
        <v>332</v>
      </c>
      <c r="B104" s="82" t="s">
        <v>304</v>
      </c>
      <c r="C104" s="167"/>
      <c r="D104" s="167"/>
      <c r="E104" s="51"/>
      <c r="F104" s="69">
        <f>IF($C$100=0,"",IF(C104="[for completion]","",C104/$C$100))</f>
        <v>0</v>
      </c>
      <c r="G104" s="69">
        <f>IF($D$100=0,"",IF(D104="[for completion]","",D104/$D$100))</f>
        <v>0</v>
      </c>
      <c r="H104" s="31"/>
      <c r="L104" s="31"/>
      <c r="M104" s="31"/>
    </row>
    <row r="105" spans="1:14" hidden="1" outlineLevel="1" x14ac:dyDescent="0.35">
      <c r="A105" s="47" t="s">
        <v>333</v>
      </c>
      <c r="B105" s="82" t="s">
        <v>306</v>
      </c>
      <c r="C105" s="167"/>
      <c r="D105" s="167"/>
      <c r="E105" s="51"/>
      <c r="F105" s="69">
        <f>IF($C$100=0,"",IF(C105="[for completion]","",C105/$C$100))</f>
        <v>0</v>
      </c>
      <c r="G105" s="69">
        <f>IF($D$100=0,"",IF(D105="[for completion]","",D105/$D$100))</f>
        <v>0</v>
      </c>
      <c r="H105" s="31"/>
      <c r="L105" s="31"/>
      <c r="M105" s="31"/>
    </row>
    <row r="106" spans="1:14" hidden="1" outlineLevel="1" x14ac:dyDescent="0.35">
      <c r="A106" s="47" t="s">
        <v>334</v>
      </c>
      <c r="B106" s="84"/>
      <c r="C106" s="68"/>
      <c r="D106" s="68"/>
      <c r="E106" s="51"/>
      <c r="F106" s="70"/>
      <c r="G106" s="70"/>
      <c r="H106" s="31"/>
      <c r="L106" s="31"/>
      <c r="M106" s="31"/>
    </row>
    <row r="107" spans="1:14" hidden="1" outlineLevel="1" x14ac:dyDescent="0.35">
      <c r="A107" s="47" t="s">
        <v>335</v>
      </c>
      <c r="B107" s="84"/>
      <c r="C107" s="68"/>
      <c r="D107" s="68"/>
      <c r="E107" s="51"/>
      <c r="F107" s="70"/>
      <c r="G107" s="70"/>
      <c r="H107" s="31"/>
      <c r="L107" s="31"/>
      <c r="M107" s="31"/>
    </row>
    <row r="108" spans="1:14" hidden="1" outlineLevel="1" x14ac:dyDescent="0.35">
      <c r="A108" s="47" t="s">
        <v>336</v>
      </c>
      <c r="B108" s="85"/>
      <c r="C108" s="68"/>
      <c r="D108" s="68"/>
      <c r="E108" s="51"/>
      <c r="F108" s="70"/>
      <c r="G108" s="70"/>
      <c r="H108" s="31"/>
      <c r="L108" s="31"/>
      <c r="M108" s="31"/>
    </row>
    <row r="109" spans="1:14" hidden="1" outlineLevel="1" x14ac:dyDescent="0.35">
      <c r="A109" s="47" t="s">
        <v>337</v>
      </c>
      <c r="B109" s="84"/>
      <c r="C109" s="68"/>
      <c r="D109" s="68"/>
      <c r="E109" s="51"/>
      <c r="F109" s="70"/>
      <c r="G109" s="70"/>
      <c r="H109" s="31"/>
      <c r="L109" s="31"/>
      <c r="M109" s="31"/>
    </row>
    <row r="110" spans="1:14" hidden="1" outlineLevel="1" x14ac:dyDescent="0.35">
      <c r="A110" s="47" t="s">
        <v>338</v>
      </c>
      <c r="B110" s="84"/>
      <c r="C110" s="68"/>
      <c r="D110" s="68"/>
      <c r="E110" s="51"/>
      <c r="F110" s="70"/>
      <c r="G110" s="70"/>
      <c r="H110" s="31"/>
      <c r="L110" s="31"/>
      <c r="M110" s="31"/>
    </row>
    <row r="111" spans="1:14" ht="15" customHeight="1" collapsed="1" x14ac:dyDescent="0.35">
      <c r="A111" s="56"/>
      <c r="B111" s="86" t="s">
        <v>339</v>
      </c>
      <c r="C111" s="59" t="s">
        <v>340</v>
      </c>
      <c r="D111" s="59" t="s">
        <v>341</v>
      </c>
      <c r="E111" s="58"/>
      <c r="F111" s="59" t="s">
        <v>342</v>
      </c>
      <c r="G111" s="59" t="s">
        <v>343</v>
      </c>
      <c r="H111" s="31"/>
      <c r="L111" s="31"/>
      <c r="M111" s="31"/>
    </row>
    <row r="112" spans="1:14" s="30" customFormat="1" x14ac:dyDescent="0.35">
      <c r="A112" s="47" t="s">
        <v>344</v>
      </c>
      <c r="B112" s="60" t="s">
        <v>345</v>
      </c>
      <c r="C112" s="134">
        <v>0</v>
      </c>
      <c r="D112" s="134">
        <v>0</v>
      </c>
      <c r="E112" s="70"/>
      <c r="F112" s="69">
        <f t="shared" ref="F112:F136" si="7">IF($C$131=0,"",IF(C112="[for completion]","",IF(C112="","",C112/$C$131)))</f>
        <v>0</v>
      </c>
      <c r="G112" s="69">
        <f t="shared" ref="G112:G136" si="8">IF($D$131=0,"",IF(D112="[for completion]","",IF(D112="","",D112/$D$131)))</f>
        <v>0</v>
      </c>
      <c r="I112" s="34"/>
      <c r="J112" s="34"/>
      <c r="K112" s="34"/>
      <c r="L112" s="31" t="s">
        <v>346</v>
      </c>
      <c r="M112" s="31"/>
      <c r="N112" s="31"/>
    </row>
    <row r="113" spans="1:14" s="30" customFormat="1" x14ac:dyDescent="0.35">
      <c r="A113" s="47" t="s">
        <v>347</v>
      </c>
      <c r="B113" s="60" t="s">
        <v>348</v>
      </c>
      <c r="C113" s="134">
        <v>0</v>
      </c>
      <c r="D113" s="134">
        <v>0</v>
      </c>
      <c r="E113" s="70"/>
      <c r="F113" s="69">
        <f t="shared" si="7"/>
        <v>0</v>
      </c>
      <c r="G113" s="69">
        <f t="shared" si="8"/>
        <v>0</v>
      </c>
      <c r="I113" s="34"/>
      <c r="J113" s="34"/>
      <c r="K113" s="34"/>
      <c r="L113" s="51" t="s">
        <v>348</v>
      </c>
      <c r="M113" s="31"/>
      <c r="N113" s="31"/>
    </row>
    <row r="114" spans="1:14" s="30" customFormat="1" x14ac:dyDescent="0.35">
      <c r="A114" s="47" t="s">
        <v>349</v>
      </c>
      <c r="B114" s="60" t="s">
        <v>350</v>
      </c>
      <c r="C114" s="134">
        <v>0</v>
      </c>
      <c r="D114" s="134">
        <v>0</v>
      </c>
      <c r="E114" s="70"/>
      <c r="F114" s="69">
        <f t="shared" si="7"/>
        <v>0</v>
      </c>
      <c r="G114" s="69">
        <f t="shared" si="8"/>
        <v>0</v>
      </c>
      <c r="I114" s="34"/>
      <c r="J114" s="34"/>
      <c r="K114" s="34"/>
      <c r="L114" s="51" t="s">
        <v>350</v>
      </c>
      <c r="M114" s="31"/>
      <c r="N114" s="31"/>
    </row>
    <row r="115" spans="1:14" s="30" customFormat="1" x14ac:dyDescent="0.35">
      <c r="A115" s="47" t="s">
        <v>351</v>
      </c>
      <c r="B115" s="60" t="s">
        <v>352</v>
      </c>
      <c r="C115" s="134">
        <f>'D. Insert Nat Trans Templ'!C300/1000000</f>
        <v>79189.213878399314</v>
      </c>
      <c r="D115" s="134">
        <f>'D. Insert Nat Trans Templ'!C300/1000000</f>
        <v>79189.213878399314</v>
      </c>
      <c r="E115" s="70"/>
      <c r="F115" s="69">
        <f t="shared" si="7"/>
        <v>1</v>
      </c>
      <c r="G115" s="69">
        <f t="shared" si="8"/>
        <v>1</v>
      </c>
      <c r="I115" s="34"/>
      <c r="J115" s="34"/>
      <c r="K115" s="34"/>
      <c r="L115" s="51" t="s">
        <v>352</v>
      </c>
      <c r="M115" s="31"/>
      <c r="N115" s="31"/>
    </row>
    <row r="116" spans="1:14" s="30" customFormat="1" x14ac:dyDescent="0.35">
      <c r="A116" s="47" t="s">
        <v>353</v>
      </c>
      <c r="B116" s="60" t="s">
        <v>354</v>
      </c>
      <c r="C116" s="134">
        <v>0</v>
      </c>
      <c r="D116" s="134">
        <v>0</v>
      </c>
      <c r="E116" s="70"/>
      <c r="F116" s="69">
        <f t="shared" si="7"/>
        <v>0</v>
      </c>
      <c r="G116" s="69">
        <f t="shared" si="8"/>
        <v>0</v>
      </c>
      <c r="I116" s="34"/>
      <c r="J116" s="34"/>
      <c r="K116" s="34"/>
      <c r="L116" s="51" t="s">
        <v>354</v>
      </c>
      <c r="M116" s="31"/>
      <c r="N116" s="31"/>
    </row>
    <row r="117" spans="1:14" s="30" customFormat="1" x14ac:dyDescent="0.35">
      <c r="A117" s="47" t="s">
        <v>355</v>
      </c>
      <c r="B117" s="60" t="s">
        <v>356</v>
      </c>
      <c r="C117" s="134">
        <v>0</v>
      </c>
      <c r="D117" s="134">
        <v>0</v>
      </c>
      <c r="E117" s="51"/>
      <c r="F117" s="69">
        <f t="shared" si="7"/>
        <v>0</v>
      </c>
      <c r="G117" s="69">
        <f t="shared" si="8"/>
        <v>0</v>
      </c>
      <c r="I117" s="34"/>
      <c r="J117" s="34"/>
      <c r="K117" s="34"/>
      <c r="L117" s="51" t="s">
        <v>356</v>
      </c>
      <c r="M117" s="31"/>
      <c r="N117" s="31"/>
    </row>
    <row r="118" spans="1:14" x14ac:dyDescent="0.35">
      <c r="A118" s="47" t="s">
        <v>357</v>
      </c>
      <c r="B118" s="60" t="s">
        <v>358</v>
      </c>
      <c r="C118" s="134">
        <v>0</v>
      </c>
      <c r="D118" s="134">
        <v>0</v>
      </c>
      <c r="E118" s="51"/>
      <c r="F118" s="69">
        <f t="shared" si="7"/>
        <v>0</v>
      </c>
      <c r="G118" s="69">
        <f t="shared" si="8"/>
        <v>0</v>
      </c>
      <c r="L118" s="51" t="s">
        <v>358</v>
      </c>
      <c r="M118" s="31"/>
    </row>
    <row r="119" spans="1:14" x14ac:dyDescent="0.35">
      <c r="A119" s="47" t="s">
        <v>359</v>
      </c>
      <c r="B119" s="60" t="s">
        <v>360</v>
      </c>
      <c r="C119" s="134">
        <v>0</v>
      </c>
      <c r="D119" s="134">
        <v>0</v>
      </c>
      <c r="E119" s="51"/>
      <c r="F119" s="69">
        <f t="shared" si="7"/>
        <v>0</v>
      </c>
      <c r="G119" s="69">
        <f t="shared" si="8"/>
        <v>0</v>
      </c>
      <c r="L119" s="51" t="s">
        <v>360</v>
      </c>
      <c r="M119" s="31"/>
    </row>
    <row r="120" spans="1:14" x14ac:dyDescent="0.35">
      <c r="A120" s="47" t="s">
        <v>361</v>
      </c>
      <c r="B120" s="60" t="s">
        <v>362</v>
      </c>
      <c r="C120" s="134">
        <v>0</v>
      </c>
      <c r="D120" s="134">
        <v>0</v>
      </c>
      <c r="E120" s="51"/>
      <c r="F120" s="69">
        <f t="shared" si="7"/>
        <v>0</v>
      </c>
      <c r="G120" s="69">
        <f t="shared" si="8"/>
        <v>0</v>
      </c>
      <c r="L120" s="51" t="s">
        <v>362</v>
      </c>
      <c r="M120" s="31"/>
    </row>
    <row r="121" spans="1:14" x14ac:dyDescent="0.35">
      <c r="A121" s="47" t="s">
        <v>363</v>
      </c>
      <c r="B121" s="47" t="s">
        <v>364</v>
      </c>
      <c r="C121" s="134">
        <v>0</v>
      </c>
      <c r="D121" s="134">
        <v>0</v>
      </c>
      <c r="F121" s="69">
        <f t="shared" si="7"/>
        <v>0</v>
      </c>
      <c r="G121" s="69">
        <f t="shared" si="8"/>
        <v>0</v>
      </c>
      <c r="L121" s="51"/>
      <c r="M121" s="31"/>
    </row>
    <row r="122" spans="1:14" x14ac:dyDescent="0.35">
      <c r="A122" s="47" t="s">
        <v>365</v>
      </c>
      <c r="B122" s="60" t="s">
        <v>366</v>
      </c>
      <c r="C122" s="134">
        <v>0</v>
      </c>
      <c r="D122" s="134">
        <v>0</v>
      </c>
      <c r="E122" s="51"/>
      <c r="F122" s="69">
        <f t="shared" si="7"/>
        <v>0</v>
      </c>
      <c r="G122" s="69">
        <f t="shared" si="8"/>
        <v>0</v>
      </c>
      <c r="L122" s="51" t="s">
        <v>367</v>
      </c>
      <c r="M122" s="31"/>
    </row>
    <row r="123" spans="1:14" x14ac:dyDescent="0.35">
      <c r="A123" s="47" t="s">
        <v>368</v>
      </c>
      <c r="B123" s="60" t="s">
        <v>367</v>
      </c>
      <c r="C123" s="134">
        <v>0</v>
      </c>
      <c r="D123" s="134">
        <v>0</v>
      </c>
      <c r="E123" s="51"/>
      <c r="F123" s="69">
        <f t="shared" si="7"/>
        <v>0</v>
      </c>
      <c r="G123" s="69">
        <f t="shared" si="8"/>
        <v>0</v>
      </c>
      <c r="L123" s="51" t="s">
        <v>369</v>
      </c>
      <c r="M123" s="31"/>
    </row>
    <row r="124" spans="1:14" x14ac:dyDescent="0.35">
      <c r="A124" s="47" t="s">
        <v>370</v>
      </c>
      <c r="B124" s="60" t="s">
        <v>369</v>
      </c>
      <c r="C124" s="134">
        <v>0</v>
      </c>
      <c r="D124" s="134">
        <v>0</v>
      </c>
      <c r="E124" s="51"/>
      <c r="F124" s="69">
        <f t="shared" si="7"/>
        <v>0</v>
      </c>
      <c r="G124" s="69">
        <f t="shared" si="8"/>
        <v>0</v>
      </c>
      <c r="L124" s="80" t="s">
        <v>371</v>
      </c>
      <c r="M124" s="31"/>
    </row>
    <row r="125" spans="1:14" x14ac:dyDescent="0.35">
      <c r="A125" s="47" t="s">
        <v>372</v>
      </c>
      <c r="B125" s="47" t="s">
        <v>373</v>
      </c>
      <c r="C125" s="134">
        <v>0</v>
      </c>
      <c r="D125" s="134">
        <v>0</v>
      </c>
      <c r="E125" s="51"/>
      <c r="F125" s="69">
        <f t="shared" si="7"/>
        <v>0</v>
      </c>
      <c r="G125" s="69">
        <f t="shared" si="8"/>
        <v>0</v>
      </c>
      <c r="L125" s="51" t="s">
        <v>374</v>
      </c>
      <c r="M125" s="31"/>
    </row>
    <row r="126" spans="1:14" x14ac:dyDescent="0.35">
      <c r="A126" s="47" t="s">
        <v>375</v>
      </c>
      <c r="B126" s="79" t="s">
        <v>371</v>
      </c>
      <c r="C126" s="134">
        <v>0</v>
      </c>
      <c r="D126" s="134">
        <v>0</v>
      </c>
      <c r="E126" s="51"/>
      <c r="F126" s="69">
        <f t="shared" si="7"/>
        <v>0</v>
      </c>
      <c r="G126" s="69">
        <f t="shared" si="8"/>
        <v>0</v>
      </c>
      <c r="H126" s="32"/>
      <c r="L126" s="51" t="s">
        <v>376</v>
      </c>
      <c r="M126" s="31"/>
    </row>
    <row r="127" spans="1:14" x14ac:dyDescent="0.35">
      <c r="A127" s="47" t="s">
        <v>377</v>
      </c>
      <c r="B127" s="60" t="s">
        <v>374</v>
      </c>
      <c r="C127" s="134">
        <v>0</v>
      </c>
      <c r="D127" s="134">
        <v>0</v>
      </c>
      <c r="E127" s="51"/>
      <c r="F127" s="69">
        <f t="shared" si="7"/>
        <v>0</v>
      </c>
      <c r="G127" s="69">
        <f t="shared" si="8"/>
        <v>0</v>
      </c>
      <c r="H127" s="31"/>
      <c r="L127" s="51" t="s">
        <v>378</v>
      </c>
      <c r="M127" s="31"/>
    </row>
    <row r="128" spans="1:14" x14ac:dyDescent="0.35">
      <c r="A128" s="47" t="s">
        <v>379</v>
      </c>
      <c r="B128" s="60" t="s">
        <v>376</v>
      </c>
      <c r="C128" s="134">
        <v>0</v>
      </c>
      <c r="D128" s="134">
        <v>0</v>
      </c>
      <c r="E128" s="51"/>
      <c r="F128" s="69">
        <f t="shared" si="7"/>
        <v>0</v>
      </c>
      <c r="G128" s="69">
        <f t="shared" si="8"/>
        <v>0</v>
      </c>
      <c r="H128" s="31"/>
      <c r="L128" s="31"/>
      <c r="M128" s="31"/>
    </row>
    <row r="129" spans="1:14" x14ac:dyDescent="0.35">
      <c r="A129" s="47" t="s">
        <v>380</v>
      </c>
      <c r="B129" s="60" t="s">
        <v>378</v>
      </c>
      <c r="C129" s="134">
        <v>0</v>
      </c>
      <c r="D129" s="134">
        <v>0</v>
      </c>
      <c r="E129" s="51"/>
      <c r="F129" s="69">
        <f t="shared" si="7"/>
        <v>0</v>
      </c>
      <c r="G129" s="69">
        <f t="shared" si="8"/>
        <v>0</v>
      </c>
      <c r="H129" s="31"/>
      <c r="L129" s="31"/>
      <c r="M129" s="31"/>
    </row>
    <row r="130" spans="1:14" hidden="1" outlineLevel="1" x14ac:dyDescent="0.35">
      <c r="A130" s="47" t="s">
        <v>381</v>
      </c>
      <c r="B130" s="60" t="s">
        <v>263</v>
      </c>
      <c r="C130" s="134">
        <v>0</v>
      </c>
      <c r="D130" s="134">
        <v>0</v>
      </c>
      <c r="E130" s="51"/>
      <c r="F130" s="69">
        <f t="shared" si="7"/>
        <v>0</v>
      </c>
      <c r="G130" s="69">
        <f t="shared" si="8"/>
        <v>0</v>
      </c>
      <c r="H130" s="31"/>
      <c r="L130" s="31"/>
      <c r="M130" s="31"/>
    </row>
    <row r="131" spans="1:14" hidden="1" outlineLevel="1" x14ac:dyDescent="0.35">
      <c r="A131" s="47" t="s">
        <v>382</v>
      </c>
      <c r="B131" s="81" t="s">
        <v>265</v>
      </c>
      <c r="C131" s="87">
        <f>SUM(C112:C130)</f>
        <v>79189.213878399314</v>
      </c>
      <c r="D131" s="87">
        <f>SUM(D112:D130)</f>
        <v>79189.213878399314</v>
      </c>
      <c r="E131" s="51"/>
      <c r="F131" s="69">
        <f>SUM(F112:F130)</f>
        <v>1</v>
      </c>
      <c r="G131" s="69">
        <f>SUM(G112:G130)</f>
        <v>1</v>
      </c>
      <c r="H131" s="31"/>
      <c r="L131" s="31"/>
      <c r="M131" s="31"/>
    </row>
    <row r="132" spans="1:14" hidden="1" outlineLevel="1" x14ac:dyDescent="0.35">
      <c r="A132" s="47" t="s">
        <v>383</v>
      </c>
      <c r="B132" s="74" t="s">
        <v>267</v>
      </c>
      <c r="C132" s="134"/>
      <c r="D132" s="134"/>
      <c r="E132" s="51"/>
      <c r="F132" s="69" t="str">
        <f t="shared" si="7"/>
        <v/>
      </c>
      <c r="G132" s="69" t="str">
        <f t="shared" si="8"/>
        <v/>
      </c>
      <c r="H132" s="31"/>
      <c r="L132" s="31"/>
      <c r="M132" s="31"/>
    </row>
    <row r="133" spans="1:14" hidden="1" outlineLevel="1" x14ac:dyDescent="0.35">
      <c r="A133" s="47" t="s">
        <v>384</v>
      </c>
      <c r="B133" s="74" t="s">
        <v>267</v>
      </c>
      <c r="C133" s="134"/>
      <c r="D133" s="134"/>
      <c r="E133" s="51"/>
      <c r="F133" s="69" t="str">
        <f t="shared" si="7"/>
        <v/>
      </c>
      <c r="G133" s="69" t="str">
        <f t="shared" si="8"/>
        <v/>
      </c>
      <c r="H133" s="31"/>
      <c r="L133" s="31"/>
      <c r="M133" s="31"/>
    </row>
    <row r="134" spans="1:14" hidden="1" outlineLevel="1" x14ac:dyDescent="0.35">
      <c r="A134" s="47" t="s">
        <v>385</v>
      </c>
      <c r="B134" s="74" t="s">
        <v>267</v>
      </c>
      <c r="C134" s="134"/>
      <c r="D134" s="134"/>
      <c r="E134" s="51"/>
      <c r="F134" s="69" t="str">
        <f t="shared" si="7"/>
        <v/>
      </c>
      <c r="G134" s="69" t="str">
        <f t="shared" si="8"/>
        <v/>
      </c>
      <c r="H134" s="31"/>
      <c r="L134" s="31"/>
      <c r="M134" s="31"/>
    </row>
    <row r="135" spans="1:14" hidden="1" outlineLevel="1" x14ac:dyDescent="0.35">
      <c r="A135" s="47" t="s">
        <v>386</v>
      </c>
      <c r="B135" s="74" t="s">
        <v>267</v>
      </c>
      <c r="C135" s="134"/>
      <c r="D135" s="134"/>
      <c r="E135" s="51"/>
      <c r="F135" s="69" t="str">
        <f t="shared" si="7"/>
        <v/>
      </c>
      <c r="G135" s="69" t="str">
        <f t="shared" si="8"/>
        <v/>
      </c>
      <c r="H135" s="31"/>
      <c r="L135" s="31"/>
      <c r="M135" s="31"/>
    </row>
    <row r="136" spans="1:14" hidden="1" outlineLevel="1" x14ac:dyDescent="0.35">
      <c r="A136" s="47" t="s">
        <v>387</v>
      </c>
      <c r="B136" s="74" t="s">
        <v>267</v>
      </c>
      <c r="C136" s="134"/>
      <c r="D136" s="134"/>
      <c r="E136" s="51"/>
      <c r="F136" s="69" t="str">
        <f t="shared" si="7"/>
        <v/>
      </c>
      <c r="G136" s="69" t="str">
        <f t="shared" si="8"/>
        <v/>
      </c>
      <c r="H136" s="31"/>
      <c r="L136" s="31"/>
      <c r="M136" s="31"/>
    </row>
    <row r="137" spans="1:14" ht="15" customHeight="1" collapsed="1" x14ac:dyDescent="0.35">
      <c r="A137" s="56"/>
      <c r="B137" s="57" t="s">
        <v>388</v>
      </c>
      <c r="C137" s="59" t="s">
        <v>340</v>
      </c>
      <c r="D137" s="59" t="s">
        <v>341</v>
      </c>
      <c r="E137" s="58"/>
      <c r="F137" s="59" t="s">
        <v>342</v>
      </c>
      <c r="G137" s="59" t="s">
        <v>343</v>
      </c>
      <c r="H137" s="31"/>
      <c r="L137" s="31"/>
      <c r="M137" s="31"/>
    </row>
    <row r="138" spans="1:14" s="30" customFormat="1" x14ac:dyDescent="0.35">
      <c r="A138" s="47" t="s">
        <v>389</v>
      </c>
      <c r="B138" s="60" t="s">
        <v>345</v>
      </c>
      <c r="C138" s="134">
        <v>21676.218499999999</v>
      </c>
      <c r="D138" s="134">
        <v>0</v>
      </c>
      <c r="E138" s="70"/>
      <c r="F138" s="69">
        <f t="shared" ref="F138:F162" si="9">IF($C$157=0,"",IF(C138="[for completion]","",IF(C138="","",C138/$C$157)))</f>
        <v>0.3682565110122708</v>
      </c>
      <c r="G138" s="69">
        <f t="shared" ref="G138:G162" si="10">IF($D$157=0,"",IF(D138="[for completion]","",IF(D138="","",D138/$D$157)))</f>
        <v>0</v>
      </c>
      <c r="H138" s="31"/>
      <c r="I138" s="34"/>
      <c r="J138" s="34"/>
      <c r="K138" s="34"/>
      <c r="L138" s="31"/>
      <c r="M138" s="31"/>
      <c r="N138" s="31"/>
    </row>
    <row r="139" spans="1:14" s="30" customFormat="1" x14ac:dyDescent="0.35">
      <c r="A139" s="47" t="s">
        <v>390</v>
      </c>
      <c r="B139" s="60" t="s">
        <v>348</v>
      </c>
      <c r="C139" s="134">
        <v>0</v>
      </c>
      <c r="D139" s="134">
        <v>0</v>
      </c>
      <c r="E139" s="70"/>
      <c r="F139" s="69">
        <f t="shared" si="9"/>
        <v>0</v>
      </c>
      <c r="G139" s="69">
        <f t="shared" si="10"/>
        <v>0</v>
      </c>
      <c r="H139" s="31"/>
      <c r="I139" s="34"/>
      <c r="J139" s="34"/>
      <c r="K139" s="34"/>
      <c r="L139" s="31"/>
      <c r="M139" s="31"/>
      <c r="N139" s="31"/>
    </row>
    <row r="140" spans="1:14" s="30" customFormat="1" x14ac:dyDescent="0.35">
      <c r="A140" s="47" t="s">
        <v>391</v>
      </c>
      <c r="B140" s="60" t="s">
        <v>350</v>
      </c>
      <c r="C140" s="134">
        <v>0</v>
      </c>
      <c r="D140" s="134">
        <v>0</v>
      </c>
      <c r="E140" s="70"/>
      <c r="F140" s="69">
        <f t="shared" si="9"/>
        <v>0</v>
      </c>
      <c r="G140" s="69">
        <f t="shared" si="10"/>
        <v>0</v>
      </c>
      <c r="H140" s="31"/>
      <c r="I140" s="34"/>
      <c r="J140" s="34"/>
      <c r="K140" s="34"/>
      <c r="L140" s="31"/>
      <c r="M140" s="31"/>
      <c r="N140" s="31"/>
    </row>
    <row r="141" spans="1:14" s="30" customFormat="1" x14ac:dyDescent="0.35">
      <c r="A141" s="47" t="s">
        <v>392</v>
      </c>
      <c r="B141" s="60" t="s">
        <v>352</v>
      </c>
      <c r="C141" s="134">
        <v>1300</v>
      </c>
      <c r="D141" s="134">
        <f>C157</f>
        <v>58861.738629999993</v>
      </c>
      <c r="E141" s="70"/>
      <c r="F141" s="69">
        <f t="shared" si="9"/>
        <v>2.2085654115174751E-2</v>
      </c>
      <c r="G141" s="69">
        <f t="shared" si="10"/>
        <v>1</v>
      </c>
      <c r="H141" s="31"/>
      <c r="I141" s="34"/>
      <c r="J141" s="34"/>
      <c r="K141" s="34"/>
      <c r="L141" s="31"/>
      <c r="M141" s="31"/>
      <c r="N141" s="31"/>
    </row>
    <row r="142" spans="1:14" s="30" customFormat="1" x14ac:dyDescent="0.35">
      <c r="A142" s="47" t="s">
        <v>393</v>
      </c>
      <c r="B142" s="60" t="s">
        <v>354</v>
      </c>
      <c r="C142" s="134">
        <v>1080.52</v>
      </c>
      <c r="D142" s="134">
        <v>0</v>
      </c>
      <c r="E142" s="70"/>
      <c r="F142" s="69">
        <f t="shared" si="9"/>
        <v>1.8356916141945095E-2</v>
      </c>
      <c r="G142" s="69">
        <f t="shared" si="10"/>
        <v>0</v>
      </c>
      <c r="H142" s="31"/>
      <c r="I142" s="34"/>
      <c r="J142" s="34"/>
      <c r="K142" s="34"/>
      <c r="L142" s="31"/>
      <c r="M142" s="31"/>
      <c r="N142" s="31"/>
    </row>
    <row r="143" spans="1:14" s="30" customFormat="1" x14ac:dyDescent="0.35">
      <c r="A143" s="47" t="s">
        <v>394</v>
      </c>
      <c r="B143" s="60" t="s">
        <v>356</v>
      </c>
      <c r="C143" s="134">
        <v>0</v>
      </c>
      <c r="D143" s="134">
        <v>0</v>
      </c>
      <c r="E143" s="51"/>
      <c r="F143" s="69">
        <f t="shared" si="9"/>
        <v>0</v>
      </c>
      <c r="G143" s="69">
        <f t="shared" si="10"/>
        <v>0</v>
      </c>
      <c r="H143" s="31"/>
      <c r="I143" s="34"/>
      <c r="J143" s="34"/>
      <c r="K143" s="34"/>
      <c r="L143" s="31"/>
      <c r="M143" s="31"/>
      <c r="N143" s="31"/>
    </row>
    <row r="144" spans="1:14" x14ac:dyDescent="0.35">
      <c r="A144" s="47" t="s">
        <v>395</v>
      </c>
      <c r="B144" s="60" t="s">
        <v>358</v>
      </c>
      <c r="C144" s="134">
        <v>0</v>
      </c>
      <c r="D144" s="134">
        <v>0</v>
      </c>
      <c r="E144" s="51"/>
      <c r="F144" s="69">
        <f t="shared" si="9"/>
        <v>0</v>
      </c>
      <c r="G144" s="69">
        <f t="shared" si="10"/>
        <v>0</v>
      </c>
      <c r="H144" s="31"/>
      <c r="L144" s="31"/>
      <c r="M144" s="31"/>
    </row>
    <row r="145" spans="1:14" x14ac:dyDescent="0.35">
      <c r="A145" s="47" t="s">
        <v>396</v>
      </c>
      <c r="B145" s="60" t="s">
        <v>360</v>
      </c>
      <c r="C145" s="134">
        <v>7112.35</v>
      </c>
      <c r="D145" s="134">
        <v>0</v>
      </c>
      <c r="E145" s="51"/>
      <c r="F145" s="69">
        <f t="shared" si="9"/>
        <v>0.12083146311235628</v>
      </c>
      <c r="G145" s="69">
        <f t="shared" si="10"/>
        <v>0</v>
      </c>
      <c r="H145" s="31"/>
      <c r="L145" s="31"/>
      <c r="M145" s="31"/>
      <c r="N145" s="32"/>
    </row>
    <row r="146" spans="1:14" x14ac:dyDescent="0.35">
      <c r="A146" s="47" t="s">
        <v>397</v>
      </c>
      <c r="B146" s="60" t="s">
        <v>362</v>
      </c>
      <c r="C146" s="134">
        <v>0</v>
      </c>
      <c r="D146" s="134">
        <v>0</v>
      </c>
      <c r="E146" s="51"/>
      <c r="F146" s="69">
        <f t="shared" si="9"/>
        <v>0</v>
      </c>
      <c r="G146" s="69">
        <f t="shared" si="10"/>
        <v>0</v>
      </c>
      <c r="H146" s="31"/>
      <c r="L146" s="31"/>
      <c r="M146" s="31"/>
      <c r="N146" s="32"/>
    </row>
    <row r="147" spans="1:14" x14ac:dyDescent="0.35">
      <c r="A147" s="47" t="s">
        <v>398</v>
      </c>
      <c r="B147" s="47" t="s">
        <v>364</v>
      </c>
      <c r="C147" s="134">
        <v>0</v>
      </c>
      <c r="D147" s="134">
        <v>0</v>
      </c>
      <c r="F147" s="69">
        <f t="shared" si="9"/>
        <v>0</v>
      </c>
      <c r="G147" s="69">
        <f t="shared" si="10"/>
        <v>0</v>
      </c>
      <c r="H147" s="31"/>
      <c r="L147" s="31"/>
      <c r="M147" s="31"/>
      <c r="N147" s="32"/>
    </row>
    <row r="148" spans="1:14" x14ac:dyDescent="0.35">
      <c r="A148" s="47" t="s">
        <v>399</v>
      </c>
      <c r="B148" s="60" t="s">
        <v>366</v>
      </c>
      <c r="C148" s="134">
        <v>0</v>
      </c>
      <c r="D148" s="134">
        <v>0</v>
      </c>
      <c r="E148" s="51"/>
      <c r="F148" s="69">
        <f t="shared" si="9"/>
        <v>0</v>
      </c>
      <c r="G148" s="69">
        <f t="shared" si="10"/>
        <v>0</v>
      </c>
      <c r="H148" s="31"/>
      <c r="L148" s="31"/>
      <c r="M148" s="31"/>
      <c r="N148" s="32"/>
    </row>
    <row r="149" spans="1:14" x14ac:dyDescent="0.35">
      <c r="A149" s="47" t="s">
        <v>400</v>
      </c>
      <c r="B149" s="60" t="s">
        <v>367</v>
      </c>
      <c r="C149" s="134">
        <v>0</v>
      </c>
      <c r="D149" s="134">
        <v>0</v>
      </c>
      <c r="E149" s="51"/>
      <c r="F149" s="69">
        <f t="shared" si="9"/>
        <v>0</v>
      </c>
      <c r="G149" s="69">
        <f t="shared" si="10"/>
        <v>0</v>
      </c>
      <c r="H149" s="31"/>
      <c r="L149" s="31"/>
      <c r="M149" s="31"/>
      <c r="N149" s="32"/>
    </row>
    <row r="150" spans="1:14" x14ac:dyDescent="0.35">
      <c r="A150" s="47" t="s">
        <v>401</v>
      </c>
      <c r="B150" s="60" t="s">
        <v>369</v>
      </c>
      <c r="C150" s="134">
        <v>377.30013000000002</v>
      </c>
      <c r="D150" s="134">
        <v>0</v>
      </c>
      <c r="E150" s="51"/>
      <c r="F150" s="69">
        <f t="shared" si="9"/>
        <v>6.4099385913772844E-3</v>
      </c>
      <c r="G150" s="69">
        <f t="shared" si="10"/>
        <v>0</v>
      </c>
      <c r="H150" s="31"/>
      <c r="L150" s="31"/>
      <c r="M150" s="31"/>
      <c r="N150" s="32"/>
    </row>
    <row r="151" spans="1:14" x14ac:dyDescent="0.35">
      <c r="A151" s="47" t="s">
        <v>402</v>
      </c>
      <c r="B151" s="47" t="s">
        <v>373</v>
      </c>
      <c r="C151" s="134">
        <v>0</v>
      </c>
      <c r="D151" s="134">
        <v>0</v>
      </c>
      <c r="E151" s="51"/>
      <c r="F151" s="69">
        <f t="shared" si="9"/>
        <v>0</v>
      </c>
      <c r="G151" s="69">
        <f t="shared" si="10"/>
        <v>0</v>
      </c>
      <c r="H151" s="31"/>
      <c r="L151" s="31"/>
      <c r="M151" s="31"/>
      <c r="N151" s="32"/>
    </row>
    <row r="152" spans="1:14" x14ac:dyDescent="0.35">
      <c r="A152" s="47" t="s">
        <v>403</v>
      </c>
      <c r="B152" s="79" t="s">
        <v>371</v>
      </c>
      <c r="C152" s="134">
        <v>0</v>
      </c>
      <c r="D152" s="134">
        <v>0</v>
      </c>
      <c r="E152" s="51"/>
      <c r="F152" s="69">
        <f t="shared" si="9"/>
        <v>0</v>
      </c>
      <c r="G152" s="69">
        <f t="shared" si="10"/>
        <v>0</v>
      </c>
      <c r="H152" s="31"/>
      <c r="L152" s="31"/>
      <c r="M152" s="31"/>
      <c r="N152" s="32"/>
    </row>
    <row r="153" spans="1:14" x14ac:dyDescent="0.35">
      <c r="A153" s="47" t="s">
        <v>404</v>
      </c>
      <c r="B153" s="60" t="s">
        <v>374</v>
      </c>
      <c r="C153" s="134">
        <v>0</v>
      </c>
      <c r="D153" s="134">
        <v>0</v>
      </c>
      <c r="E153" s="51"/>
      <c r="F153" s="69">
        <f t="shared" si="9"/>
        <v>0</v>
      </c>
      <c r="G153" s="69">
        <f t="shared" si="10"/>
        <v>0</v>
      </c>
      <c r="H153" s="31"/>
      <c r="L153" s="31"/>
      <c r="M153" s="31"/>
      <c r="N153" s="32"/>
    </row>
    <row r="154" spans="1:14" x14ac:dyDescent="0.35">
      <c r="A154" s="47" t="s">
        <v>405</v>
      </c>
      <c r="B154" s="60" t="s">
        <v>376</v>
      </c>
      <c r="C154" s="134">
        <v>0</v>
      </c>
      <c r="D154" s="134">
        <v>0</v>
      </c>
      <c r="E154" s="51"/>
      <c r="F154" s="69">
        <f t="shared" si="9"/>
        <v>0</v>
      </c>
      <c r="G154" s="69">
        <f t="shared" si="10"/>
        <v>0</v>
      </c>
      <c r="H154" s="31"/>
      <c r="L154" s="31"/>
      <c r="M154" s="31"/>
      <c r="N154" s="32"/>
    </row>
    <row r="155" spans="1:14" x14ac:dyDescent="0.35">
      <c r="A155" s="47" t="s">
        <v>406</v>
      </c>
      <c r="B155" s="60" t="s">
        <v>378</v>
      </c>
      <c r="C155" s="134">
        <v>27315.35</v>
      </c>
      <c r="D155" s="134">
        <v>0</v>
      </c>
      <c r="E155" s="51"/>
      <c r="F155" s="69">
        <f t="shared" si="9"/>
        <v>0.46405951702687587</v>
      </c>
      <c r="G155" s="69">
        <f t="shared" si="10"/>
        <v>0</v>
      </c>
      <c r="H155" s="31"/>
      <c r="L155" s="31"/>
      <c r="M155" s="31"/>
      <c r="N155" s="32"/>
    </row>
    <row r="156" spans="1:14" hidden="1" outlineLevel="1" x14ac:dyDescent="0.35">
      <c r="A156" s="47" t="s">
        <v>407</v>
      </c>
      <c r="B156" s="60" t="s">
        <v>263</v>
      </c>
      <c r="C156" s="134">
        <v>0</v>
      </c>
      <c r="D156" s="134">
        <v>0</v>
      </c>
      <c r="E156" s="51"/>
      <c r="F156" s="69">
        <f t="shared" si="9"/>
        <v>0</v>
      </c>
      <c r="G156" s="69">
        <f t="shared" si="10"/>
        <v>0</v>
      </c>
      <c r="H156" s="31"/>
      <c r="L156" s="31"/>
      <c r="M156" s="31"/>
      <c r="N156" s="32"/>
    </row>
    <row r="157" spans="1:14" hidden="1" outlineLevel="1" x14ac:dyDescent="0.35">
      <c r="A157" s="47" t="s">
        <v>408</v>
      </c>
      <c r="B157" s="81" t="s">
        <v>265</v>
      </c>
      <c r="C157" s="87">
        <f>SUM(C138:C156)</f>
        <v>58861.738629999993</v>
      </c>
      <c r="D157" s="87">
        <f>IF(COUNT(D138:D156)=0,0,IF(SUM(D138:D156)=C157,SUM(D138:D156),IF(SUM(D138:D156)&lt;&gt;C157,"The total should equal the Nominal Before Hedging")))</f>
        <v>58861.738629999993</v>
      </c>
      <c r="E157" s="51"/>
      <c r="F157" s="69">
        <f>SUM(F138:F156)</f>
        <v>1</v>
      </c>
      <c r="G157" s="69">
        <f>SUM(G138:G156)</f>
        <v>1</v>
      </c>
      <c r="H157" s="31"/>
      <c r="L157" s="31"/>
      <c r="M157" s="31"/>
      <c r="N157" s="32"/>
    </row>
    <row r="158" spans="1:14" hidden="1" outlineLevel="1" x14ac:dyDescent="0.35">
      <c r="A158" s="47" t="s">
        <v>409</v>
      </c>
      <c r="B158" s="74" t="s">
        <v>267</v>
      </c>
      <c r="C158" s="134"/>
      <c r="D158" s="134"/>
      <c r="E158" s="51"/>
      <c r="F158" s="69" t="str">
        <f t="shared" si="9"/>
        <v/>
      </c>
      <c r="G158" s="69" t="str">
        <f t="shared" si="10"/>
        <v/>
      </c>
      <c r="H158" s="31"/>
      <c r="L158" s="31"/>
      <c r="M158" s="31"/>
      <c r="N158" s="32"/>
    </row>
    <row r="159" spans="1:14" hidden="1" outlineLevel="1" x14ac:dyDescent="0.35">
      <c r="A159" s="47" t="s">
        <v>410</v>
      </c>
      <c r="B159" s="74" t="s">
        <v>267</v>
      </c>
      <c r="C159" s="134"/>
      <c r="D159" s="134"/>
      <c r="E159" s="51"/>
      <c r="F159" s="69" t="str">
        <f t="shared" si="9"/>
        <v/>
      </c>
      <c r="G159" s="69" t="str">
        <f t="shared" si="10"/>
        <v/>
      </c>
      <c r="H159" s="31"/>
      <c r="L159" s="31"/>
      <c r="M159" s="31"/>
      <c r="N159" s="32"/>
    </row>
    <row r="160" spans="1:14" hidden="1" outlineLevel="1" x14ac:dyDescent="0.35">
      <c r="A160" s="47" t="s">
        <v>411</v>
      </c>
      <c r="B160" s="74" t="s">
        <v>267</v>
      </c>
      <c r="C160" s="134"/>
      <c r="D160" s="134"/>
      <c r="E160" s="51"/>
      <c r="F160" s="69" t="str">
        <f t="shared" si="9"/>
        <v/>
      </c>
      <c r="G160" s="69" t="str">
        <f t="shared" si="10"/>
        <v/>
      </c>
      <c r="H160" s="31"/>
      <c r="L160" s="31"/>
      <c r="M160" s="31"/>
      <c r="N160" s="32"/>
    </row>
    <row r="161" spans="1:14" hidden="1" outlineLevel="1" x14ac:dyDescent="0.35">
      <c r="A161" s="47" t="s">
        <v>412</v>
      </c>
      <c r="B161" s="74" t="s">
        <v>267</v>
      </c>
      <c r="C161" s="134"/>
      <c r="D161" s="134"/>
      <c r="E161" s="51"/>
      <c r="F161" s="69" t="str">
        <f t="shared" si="9"/>
        <v/>
      </c>
      <c r="G161" s="69" t="str">
        <f t="shared" si="10"/>
        <v/>
      </c>
      <c r="H161" s="31"/>
      <c r="L161" s="31"/>
      <c r="M161" s="31"/>
      <c r="N161" s="32"/>
    </row>
    <row r="162" spans="1:14" hidden="1" outlineLevel="1" x14ac:dyDescent="0.35">
      <c r="A162" s="47" t="s">
        <v>413</v>
      </c>
      <c r="B162" s="74" t="s">
        <v>267</v>
      </c>
      <c r="C162" s="134"/>
      <c r="D162" s="134"/>
      <c r="E162" s="51"/>
      <c r="F162" s="69" t="str">
        <f t="shared" si="9"/>
        <v/>
      </c>
      <c r="G162" s="69" t="str">
        <f t="shared" si="10"/>
        <v/>
      </c>
      <c r="H162" s="31"/>
      <c r="L162" s="31"/>
      <c r="M162" s="31"/>
      <c r="N162" s="32"/>
    </row>
    <row r="163" spans="1:14" ht="15" customHeight="1" collapsed="1" x14ac:dyDescent="0.35">
      <c r="A163" s="56"/>
      <c r="B163" s="57" t="s">
        <v>414</v>
      </c>
      <c r="C163" s="76" t="s">
        <v>340</v>
      </c>
      <c r="D163" s="76" t="s">
        <v>341</v>
      </c>
      <c r="E163" s="58"/>
      <c r="F163" s="76" t="s">
        <v>342</v>
      </c>
      <c r="G163" s="76" t="s">
        <v>343</v>
      </c>
      <c r="H163" s="31"/>
      <c r="L163" s="31"/>
      <c r="M163" s="31"/>
      <c r="N163" s="32"/>
    </row>
    <row r="164" spans="1:14" x14ac:dyDescent="0.35">
      <c r="A164" s="47" t="s">
        <v>415</v>
      </c>
      <c r="B164" s="63" t="s">
        <v>416</v>
      </c>
      <c r="C164" s="134">
        <v>35188.91863</v>
      </c>
      <c r="D164" s="134">
        <v>0</v>
      </c>
      <c r="E164" s="88"/>
      <c r="F164" s="69">
        <f>IF($C$167=0,"",IF(C164="[for completion]","",IF(C164="","",C164/$C$167)))</f>
        <v>0.5978232965763145</v>
      </c>
      <c r="G164" s="69">
        <f>IF($D$167=0,"",IF(D164="[for completion]","",IF(D164="","",D164/$D$167)))</f>
        <v>0</v>
      </c>
      <c r="H164" s="31"/>
      <c r="L164" s="31"/>
      <c r="M164" s="31"/>
      <c r="N164" s="32"/>
    </row>
    <row r="165" spans="1:14" x14ac:dyDescent="0.35">
      <c r="A165" s="47" t="s">
        <v>417</v>
      </c>
      <c r="B165" s="63" t="s">
        <v>418</v>
      </c>
      <c r="C165" s="134">
        <v>23672.82</v>
      </c>
      <c r="D165" s="134">
        <f>C167</f>
        <v>58861.73863</v>
      </c>
      <c r="E165" s="88"/>
      <c r="F165" s="69">
        <f>IF($C$167=0,"",IF(C165="[for completion]","",IF(C165="","",C165/$C$167)))</f>
        <v>0.40217670342368544</v>
      </c>
      <c r="G165" s="69">
        <f>IF($D$167=0,"",IF(D165="[for completion]","",IF(D165="","",D165/$D$167)))</f>
        <v>1</v>
      </c>
      <c r="H165" s="31"/>
      <c r="L165" s="31"/>
      <c r="M165" s="31"/>
      <c r="N165" s="32"/>
    </row>
    <row r="166" spans="1:14" x14ac:dyDescent="0.35">
      <c r="A166" s="47" t="s">
        <v>419</v>
      </c>
      <c r="B166" s="63" t="s">
        <v>263</v>
      </c>
      <c r="C166" s="134">
        <v>0</v>
      </c>
      <c r="D166" s="134">
        <v>0</v>
      </c>
      <c r="E166" s="88"/>
      <c r="F166" s="69">
        <f>IF($C$167=0,"",IF(C166="[for completion]","",IF(C166="","",C166/$C$167)))</f>
        <v>0</v>
      </c>
      <c r="G166" s="69">
        <f>IF($D$167=0,"",IF(D166="[for completion]","",IF(D166="","",D166/$D$167)))</f>
        <v>0</v>
      </c>
      <c r="H166" s="31"/>
      <c r="L166" s="31"/>
      <c r="M166" s="31"/>
      <c r="N166" s="32"/>
    </row>
    <row r="167" spans="1:14" x14ac:dyDescent="0.35">
      <c r="A167" s="47" t="s">
        <v>420</v>
      </c>
      <c r="B167" s="89" t="s">
        <v>265</v>
      </c>
      <c r="C167" s="90">
        <f>SUM(C164:C166)</f>
        <v>58861.73863</v>
      </c>
      <c r="D167" s="90">
        <f>SUM(D164:D166)</f>
        <v>58861.73863</v>
      </c>
      <c r="E167" s="88"/>
      <c r="F167" s="91">
        <f>SUM(F164:F166)</f>
        <v>1</v>
      </c>
      <c r="G167" s="91">
        <f>SUM(G164:G166)</f>
        <v>1</v>
      </c>
      <c r="H167" s="31"/>
      <c r="L167" s="31"/>
      <c r="M167" s="31"/>
      <c r="N167" s="32"/>
    </row>
    <row r="168" spans="1:14" hidden="1" outlineLevel="1" x14ac:dyDescent="0.35">
      <c r="A168" s="47" t="s">
        <v>421</v>
      </c>
      <c r="B168" s="92"/>
      <c r="C168" s="201"/>
      <c r="D168" s="201"/>
      <c r="E168" s="88"/>
      <c r="F168" s="202"/>
      <c r="G168" s="176"/>
      <c r="H168" s="31"/>
      <c r="L168" s="31"/>
      <c r="M168" s="31"/>
      <c r="N168" s="32"/>
    </row>
    <row r="169" spans="1:14" hidden="1" outlineLevel="1" x14ac:dyDescent="0.35">
      <c r="A169" s="47" t="s">
        <v>422</v>
      </c>
      <c r="B169" s="92"/>
      <c r="C169" s="201"/>
      <c r="D169" s="201"/>
      <c r="E169" s="88"/>
      <c r="F169" s="202"/>
      <c r="G169" s="176"/>
      <c r="H169" s="31"/>
      <c r="L169" s="31"/>
      <c r="M169" s="31"/>
      <c r="N169" s="32"/>
    </row>
    <row r="170" spans="1:14" hidden="1" outlineLevel="1" x14ac:dyDescent="0.35">
      <c r="A170" s="47" t="s">
        <v>423</v>
      </c>
      <c r="B170" s="92"/>
      <c r="C170" s="201"/>
      <c r="D170" s="201"/>
      <c r="E170" s="88"/>
      <c r="F170" s="202"/>
      <c r="G170" s="176"/>
      <c r="H170" s="31"/>
      <c r="L170" s="31"/>
      <c r="M170" s="31"/>
      <c r="N170" s="32"/>
    </row>
    <row r="171" spans="1:14" hidden="1" outlineLevel="1" x14ac:dyDescent="0.35">
      <c r="A171" s="47" t="s">
        <v>424</v>
      </c>
      <c r="B171" s="92"/>
      <c r="C171" s="201"/>
      <c r="D171" s="201"/>
      <c r="E171" s="88"/>
      <c r="F171" s="202"/>
      <c r="G171" s="176"/>
      <c r="H171" s="31"/>
      <c r="L171" s="31"/>
      <c r="M171" s="31"/>
      <c r="N171" s="32"/>
    </row>
    <row r="172" spans="1:14" hidden="1" outlineLevel="1" x14ac:dyDescent="0.35">
      <c r="A172" s="47" t="s">
        <v>425</v>
      </c>
      <c r="B172" s="92"/>
      <c r="C172" s="201"/>
      <c r="D172" s="201"/>
      <c r="E172" s="88"/>
      <c r="F172" s="202"/>
      <c r="G172" s="176"/>
      <c r="H172" s="31"/>
      <c r="L172" s="31"/>
      <c r="M172" s="31"/>
      <c r="N172" s="32"/>
    </row>
    <row r="173" spans="1:14" ht="15" customHeight="1" collapsed="1" x14ac:dyDescent="0.35">
      <c r="A173" s="56"/>
      <c r="B173" s="57" t="s">
        <v>426</v>
      </c>
      <c r="C173" s="56" t="s">
        <v>225</v>
      </c>
      <c r="D173" s="56"/>
      <c r="E173" s="58"/>
      <c r="F173" s="59" t="s">
        <v>427</v>
      </c>
      <c r="G173" s="59"/>
      <c r="H173" s="31"/>
      <c r="L173" s="31"/>
      <c r="M173" s="31"/>
      <c r="N173" s="32"/>
    </row>
    <row r="174" spans="1:14" ht="15" customHeight="1" x14ac:dyDescent="0.35">
      <c r="A174" s="47" t="s">
        <v>428</v>
      </c>
      <c r="B174" s="60" t="s">
        <v>429</v>
      </c>
      <c r="C174" s="134">
        <v>0</v>
      </c>
      <c r="D174" s="195"/>
      <c r="E174" s="39"/>
      <c r="F174" s="69" t="str">
        <f>IF($C$179=0,"",IF(C174="[for completion]","",C174/$C$179))</f>
        <v/>
      </c>
      <c r="G174" s="193"/>
      <c r="H174" s="31"/>
      <c r="L174" s="31"/>
      <c r="M174" s="31"/>
      <c r="N174" s="32"/>
    </row>
    <row r="175" spans="1:14" ht="30.75" customHeight="1" x14ac:dyDescent="0.35">
      <c r="A175" s="47" t="s">
        <v>430</v>
      </c>
      <c r="B175" s="60" t="s">
        <v>431</v>
      </c>
      <c r="C175" s="134">
        <v>0</v>
      </c>
      <c r="D175" s="53"/>
      <c r="E175" s="75"/>
      <c r="F175" s="69" t="str">
        <f>IF($C$179=0,"",IF(C175="[for completion]","",C175/$C$179))</f>
        <v/>
      </c>
      <c r="G175" s="193"/>
      <c r="H175" s="31"/>
      <c r="L175" s="31"/>
      <c r="M175" s="31"/>
      <c r="N175" s="32"/>
    </row>
    <row r="176" spans="1:14" x14ac:dyDescent="0.35">
      <c r="A176" s="47" t="s">
        <v>432</v>
      </c>
      <c r="B176" s="60" t="s">
        <v>433</v>
      </c>
      <c r="C176" s="134">
        <v>0</v>
      </c>
      <c r="D176" s="53"/>
      <c r="E176" s="75"/>
      <c r="F176" s="69" t="str">
        <f>IF($C$179=0,"",IF(C176="[for completion]","",C176/$C$179))</f>
        <v/>
      </c>
      <c r="G176" s="193"/>
      <c r="H176" s="31"/>
      <c r="L176" s="31"/>
      <c r="M176" s="31"/>
      <c r="N176" s="32"/>
    </row>
    <row r="177" spans="1:14" x14ac:dyDescent="0.35">
      <c r="A177" s="47" t="s">
        <v>434</v>
      </c>
      <c r="B177" s="60" t="s">
        <v>435</v>
      </c>
      <c r="C177" s="134">
        <v>0</v>
      </c>
      <c r="D177" s="53"/>
      <c r="E177" s="75"/>
      <c r="F177" s="69" t="str">
        <f>IF($C$179=0,"",IF(C177="[for completion]","",C177/$C$179))</f>
        <v/>
      </c>
      <c r="G177" s="193"/>
      <c r="H177" s="31"/>
      <c r="L177" s="31"/>
      <c r="M177" s="31"/>
      <c r="N177" s="32"/>
    </row>
    <row r="178" spans="1:14" x14ac:dyDescent="0.35">
      <c r="A178" s="47" t="s">
        <v>436</v>
      </c>
      <c r="B178" s="60" t="s">
        <v>263</v>
      </c>
      <c r="C178" s="134">
        <v>0</v>
      </c>
      <c r="D178" s="53"/>
      <c r="E178" s="75"/>
      <c r="F178" s="69" t="str">
        <f t="shared" ref="F178:F187" si="11">IF($C$179=0,"",IF(C178="[for completion]","",C178/$C$179))</f>
        <v/>
      </c>
      <c r="G178" s="193"/>
      <c r="H178" s="31"/>
      <c r="L178" s="31"/>
      <c r="M178" s="31"/>
      <c r="N178" s="32"/>
    </row>
    <row r="179" spans="1:14" x14ac:dyDescent="0.35">
      <c r="A179" s="47" t="s">
        <v>437</v>
      </c>
      <c r="B179" s="81" t="s">
        <v>265</v>
      </c>
      <c r="C179" s="72">
        <f>SUM(C174:C178)</f>
        <v>0</v>
      </c>
      <c r="E179" s="75"/>
      <c r="F179" s="73">
        <f>SUM(F174:F178)</f>
        <v>0</v>
      </c>
      <c r="G179" s="193"/>
      <c r="H179" s="31"/>
      <c r="L179" s="31"/>
      <c r="M179" s="31"/>
      <c r="N179" s="32"/>
    </row>
    <row r="180" spans="1:14" hidden="1" outlineLevel="1" x14ac:dyDescent="0.35">
      <c r="A180" s="47" t="s">
        <v>438</v>
      </c>
      <c r="B180" s="93" t="s">
        <v>439</v>
      </c>
      <c r="C180" s="134"/>
      <c r="D180" s="53"/>
      <c r="E180" s="75"/>
      <c r="F180" s="69" t="str">
        <f t="shared" si="11"/>
        <v/>
      </c>
      <c r="G180" s="193"/>
      <c r="H180" s="31"/>
      <c r="L180" s="31"/>
      <c r="M180" s="31"/>
      <c r="N180" s="32"/>
    </row>
    <row r="181" spans="1:14" s="94" customFormat="1" ht="29" hidden="1" outlineLevel="1" x14ac:dyDescent="0.35">
      <c r="A181" s="47" t="s">
        <v>440</v>
      </c>
      <c r="B181" s="93" t="s">
        <v>441</v>
      </c>
      <c r="C181" s="203"/>
      <c r="D181" s="204"/>
      <c r="F181" s="69" t="str">
        <f t="shared" si="11"/>
        <v/>
      </c>
      <c r="G181" s="204"/>
    </row>
    <row r="182" spans="1:14" ht="29" hidden="1" outlineLevel="1" x14ac:dyDescent="0.35">
      <c r="A182" s="47" t="s">
        <v>442</v>
      </c>
      <c r="B182" s="93" t="s">
        <v>443</v>
      </c>
      <c r="C182" s="134"/>
      <c r="D182" s="53"/>
      <c r="E182" s="75"/>
      <c r="F182" s="69" t="str">
        <f t="shared" si="11"/>
        <v/>
      </c>
      <c r="G182" s="193"/>
      <c r="H182" s="31"/>
      <c r="L182" s="31"/>
      <c r="M182" s="31"/>
      <c r="N182" s="32"/>
    </row>
    <row r="183" spans="1:14" hidden="1" outlineLevel="1" x14ac:dyDescent="0.35">
      <c r="A183" s="47" t="s">
        <v>444</v>
      </c>
      <c r="B183" s="93" t="s">
        <v>445</v>
      </c>
      <c r="C183" s="134"/>
      <c r="D183" s="53"/>
      <c r="E183" s="75"/>
      <c r="F183" s="69" t="str">
        <f t="shared" si="11"/>
        <v/>
      </c>
      <c r="G183" s="193"/>
      <c r="H183" s="31"/>
      <c r="L183" s="31"/>
      <c r="M183" s="31"/>
      <c r="N183" s="32"/>
    </row>
    <row r="184" spans="1:14" s="94" customFormat="1" hidden="1" outlineLevel="1" x14ac:dyDescent="0.35">
      <c r="A184" s="47" t="s">
        <v>446</v>
      </c>
      <c r="B184" s="93" t="s">
        <v>447</v>
      </c>
      <c r="C184" s="203"/>
      <c r="D184" s="204"/>
      <c r="F184" s="69" t="str">
        <f t="shared" si="11"/>
        <v/>
      </c>
      <c r="G184" s="204"/>
    </row>
    <row r="185" spans="1:14" hidden="1" outlineLevel="1" x14ac:dyDescent="0.35">
      <c r="A185" s="47" t="s">
        <v>448</v>
      </c>
      <c r="B185" s="93" t="s">
        <v>449</v>
      </c>
      <c r="C185" s="134"/>
      <c r="D185" s="53"/>
      <c r="E185" s="75"/>
      <c r="F185" s="69" t="str">
        <f t="shared" si="11"/>
        <v/>
      </c>
      <c r="G185" s="193"/>
      <c r="H185" s="31"/>
      <c r="L185" s="31"/>
      <c r="M185" s="31"/>
      <c r="N185" s="32"/>
    </row>
    <row r="186" spans="1:14" hidden="1" outlineLevel="1" x14ac:dyDescent="0.35">
      <c r="A186" s="47" t="s">
        <v>450</v>
      </c>
      <c r="B186" s="93" t="s">
        <v>451</v>
      </c>
      <c r="C186" s="134"/>
      <c r="D186" s="53"/>
      <c r="E186" s="75"/>
      <c r="F186" s="69" t="str">
        <f t="shared" si="11"/>
        <v/>
      </c>
      <c r="G186" s="193"/>
      <c r="H186" s="31"/>
      <c r="L186" s="31"/>
      <c r="M186" s="31"/>
      <c r="N186" s="32"/>
    </row>
    <row r="187" spans="1:14" hidden="1" outlineLevel="1" x14ac:dyDescent="0.35">
      <c r="A187" s="47" t="s">
        <v>452</v>
      </c>
      <c r="B187" s="93" t="s">
        <v>453</v>
      </c>
      <c r="C187" s="134"/>
      <c r="D187" s="53"/>
      <c r="E187" s="75"/>
      <c r="F187" s="69" t="str">
        <f t="shared" si="11"/>
        <v/>
      </c>
      <c r="G187" s="193"/>
      <c r="H187" s="31"/>
      <c r="L187" s="31"/>
      <c r="M187" s="31"/>
      <c r="N187" s="32"/>
    </row>
    <row r="188" spans="1:14" hidden="1" outlineLevel="1" x14ac:dyDescent="0.35">
      <c r="A188" s="47" t="s">
        <v>454</v>
      </c>
      <c r="B188" s="94"/>
      <c r="E188" s="75"/>
      <c r="F188" s="70"/>
      <c r="G188" s="70"/>
      <c r="H188" s="31"/>
      <c r="L188" s="31"/>
      <c r="M188" s="31"/>
      <c r="N188" s="32"/>
    </row>
    <row r="189" spans="1:14" hidden="1" outlineLevel="1" x14ac:dyDescent="0.35">
      <c r="A189" s="47" t="s">
        <v>455</v>
      </c>
      <c r="B189" s="94"/>
      <c r="E189" s="75"/>
      <c r="F189" s="70"/>
      <c r="G189" s="70"/>
      <c r="H189" s="31"/>
      <c r="L189" s="31"/>
      <c r="M189" s="31"/>
      <c r="N189" s="32"/>
    </row>
    <row r="190" spans="1:14" hidden="1" outlineLevel="1" x14ac:dyDescent="0.35">
      <c r="A190" s="47" t="s">
        <v>456</v>
      </c>
      <c r="B190" s="94"/>
      <c r="E190" s="75"/>
      <c r="F190" s="70"/>
      <c r="G190" s="70"/>
      <c r="H190" s="31"/>
      <c r="L190" s="31"/>
      <c r="M190" s="31"/>
      <c r="N190" s="32"/>
    </row>
    <row r="191" spans="1:14" hidden="1" outlineLevel="1" x14ac:dyDescent="0.35">
      <c r="A191" s="47" t="s">
        <v>457</v>
      </c>
      <c r="B191" s="74"/>
      <c r="E191" s="75"/>
      <c r="F191" s="70"/>
      <c r="G191" s="70"/>
      <c r="H191" s="31"/>
      <c r="L191" s="31"/>
      <c r="M191" s="31"/>
      <c r="N191" s="32"/>
    </row>
    <row r="192" spans="1:14" ht="15" customHeight="1" collapsed="1" x14ac:dyDescent="0.35">
      <c r="A192" s="56"/>
      <c r="B192" s="57" t="s">
        <v>458</v>
      </c>
      <c r="C192" s="56" t="s">
        <v>225</v>
      </c>
      <c r="D192" s="56"/>
      <c r="E192" s="58"/>
      <c r="F192" s="59" t="s">
        <v>427</v>
      </c>
      <c r="G192" s="59"/>
      <c r="H192" s="31"/>
      <c r="L192" s="31"/>
      <c r="M192" s="31"/>
      <c r="N192" s="32"/>
    </row>
    <row r="193" spans="1:14" x14ac:dyDescent="0.35">
      <c r="A193" s="47" t="s">
        <v>459</v>
      </c>
      <c r="B193" s="60" t="s">
        <v>460</v>
      </c>
      <c r="C193" s="134">
        <v>0</v>
      </c>
      <c r="D193" s="53"/>
      <c r="E193" s="68"/>
      <c r="F193" s="69" t="str">
        <f t="shared" ref="F193:F207" si="12">IF($C$209=0,"",IF(C193="[for completion]","",C193/$C$209))</f>
        <v/>
      </c>
      <c r="G193" s="193"/>
      <c r="H193" s="31"/>
      <c r="L193" s="31"/>
      <c r="M193" s="31"/>
      <c r="N193" s="32"/>
    </row>
    <row r="194" spans="1:14" x14ac:dyDescent="0.35">
      <c r="A194" s="47" t="s">
        <v>461</v>
      </c>
      <c r="B194" s="60" t="s">
        <v>462</v>
      </c>
      <c r="C194" s="134">
        <v>0</v>
      </c>
      <c r="D194" s="53"/>
      <c r="E194" s="75"/>
      <c r="F194" s="69" t="str">
        <f t="shared" si="12"/>
        <v/>
      </c>
      <c r="G194" s="194"/>
      <c r="H194" s="31"/>
      <c r="L194" s="31"/>
      <c r="M194" s="31"/>
      <c r="N194" s="32"/>
    </row>
    <row r="195" spans="1:14" x14ac:dyDescent="0.35">
      <c r="A195" s="47" t="s">
        <v>463</v>
      </c>
      <c r="B195" s="60" t="s">
        <v>464</v>
      </c>
      <c r="C195" s="134">
        <v>0</v>
      </c>
      <c r="D195" s="53"/>
      <c r="E195" s="75"/>
      <c r="F195" s="69" t="str">
        <f t="shared" si="12"/>
        <v/>
      </c>
      <c r="G195" s="194"/>
      <c r="H195" s="31"/>
      <c r="L195" s="31"/>
      <c r="M195" s="31"/>
      <c r="N195" s="32"/>
    </row>
    <row r="196" spans="1:14" x14ac:dyDescent="0.35">
      <c r="A196" s="47" t="s">
        <v>465</v>
      </c>
      <c r="B196" s="60" t="s">
        <v>466</v>
      </c>
      <c r="C196" s="134">
        <v>0</v>
      </c>
      <c r="D196" s="53"/>
      <c r="E196" s="75"/>
      <c r="F196" s="69" t="str">
        <f t="shared" si="12"/>
        <v/>
      </c>
      <c r="G196" s="194"/>
      <c r="H196" s="31"/>
      <c r="L196" s="31"/>
      <c r="M196" s="31"/>
      <c r="N196" s="32"/>
    </row>
    <row r="197" spans="1:14" x14ac:dyDescent="0.35">
      <c r="A197" s="47" t="s">
        <v>467</v>
      </c>
      <c r="B197" s="60" t="s">
        <v>468</v>
      </c>
      <c r="C197" s="134">
        <v>0</v>
      </c>
      <c r="D197" s="53"/>
      <c r="E197" s="75"/>
      <c r="F197" s="69" t="str">
        <f t="shared" si="12"/>
        <v/>
      </c>
      <c r="G197" s="194"/>
      <c r="H197" s="31"/>
      <c r="L197" s="31"/>
      <c r="M197" s="31"/>
      <c r="N197" s="32"/>
    </row>
    <row r="198" spans="1:14" x14ac:dyDescent="0.35">
      <c r="A198" s="47" t="s">
        <v>469</v>
      </c>
      <c r="B198" s="47" t="s">
        <v>470</v>
      </c>
      <c r="C198" s="134">
        <v>0</v>
      </c>
      <c r="D198" s="53"/>
      <c r="E198" s="75"/>
      <c r="F198" s="69" t="str">
        <f t="shared" si="12"/>
        <v/>
      </c>
      <c r="G198" s="194"/>
      <c r="H198" s="31"/>
      <c r="L198" s="31"/>
      <c r="M198" s="31"/>
      <c r="N198" s="32"/>
    </row>
    <row r="199" spans="1:14" x14ac:dyDescent="0.35">
      <c r="A199" s="47" t="s">
        <v>471</v>
      </c>
      <c r="B199" s="60" t="s">
        <v>472</v>
      </c>
      <c r="C199" s="134">
        <v>0</v>
      </c>
      <c r="D199" s="53"/>
      <c r="E199" s="75"/>
      <c r="F199" s="69" t="str">
        <f t="shared" si="12"/>
        <v/>
      </c>
      <c r="G199" s="194"/>
      <c r="H199" s="31"/>
      <c r="L199" s="31"/>
      <c r="M199" s="31"/>
      <c r="N199" s="32"/>
    </row>
    <row r="200" spans="1:14" x14ac:dyDescent="0.35">
      <c r="A200" s="47" t="s">
        <v>473</v>
      </c>
      <c r="B200" s="60" t="s">
        <v>474</v>
      </c>
      <c r="C200" s="134">
        <v>0</v>
      </c>
      <c r="D200" s="53"/>
      <c r="E200" s="75"/>
      <c r="F200" s="69" t="str">
        <f t="shared" si="12"/>
        <v/>
      </c>
      <c r="G200" s="194"/>
      <c r="H200" s="31"/>
      <c r="L200" s="31"/>
      <c r="M200" s="31"/>
      <c r="N200" s="32"/>
    </row>
    <row r="201" spans="1:14" x14ac:dyDescent="0.35">
      <c r="A201" s="47" t="s">
        <v>475</v>
      </c>
      <c r="B201" s="60" t="s">
        <v>476</v>
      </c>
      <c r="C201" s="134">
        <v>0</v>
      </c>
      <c r="D201" s="53"/>
      <c r="E201" s="75"/>
      <c r="F201" s="69" t="str">
        <f t="shared" si="12"/>
        <v/>
      </c>
      <c r="G201" s="194"/>
      <c r="H201" s="31"/>
      <c r="L201" s="31"/>
      <c r="M201" s="31"/>
      <c r="N201" s="32"/>
    </row>
    <row r="202" spans="1:14" x14ac:dyDescent="0.35">
      <c r="A202" s="47" t="s">
        <v>477</v>
      </c>
      <c r="B202" s="60" t="s">
        <v>478</v>
      </c>
      <c r="C202" s="134">
        <v>0</v>
      </c>
      <c r="D202" s="53"/>
      <c r="E202" s="75"/>
      <c r="F202" s="69" t="str">
        <f t="shared" si="12"/>
        <v/>
      </c>
      <c r="G202" s="194"/>
      <c r="H202" s="31"/>
      <c r="L202" s="31"/>
      <c r="M202" s="31"/>
      <c r="N202" s="32"/>
    </row>
    <row r="203" spans="1:14" x14ac:dyDescent="0.35">
      <c r="A203" s="47" t="s">
        <v>479</v>
      </c>
      <c r="B203" s="60" t="s">
        <v>480</v>
      </c>
      <c r="C203" s="134">
        <v>0</v>
      </c>
      <c r="D203" s="53"/>
      <c r="E203" s="75"/>
      <c r="F203" s="69" t="str">
        <f t="shared" si="12"/>
        <v/>
      </c>
      <c r="G203" s="194"/>
      <c r="H203" s="31"/>
      <c r="L203" s="31"/>
      <c r="M203" s="31"/>
      <c r="N203" s="32"/>
    </row>
    <row r="204" spans="1:14" x14ac:dyDescent="0.35">
      <c r="A204" s="47" t="s">
        <v>481</v>
      </c>
      <c r="B204" s="60" t="s">
        <v>482</v>
      </c>
      <c r="C204" s="134">
        <v>0</v>
      </c>
      <c r="D204" s="53"/>
      <c r="E204" s="75"/>
      <c r="F204" s="69" t="str">
        <f t="shared" si="12"/>
        <v/>
      </c>
      <c r="G204" s="194"/>
      <c r="H204" s="31"/>
      <c r="L204" s="31"/>
      <c r="M204" s="31"/>
      <c r="N204" s="32"/>
    </row>
    <row r="205" spans="1:14" x14ac:dyDescent="0.35">
      <c r="A205" s="47" t="s">
        <v>483</v>
      </c>
      <c r="B205" s="60" t="s">
        <v>484</v>
      </c>
      <c r="C205" s="134">
        <v>0</v>
      </c>
      <c r="D205" s="53"/>
      <c r="E205" s="75"/>
      <c r="F205" s="69" t="str">
        <f t="shared" si="12"/>
        <v/>
      </c>
      <c r="G205" s="194"/>
      <c r="H205" s="31"/>
      <c r="L205" s="31"/>
      <c r="M205" s="31"/>
      <c r="N205" s="32"/>
    </row>
    <row r="206" spans="1:14" x14ac:dyDescent="0.35">
      <c r="A206" s="47" t="s">
        <v>485</v>
      </c>
      <c r="B206" s="60" t="s">
        <v>486</v>
      </c>
      <c r="C206" s="134">
        <v>0</v>
      </c>
      <c r="D206" s="53"/>
      <c r="E206" s="75"/>
      <c r="F206" s="69" t="str">
        <f>IF($C$209=0,"",IF(C206="[for completion]","",C206/$C$209))</f>
        <v/>
      </c>
      <c r="G206" s="194"/>
      <c r="H206" s="31"/>
      <c r="L206" s="31"/>
      <c r="M206" s="31"/>
      <c r="N206" s="32"/>
    </row>
    <row r="207" spans="1:14" x14ac:dyDescent="0.35">
      <c r="A207" s="47" t="s">
        <v>487</v>
      </c>
      <c r="B207" s="60" t="s">
        <v>263</v>
      </c>
      <c r="C207" s="134">
        <v>0</v>
      </c>
      <c r="D207" s="53"/>
      <c r="E207" s="75"/>
      <c r="F207" s="69" t="str">
        <f t="shared" si="12"/>
        <v/>
      </c>
      <c r="G207" s="194"/>
      <c r="H207" s="31"/>
      <c r="L207" s="31"/>
      <c r="M207" s="31"/>
      <c r="N207" s="32"/>
    </row>
    <row r="208" spans="1:14" x14ac:dyDescent="0.35">
      <c r="A208" s="47" t="s">
        <v>488</v>
      </c>
      <c r="B208" s="71" t="s">
        <v>489</v>
      </c>
      <c r="C208" s="134">
        <v>0</v>
      </c>
      <c r="D208" s="155"/>
      <c r="E208" s="75"/>
      <c r="F208" s="95" t="str">
        <f>IF($C$209=0,"",IF(C208="[for completion]","",C208/$C$209))</f>
        <v/>
      </c>
      <c r="G208" s="194"/>
      <c r="H208" s="31"/>
      <c r="L208" s="31"/>
      <c r="M208" s="31"/>
      <c r="N208" s="32"/>
    </row>
    <row r="209" spans="1:14" hidden="1" outlineLevel="1" x14ac:dyDescent="0.35">
      <c r="A209" s="47" t="s">
        <v>490</v>
      </c>
      <c r="B209" s="81" t="s">
        <v>265</v>
      </c>
      <c r="C209" s="87">
        <f>SUM(C193:C207)</f>
        <v>0</v>
      </c>
      <c r="E209" s="75"/>
      <c r="F209" s="73">
        <f>SUM(F193:F207)</f>
        <v>0</v>
      </c>
      <c r="G209" s="75"/>
      <c r="H209" s="31"/>
      <c r="L209" s="31"/>
      <c r="M209" s="31"/>
      <c r="N209" s="32"/>
    </row>
    <row r="210" spans="1:14" hidden="1" outlineLevel="1" x14ac:dyDescent="0.35">
      <c r="A210" s="47" t="s">
        <v>491</v>
      </c>
      <c r="B210" s="74" t="s">
        <v>267</v>
      </c>
      <c r="C210" s="134"/>
      <c r="D210" s="53"/>
      <c r="E210" s="75"/>
      <c r="F210" s="69" t="str">
        <f t="shared" ref="F210:F215" si="13">IF($C$209=0,"",IF(C210="[for completion]","",C210/$C$209))</f>
        <v/>
      </c>
      <c r="G210" s="194"/>
      <c r="H210" s="31"/>
      <c r="L210" s="31"/>
      <c r="M210" s="31"/>
      <c r="N210" s="32"/>
    </row>
    <row r="211" spans="1:14" hidden="1" outlineLevel="1" x14ac:dyDescent="0.35">
      <c r="A211" s="47" t="s">
        <v>492</v>
      </c>
      <c r="B211" s="74" t="s">
        <v>267</v>
      </c>
      <c r="C211" s="134"/>
      <c r="D211" s="53"/>
      <c r="E211" s="75"/>
      <c r="F211" s="69" t="str">
        <f t="shared" si="13"/>
        <v/>
      </c>
      <c r="G211" s="194"/>
      <c r="H211" s="31"/>
      <c r="L211" s="31"/>
      <c r="M211" s="31"/>
      <c r="N211" s="32"/>
    </row>
    <row r="212" spans="1:14" hidden="1" outlineLevel="1" x14ac:dyDescent="0.35">
      <c r="A212" s="47" t="s">
        <v>493</v>
      </c>
      <c r="B212" s="74" t="s">
        <v>267</v>
      </c>
      <c r="C212" s="134"/>
      <c r="D212" s="53"/>
      <c r="E212" s="75"/>
      <c r="F212" s="69" t="str">
        <f t="shared" si="13"/>
        <v/>
      </c>
      <c r="G212" s="194"/>
      <c r="H212" s="31"/>
      <c r="L212" s="31"/>
      <c r="M212" s="31"/>
      <c r="N212" s="32"/>
    </row>
    <row r="213" spans="1:14" hidden="1" outlineLevel="1" x14ac:dyDescent="0.35">
      <c r="A213" s="47" t="s">
        <v>494</v>
      </c>
      <c r="B213" s="74" t="s">
        <v>267</v>
      </c>
      <c r="C213" s="134"/>
      <c r="D213" s="53"/>
      <c r="E213" s="75"/>
      <c r="F213" s="69" t="str">
        <f t="shared" si="13"/>
        <v/>
      </c>
      <c r="G213" s="194"/>
      <c r="H213" s="31"/>
      <c r="L213" s="31"/>
      <c r="M213" s="31"/>
      <c r="N213" s="32"/>
    </row>
    <row r="214" spans="1:14" hidden="1" outlineLevel="1" x14ac:dyDescent="0.35">
      <c r="A214" s="47" t="s">
        <v>495</v>
      </c>
      <c r="B214" s="74" t="s">
        <v>267</v>
      </c>
      <c r="C214" s="134"/>
      <c r="D214" s="53"/>
      <c r="E214" s="75"/>
      <c r="F214" s="69" t="str">
        <f t="shared" si="13"/>
        <v/>
      </c>
      <c r="G214" s="194"/>
      <c r="H214" s="31"/>
      <c r="L214" s="31"/>
      <c r="M214" s="31"/>
      <c r="N214" s="32"/>
    </row>
    <row r="215" spans="1:14" hidden="1" outlineLevel="1" x14ac:dyDescent="0.35">
      <c r="A215" s="47" t="s">
        <v>496</v>
      </c>
      <c r="B215" s="74" t="s">
        <v>267</v>
      </c>
      <c r="C215" s="134"/>
      <c r="D215" s="53"/>
      <c r="E215" s="75"/>
      <c r="F215" s="69" t="str">
        <f t="shared" si="13"/>
        <v/>
      </c>
      <c r="G215" s="194"/>
      <c r="H215" s="31"/>
      <c r="L215" s="31"/>
      <c r="M215" s="31"/>
      <c r="N215" s="32"/>
    </row>
    <row r="216" spans="1:14" ht="15" customHeight="1" collapsed="1" x14ac:dyDescent="0.35">
      <c r="A216" s="56"/>
      <c r="B216" s="57" t="s">
        <v>497</v>
      </c>
      <c r="C216" s="56" t="s">
        <v>225</v>
      </c>
      <c r="D216" s="56"/>
      <c r="E216" s="58"/>
      <c r="F216" s="59" t="s">
        <v>253</v>
      </c>
      <c r="G216" s="59" t="s">
        <v>498</v>
      </c>
      <c r="H216" s="31"/>
      <c r="L216" s="31"/>
      <c r="M216" s="31"/>
      <c r="N216" s="32"/>
    </row>
    <row r="217" spans="1:14" x14ac:dyDescent="0.35">
      <c r="A217" s="47" t="s">
        <v>499</v>
      </c>
      <c r="B217" s="79" t="s">
        <v>500</v>
      </c>
      <c r="C217" s="134">
        <v>0</v>
      </c>
      <c r="D217" s="53"/>
      <c r="E217" s="88"/>
      <c r="F217" s="69">
        <f>IF($C$38=0,"",IF(C217="[for completion]","",IF(C217="","",C217/$C$38)))</f>
        <v>0</v>
      </c>
      <c r="G217" s="69">
        <f>IF($C$39=0,"",IF(C217="[for completion]","",IF(C217="","",C217/$C$39)))</f>
        <v>0</v>
      </c>
      <c r="H217" s="31"/>
      <c r="L217" s="31"/>
      <c r="M217" s="31"/>
      <c r="N217" s="32"/>
    </row>
    <row r="218" spans="1:14" x14ac:dyDescent="0.35">
      <c r="A218" s="47" t="s">
        <v>501</v>
      </c>
      <c r="B218" s="79" t="s">
        <v>502</v>
      </c>
      <c r="C218" s="134">
        <v>0</v>
      </c>
      <c r="D218" s="53"/>
      <c r="E218" s="88"/>
      <c r="F218" s="69">
        <f>IF($C$38=0,"",IF(C218="[for completion]","",IF(C218="","",C218/$C$38)))</f>
        <v>0</v>
      </c>
      <c r="G218" s="69">
        <f>IF($C$39=0,"",IF(C218="[for completion]","",IF(C218="","",C218/$C$39)))</f>
        <v>0</v>
      </c>
      <c r="H218" s="31"/>
      <c r="L218" s="31"/>
      <c r="M218" s="31"/>
      <c r="N218" s="32"/>
    </row>
    <row r="219" spans="1:14" x14ac:dyDescent="0.35">
      <c r="A219" s="47" t="s">
        <v>503</v>
      </c>
      <c r="B219" s="79" t="s">
        <v>263</v>
      </c>
      <c r="C219" s="134">
        <v>0</v>
      </c>
      <c r="D219" s="53"/>
      <c r="E219" s="88"/>
      <c r="F219" s="69">
        <f>IF($C$38=0,"",IF(C219="[for completion]","",IF(C219="","",C219/$C$38)))</f>
        <v>0</v>
      </c>
      <c r="G219" s="69">
        <f>IF($C$39=0,"",IF(C219="[for completion]","",IF(C219="","",C219/$C$39)))</f>
        <v>0</v>
      </c>
      <c r="H219" s="31"/>
      <c r="L219" s="31"/>
      <c r="M219" s="31"/>
      <c r="N219" s="32"/>
    </row>
    <row r="220" spans="1:14" x14ac:dyDescent="0.35">
      <c r="A220" s="47" t="s">
        <v>504</v>
      </c>
      <c r="B220" s="81" t="s">
        <v>265</v>
      </c>
      <c r="C220" s="87">
        <f>SUM(C217:C219)</f>
        <v>0</v>
      </c>
      <c r="E220" s="88"/>
      <c r="F220" s="65">
        <f>SUM(F217:F219)</f>
        <v>0</v>
      </c>
      <c r="G220" s="65">
        <f>SUM(G217:G219)</f>
        <v>0</v>
      </c>
      <c r="H220" s="31"/>
      <c r="L220" s="31"/>
      <c r="M220" s="31"/>
      <c r="N220" s="32"/>
    </row>
    <row r="221" spans="1:14" hidden="1" outlineLevel="1" x14ac:dyDescent="0.35">
      <c r="A221" s="47" t="s">
        <v>505</v>
      </c>
      <c r="B221" s="74" t="s">
        <v>267</v>
      </c>
      <c r="C221" s="134"/>
      <c r="D221" s="53"/>
      <c r="E221" s="88"/>
      <c r="F221" s="69" t="str">
        <f t="shared" ref="F221:F227" si="14">IF($C$38=0,"",IF(C221="[for completion]","",IF(C221="","",C221/$C$38)))</f>
        <v/>
      </c>
      <c r="G221" s="69" t="str">
        <f t="shared" ref="G221:G227" si="15">IF($C$39=0,"",IF(C221="[for completion]","",IF(C221="","",C221/$C$39)))</f>
        <v/>
      </c>
      <c r="H221" s="31"/>
      <c r="L221" s="31"/>
      <c r="M221" s="31"/>
      <c r="N221" s="32"/>
    </row>
    <row r="222" spans="1:14" hidden="1" outlineLevel="1" x14ac:dyDescent="0.35">
      <c r="A222" s="47" t="s">
        <v>506</v>
      </c>
      <c r="B222" s="74" t="s">
        <v>267</v>
      </c>
      <c r="C222" s="134"/>
      <c r="D222" s="53"/>
      <c r="E222" s="88"/>
      <c r="F222" s="69" t="str">
        <f t="shared" si="14"/>
        <v/>
      </c>
      <c r="G222" s="69" t="str">
        <f t="shared" si="15"/>
        <v/>
      </c>
      <c r="H222" s="31"/>
      <c r="L222" s="31"/>
      <c r="M222" s="31"/>
      <c r="N222" s="32"/>
    </row>
    <row r="223" spans="1:14" hidden="1" outlineLevel="1" x14ac:dyDescent="0.35">
      <c r="A223" s="47" t="s">
        <v>507</v>
      </c>
      <c r="B223" s="74" t="s">
        <v>267</v>
      </c>
      <c r="C223" s="134"/>
      <c r="D223" s="53"/>
      <c r="E223" s="88"/>
      <c r="F223" s="69" t="str">
        <f t="shared" si="14"/>
        <v/>
      </c>
      <c r="G223" s="69" t="str">
        <f t="shared" si="15"/>
        <v/>
      </c>
      <c r="H223" s="31"/>
      <c r="L223" s="31"/>
      <c r="M223" s="31"/>
      <c r="N223" s="32"/>
    </row>
    <row r="224" spans="1:14" hidden="1" outlineLevel="1" x14ac:dyDescent="0.35">
      <c r="A224" s="47" t="s">
        <v>508</v>
      </c>
      <c r="B224" s="74" t="s">
        <v>267</v>
      </c>
      <c r="C224" s="134"/>
      <c r="D224" s="53"/>
      <c r="E224" s="88"/>
      <c r="F224" s="69" t="str">
        <f t="shared" si="14"/>
        <v/>
      </c>
      <c r="G224" s="69" t="str">
        <f t="shared" si="15"/>
        <v/>
      </c>
      <c r="H224" s="31"/>
      <c r="L224" s="31"/>
      <c r="M224" s="31"/>
      <c r="N224" s="32"/>
    </row>
    <row r="225" spans="1:14" hidden="1" outlineLevel="1" x14ac:dyDescent="0.35">
      <c r="A225" s="47" t="s">
        <v>509</v>
      </c>
      <c r="B225" s="74" t="s">
        <v>267</v>
      </c>
      <c r="C225" s="134"/>
      <c r="D225" s="53"/>
      <c r="E225" s="88"/>
      <c r="F225" s="69" t="str">
        <f t="shared" si="14"/>
        <v/>
      </c>
      <c r="G225" s="69" t="str">
        <f t="shared" si="15"/>
        <v/>
      </c>
      <c r="H225" s="31"/>
      <c r="L225" s="31"/>
      <c r="M225" s="31"/>
    </row>
    <row r="226" spans="1:14" hidden="1" outlineLevel="1" x14ac:dyDescent="0.35">
      <c r="A226" s="47" t="s">
        <v>510</v>
      </c>
      <c r="B226" s="74" t="s">
        <v>267</v>
      </c>
      <c r="C226" s="134"/>
      <c r="D226" s="53"/>
      <c r="E226" s="51"/>
      <c r="F226" s="69" t="str">
        <f t="shared" si="14"/>
        <v/>
      </c>
      <c r="G226" s="69" t="str">
        <f t="shared" si="15"/>
        <v/>
      </c>
      <c r="H226" s="31"/>
      <c r="L226" s="31"/>
      <c r="M226" s="31"/>
    </row>
    <row r="227" spans="1:14" hidden="1" outlineLevel="1" x14ac:dyDescent="0.35">
      <c r="A227" s="47" t="s">
        <v>511</v>
      </c>
      <c r="B227" s="74" t="s">
        <v>267</v>
      </c>
      <c r="C227" s="134"/>
      <c r="D227" s="53"/>
      <c r="E227" s="88"/>
      <c r="F227" s="69" t="str">
        <f t="shared" si="14"/>
        <v/>
      </c>
      <c r="G227" s="69" t="str">
        <f t="shared" si="15"/>
        <v/>
      </c>
      <c r="H227" s="31"/>
      <c r="L227" s="31"/>
      <c r="M227" s="31"/>
    </row>
    <row r="228" spans="1:14" ht="15" customHeight="1" collapsed="1" x14ac:dyDescent="0.35">
      <c r="A228" s="56"/>
      <c r="B228" s="57" t="s">
        <v>512</v>
      </c>
      <c r="C228" s="56"/>
      <c r="D228" s="56"/>
      <c r="E228" s="58"/>
      <c r="F228" s="59"/>
      <c r="G228" s="59"/>
      <c r="H228" s="31"/>
      <c r="L228" s="31"/>
      <c r="M228" s="31"/>
    </row>
    <row r="229" spans="1:14" ht="29" x14ac:dyDescent="0.35">
      <c r="A229" s="47" t="s">
        <v>513</v>
      </c>
      <c r="B229" s="60" t="s">
        <v>514</v>
      </c>
      <c r="C229" s="103" t="str">
        <f>C30</f>
        <v>https://www.coveredbondlabel.com/issuer/114-the-bank-of-nova-scotia</v>
      </c>
      <c r="H229" s="31"/>
      <c r="L229" s="31"/>
      <c r="M229" s="31"/>
    </row>
    <row r="230" spans="1:14" ht="15" customHeight="1" x14ac:dyDescent="0.35">
      <c r="A230" s="56"/>
      <c r="B230" s="57" t="s">
        <v>515</v>
      </c>
      <c r="C230" s="56"/>
      <c r="D230" s="56"/>
      <c r="E230" s="58"/>
      <c r="F230" s="59"/>
      <c r="G230" s="59"/>
      <c r="H230" s="31"/>
      <c r="L230" s="31"/>
      <c r="M230" s="31"/>
    </row>
    <row r="231" spans="1:14" x14ac:dyDescent="0.35">
      <c r="A231" s="47" t="s">
        <v>516</v>
      </c>
      <c r="B231" s="47" t="s">
        <v>517</v>
      </c>
      <c r="C231" s="134" t="s">
        <v>1955</v>
      </c>
      <c r="D231" s="53"/>
      <c r="E231" s="51"/>
      <c r="H231" s="31"/>
      <c r="L231" s="31"/>
      <c r="M231" s="31"/>
    </row>
    <row r="232" spans="1:14" x14ac:dyDescent="0.35">
      <c r="A232" s="47" t="s">
        <v>518</v>
      </c>
      <c r="B232" s="96" t="s">
        <v>519</v>
      </c>
      <c r="C232" s="134" t="s">
        <v>3314</v>
      </c>
      <c r="D232" s="53"/>
      <c r="E232" s="51"/>
      <c r="H232" s="31"/>
      <c r="L232" s="31"/>
      <c r="M232" s="31"/>
    </row>
    <row r="233" spans="1:14" x14ac:dyDescent="0.35">
      <c r="A233" s="47" t="s">
        <v>520</v>
      </c>
      <c r="B233" s="96" t="s">
        <v>521</v>
      </c>
      <c r="C233" s="134" t="s">
        <v>3314</v>
      </c>
      <c r="D233" s="53"/>
      <c r="E233" s="51"/>
      <c r="H233" s="31"/>
      <c r="L233" s="31"/>
      <c r="M233" s="31"/>
    </row>
    <row r="234" spans="1:14" hidden="1" outlineLevel="1" x14ac:dyDescent="0.35">
      <c r="A234" s="47" t="s">
        <v>522</v>
      </c>
      <c r="B234" s="67" t="s">
        <v>523</v>
      </c>
      <c r="C234" s="167"/>
      <c r="D234" s="155"/>
      <c r="E234" s="51"/>
      <c r="H234" s="31"/>
      <c r="L234" s="31"/>
      <c r="M234" s="31"/>
    </row>
    <row r="235" spans="1:14" hidden="1" outlineLevel="1" x14ac:dyDescent="0.35">
      <c r="A235" s="47" t="s">
        <v>524</v>
      </c>
      <c r="B235" s="67" t="s">
        <v>525</v>
      </c>
      <c r="C235" s="167"/>
      <c r="D235" s="155"/>
      <c r="E235" s="51"/>
      <c r="H235" s="31"/>
      <c r="L235" s="31"/>
      <c r="M235" s="31"/>
    </row>
    <row r="236" spans="1:14" hidden="1" outlineLevel="1" x14ac:dyDescent="0.35">
      <c r="A236" s="47" t="s">
        <v>526</v>
      </c>
      <c r="B236" s="67" t="s">
        <v>527</v>
      </c>
      <c r="C236" s="155"/>
      <c r="D236" s="155"/>
      <c r="E236" s="51"/>
      <c r="H236" s="31"/>
      <c r="L236" s="31"/>
      <c r="M236" s="31"/>
    </row>
    <row r="237" spans="1:14" hidden="1" outlineLevel="1" x14ac:dyDescent="0.35">
      <c r="A237" s="47" t="s">
        <v>528</v>
      </c>
      <c r="C237" s="51"/>
      <c r="D237" s="51"/>
      <c r="E237" s="51"/>
      <c r="H237" s="31"/>
      <c r="L237" s="31"/>
      <c r="M237" s="31"/>
    </row>
    <row r="238" spans="1:14" hidden="1" outlineLevel="1" x14ac:dyDescent="0.35">
      <c r="A238" s="47" t="s">
        <v>529</v>
      </c>
      <c r="C238" s="51"/>
      <c r="D238" s="51"/>
      <c r="E238" s="51"/>
      <c r="H238" s="31"/>
      <c r="L238" s="31"/>
      <c r="M238" s="31"/>
    </row>
    <row r="239" spans="1:14" hidden="1" outlineLevel="1" x14ac:dyDescent="0.35">
      <c r="A239" s="56"/>
      <c r="B239" s="57" t="s">
        <v>530</v>
      </c>
      <c r="C239" s="56"/>
      <c r="D239" s="56"/>
      <c r="E239" s="56"/>
      <c r="F239" s="56"/>
      <c r="G239" s="56"/>
      <c r="H239" s="31"/>
      <c r="K239" s="2"/>
      <c r="L239" s="2"/>
      <c r="M239" s="2"/>
      <c r="N239" s="2"/>
    </row>
    <row r="240" spans="1:14" ht="29" hidden="1" outlineLevel="1" x14ac:dyDescent="0.35">
      <c r="A240" s="47" t="s">
        <v>531</v>
      </c>
      <c r="B240" s="47" t="s">
        <v>703</v>
      </c>
      <c r="C240" s="53" t="s">
        <v>532</v>
      </c>
      <c r="D240" s="53"/>
      <c r="G240" s="2"/>
      <c r="H240" s="31"/>
      <c r="K240" s="2"/>
      <c r="L240" s="2"/>
      <c r="M240" s="2"/>
      <c r="N240" s="2"/>
    </row>
    <row r="241" spans="1:14" hidden="1" outlineLevel="1" x14ac:dyDescent="0.35">
      <c r="A241" s="47" t="s">
        <v>533</v>
      </c>
      <c r="B241" s="47" t="s">
        <v>534</v>
      </c>
      <c r="C241" s="53" t="s">
        <v>189</v>
      </c>
      <c r="D241" s="53"/>
      <c r="G241" s="2"/>
      <c r="H241" s="31"/>
      <c r="K241" s="2"/>
      <c r="L241" s="2"/>
      <c r="M241" s="2"/>
      <c r="N241" s="2"/>
    </row>
    <row r="242" spans="1:14" hidden="1" outlineLevel="1" x14ac:dyDescent="0.35">
      <c r="A242" s="47" t="s">
        <v>535</v>
      </c>
      <c r="B242" s="47" t="s">
        <v>536</v>
      </c>
      <c r="C242" s="53" t="s">
        <v>537</v>
      </c>
      <c r="D242" s="53"/>
      <c r="G242" s="2"/>
      <c r="H242" s="31"/>
      <c r="K242" s="2"/>
      <c r="L242" s="2"/>
      <c r="M242" s="2"/>
      <c r="N242" s="2"/>
    </row>
    <row r="243" spans="1:14" ht="29" hidden="1" outlineLevel="1" x14ac:dyDescent="0.35">
      <c r="A243" s="47" t="s">
        <v>538</v>
      </c>
      <c r="B243" s="47" t="s">
        <v>704</v>
      </c>
      <c r="C243" s="53" t="s">
        <v>532</v>
      </c>
      <c r="D243" s="53"/>
      <c r="G243" s="2"/>
      <c r="H243" s="31"/>
      <c r="K243" s="2"/>
      <c r="L243" s="2"/>
      <c r="M243" s="2"/>
      <c r="N243" s="2"/>
    </row>
    <row r="244" spans="1:14" hidden="1" outlineLevel="1" x14ac:dyDescent="0.35">
      <c r="A244" s="47" t="s">
        <v>539</v>
      </c>
      <c r="B244" s="47" t="s">
        <v>540</v>
      </c>
      <c r="C244" s="97" t="s">
        <v>541</v>
      </c>
      <c r="D244" s="97" t="s">
        <v>542</v>
      </c>
      <c r="E244" s="53"/>
      <c r="G244" s="2"/>
      <c r="H244" s="31"/>
      <c r="K244" s="2"/>
      <c r="L244" s="2"/>
      <c r="M244" s="2"/>
      <c r="N244" s="2"/>
    </row>
    <row r="245" spans="1:14" hidden="1" outlineLevel="1" x14ac:dyDescent="0.35">
      <c r="A245" s="47" t="s">
        <v>543</v>
      </c>
      <c r="B245" s="47" t="s">
        <v>705</v>
      </c>
      <c r="C245" s="53" t="s">
        <v>532</v>
      </c>
      <c r="D245" s="53"/>
      <c r="G245" s="2"/>
      <c r="H245" s="31"/>
      <c r="K245" s="2"/>
      <c r="L245" s="2"/>
      <c r="M245" s="2"/>
      <c r="N245" s="2"/>
    </row>
    <row r="246" spans="1:14" hidden="1" outlineLevel="1" x14ac:dyDescent="0.35">
      <c r="A246" s="47" t="s">
        <v>544</v>
      </c>
      <c r="B246" s="47" t="s">
        <v>545</v>
      </c>
      <c r="C246" s="53" t="s">
        <v>537</v>
      </c>
      <c r="D246" s="53"/>
      <c r="G246" s="2"/>
      <c r="H246" s="31"/>
      <c r="K246" s="2"/>
      <c r="L246" s="2"/>
      <c r="M246" s="2"/>
      <c r="N246" s="2"/>
    </row>
    <row r="247" spans="1:14" hidden="1" outlineLevel="1" x14ac:dyDescent="0.35">
      <c r="A247" s="47" t="s">
        <v>546</v>
      </c>
      <c r="D247" s="2"/>
      <c r="E247" s="2"/>
      <c r="F247" s="2"/>
      <c r="G247" s="2"/>
      <c r="H247" s="31"/>
      <c r="K247" s="2"/>
      <c r="L247" s="2"/>
      <c r="M247" s="2"/>
      <c r="N247" s="2"/>
    </row>
    <row r="248" spans="1:14" hidden="1" outlineLevel="1" x14ac:dyDescent="0.35">
      <c r="A248" s="47" t="s">
        <v>547</v>
      </c>
      <c r="D248" s="2"/>
      <c r="E248" s="2"/>
      <c r="F248" s="2"/>
      <c r="G248" s="2"/>
      <c r="H248" s="31"/>
      <c r="K248" s="2"/>
      <c r="L248" s="2"/>
      <c r="M248" s="2"/>
      <c r="N248" s="2"/>
    </row>
    <row r="249" spans="1:14" hidden="1" outlineLevel="1" x14ac:dyDescent="0.35">
      <c r="A249" s="47" t="s">
        <v>548</v>
      </c>
      <c r="D249" s="2"/>
      <c r="E249" s="2"/>
      <c r="F249" s="2"/>
      <c r="G249" s="2"/>
      <c r="H249" s="31"/>
      <c r="K249" s="2"/>
      <c r="L249" s="2"/>
      <c r="M249" s="2"/>
      <c r="N249" s="2"/>
    </row>
    <row r="250" spans="1:14" hidden="1" outlineLevel="1" x14ac:dyDescent="0.35">
      <c r="A250" s="47" t="s">
        <v>549</v>
      </c>
      <c r="D250" s="2"/>
      <c r="E250" s="2"/>
      <c r="F250" s="2"/>
      <c r="G250" s="2"/>
      <c r="H250" s="31"/>
      <c r="K250" s="2"/>
      <c r="L250" s="2"/>
      <c r="M250" s="2"/>
      <c r="N250" s="2"/>
    </row>
    <row r="251" spans="1:14" hidden="1" outlineLevel="1" x14ac:dyDescent="0.35">
      <c r="A251" s="47" t="s">
        <v>550</v>
      </c>
      <c r="D251" s="2"/>
      <c r="E251" s="2"/>
      <c r="F251" s="2"/>
      <c r="G251" s="2"/>
      <c r="H251" s="31"/>
      <c r="K251" s="2"/>
      <c r="L251" s="2"/>
      <c r="M251" s="2"/>
      <c r="N251" s="2"/>
    </row>
    <row r="252" spans="1:14" hidden="1" outlineLevel="1" x14ac:dyDescent="0.35">
      <c r="A252" s="47" t="s">
        <v>551</v>
      </c>
      <c r="D252" s="2"/>
      <c r="E252" s="2"/>
      <c r="F252" s="2"/>
      <c r="G252" s="2"/>
      <c r="H252" s="31"/>
      <c r="K252" s="2"/>
      <c r="L252" s="2"/>
      <c r="M252" s="2"/>
      <c r="N252" s="2"/>
    </row>
    <row r="253" spans="1:14" hidden="1" outlineLevel="1" x14ac:dyDescent="0.35">
      <c r="A253" s="47" t="s">
        <v>552</v>
      </c>
      <c r="D253" s="2"/>
      <c r="E253" s="2"/>
      <c r="F253" s="2"/>
      <c r="G253" s="2"/>
      <c r="H253" s="31"/>
      <c r="K253" s="2"/>
      <c r="L253" s="2"/>
      <c r="M253" s="2"/>
      <c r="N253" s="2"/>
    </row>
    <row r="254" spans="1:14" hidden="1" outlineLevel="1" x14ac:dyDescent="0.35">
      <c r="A254" s="47" t="s">
        <v>553</v>
      </c>
      <c r="D254" s="2"/>
      <c r="E254" s="2"/>
      <c r="F254" s="2"/>
      <c r="G254" s="2"/>
      <c r="H254" s="31"/>
      <c r="K254" s="2"/>
      <c r="L254" s="2"/>
      <c r="M254" s="2"/>
      <c r="N254" s="2"/>
    </row>
    <row r="255" spans="1:14" hidden="1" outlineLevel="1" x14ac:dyDescent="0.35">
      <c r="A255" s="47" t="s">
        <v>554</v>
      </c>
      <c r="D255" s="2"/>
      <c r="E255" s="2"/>
      <c r="F255" s="2"/>
      <c r="G255" s="2"/>
      <c r="H255" s="31"/>
      <c r="K255" s="2"/>
      <c r="L255" s="2"/>
      <c r="M255" s="2"/>
      <c r="N255" s="2"/>
    </row>
    <row r="256" spans="1:14" hidden="1" outlineLevel="1" x14ac:dyDescent="0.35">
      <c r="A256" s="47" t="s">
        <v>555</v>
      </c>
      <c r="D256" s="2"/>
      <c r="E256" s="2"/>
      <c r="F256" s="2"/>
      <c r="G256" s="2"/>
      <c r="H256" s="31"/>
      <c r="K256" s="2"/>
      <c r="L256" s="2"/>
      <c r="M256" s="2"/>
      <c r="N256" s="2"/>
    </row>
    <row r="257" spans="1:14" hidden="1" outlineLevel="1" x14ac:dyDescent="0.35">
      <c r="A257" s="47" t="s">
        <v>556</v>
      </c>
      <c r="D257" s="2"/>
      <c r="E257" s="2"/>
      <c r="F257" s="2"/>
      <c r="G257" s="2"/>
      <c r="H257" s="31"/>
      <c r="K257" s="2"/>
      <c r="L257" s="2"/>
      <c r="M257" s="2"/>
      <c r="N257" s="2"/>
    </row>
    <row r="258" spans="1:14" hidden="1" outlineLevel="1" x14ac:dyDescent="0.35">
      <c r="A258" s="47" t="s">
        <v>557</v>
      </c>
      <c r="D258" s="2"/>
      <c r="E258" s="2"/>
      <c r="F258" s="2"/>
      <c r="G258" s="2"/>
      <c r="H258" s="31"/>
      <c r="K258" s="2"/>
      <c r="L258" s="2"/>
      <c r="M258" s="2"/>
      <c r="N258" s="2"/>
    </row>
    <row r="259" spans="1:14" hidden="1" outlineLevel="1" x14ac:dyDescent="0.35">
      <c r="A259" s="47" t="s">
        <v>558</v>
      </c>
      <c r="D259" s="2"/>
      <c r="E259" s="2"/>
      <c r="F259" s="2"/>
      <c r="G259" s="2"/>
      <c r="H259" s="31"/>
      <c r="K259" s="2"/>
      <c r="L259" s="2"/>
      <c r="M259" s="2"/>
      <c r="N259" s="2"/>
    </row>
    <row r="260" spans="1:14" hidden="1" outlineLevel="1" x14ac:dyDescent="0.35">
      <c r="A260" s="47" t="s">
        <v>559</v>
      </c>
      <c r="D260" s="2"/>
      <c r="E260" s="2"/>
      <c r="F260" s="2"/>
      <c r="G260" s="2"/>
      <c r="H260" s="31"/>
      <c r="K260" s="2"/>
      <c r="L260" s="2"/>
      <c r="M260" s="2"/>
      <c r="N260" s="2"/>
    </row>
    <row r="261" spans="1:14" hidden="1" outlineLevel="1" x14ac:dyDescent="0.35">
      <c r="A261" s="47" t="s">
        <v>560</v>
      </c>
      <c r="D261" s="2"/>
      <c r="E261" s="2"/>
      <c r="F261" s="2"/>
      <c r="G261" s="2"/>
      <c r="H261" s="31"/>
      <c r="K261" s="2"/>
      <c r="L261" s="2"/>
      <c r="M261" s="2"/>
      <c r="N261" s="2"/>
    </row>
    <row r="262" spans="1:14" hidden="1" outlineLevel="1" x14ac:dyDescent="0.35">
      <c r="A262" s="47" t="s">
        <v>561</v>
      </c>
      <c r="D262" s="2"/>
      <c r="E262" s="2"/>
      <c r="F262" s="2"/>
      <c r="G262" s="2"/>
      <c r="H262" s="31"/>
      <c r="K262" s="2"/>
      <c r="L262" s="2"/>
      <c r="M262" s="2"/>
      <c r="N262" s="2"/>
    </row>
    <row r="263" spans="1:14" hidden="1" outlineLevel="1" x14ac:dyDescent="0.35">
      <c r="A263" s="47" t="s">
        <v>562</v>
      </c>
      <c r="D263" s="2"/>
      <c r="E263" s="2"/>
      <c r="F263" s="2"/>
      <c r="G263" s="2"/>
      <c r="H263" s="31"/>
      <c r="K263" s="2"/>
      <c r="L263" s="2"/>
      <c r="M263" s="2"/>
      <c r="N263" s="2"/>
    </row>
    <row r="264" spans="1:14" hidden="1" outlineLevel="1" x14ac:dyDescent="0.35">
      <c r="A264" s="47" t="s">
        <v>563</v>
      </c>
      <c r="D264" s="2"/>
      <c r="E264" s="2"/>
      <c r="F264" s="2"/>
      <c r="G264" s="2"/>
      <c r="H264" s="31"/>
      <c r="K264" s="2"/>
      <c r="L264" s="2"/>
      <c r="M264" s="2"/>
      <c r="N264" s="2"/>
    </row>
    <row r="265" spans="1:14" hidden="1" outlineLevel="1" x14ac:dyDescent="0.35">
      <c r="A265" s="47" t="s">
        <v>564</v>
      </c>
      <c r="D265" s="2"/>
      <c r="E265" s="2"/>
      <c r="F265" s="2"/>
      <c r="G265" s="2"/>
      <c r="H265" s="31"/>
      <c r="K265" s="2"/>
      <c r="L265" s="2"/>
      <c r="M265" s="2"/>
      <c r="N265" s="2"/>
    </row>
    <row r="266" spans="1:14" hidden="1" outlineLevel="1" x14ac:dyDescent="0.35">
      <c r="A266" s="47" t="s">
        <v>565</v>
      </c>
      <c r="D266" s="2"/>
      <c r="E266" s="2"/>
      <c r="F266" s="2"/>
      <c r="G266" s="2"/>
      <c r="H266" s="31"/>
      <c r="K266" s="2"/>
      <c r="L266" s="2"/>
      <c r="M266" s="2"/>
      <c r="N266" s="2"/>
    </row>
    <row r="267" spans="1:14" hidden="1" outlineLevel="1" x14ac:dyDescent="0.35">
      <c r="A267" s="47" t="s">
        <v>566</v>
      </c>
      <c r="D267" s="2"/>
      <c r="E267" s="2"/>
      <c r="F267" s="2"/>
      <c r="G267" s="2"/>
      <c r="H267" s="31"/>
      <c r="K267" s="2"/>
      <c r="L267" s="2"/>
      <c r="M267" s="2"/>
      <c r="N267" s="2"/>
    </row>
    <row r="268" spans="1:14" hidden="1" outlineLevel="1" x14ac:dyDescent="0.35">
      <c r="A268" s="47" t="s">
        <v>567</v>
      </c>
      <c r="D268" s="2"/>
      <c r="E268" s="2"/>
      <c r="F268" s="2"/>
      <c r="G268" s="2"/>
      <c r="H268" s="31"/>
      <c r="K268" s="2"/>
      <c r="L268" s="2"/>
      <c r="M268" s="2"/>
      <c r="N268" s="2"/>
    </row>
    <row r="269" spans="1:14" hidden="1" outlineLevel="1" x14ac:dyDescent="0.35">
      <c r="A269" s="47" t="s">
        <v>568</v>
      </c>
      <c r="D269" s="2"/>
      <c r="E269" s="2"/>
      <c r="F269" s="2"/>
      <c r="G269" s="2"/>
      <c r="H269" s="31"/>
      <c r="K269" s="2"/>
      <c r="L269" s="2"/>
      <c r="M269" s="2"/>
      <c r="N269" s="2"/>
    </row>
    <row r="270" spans="1:14" hidden="1" outlineLevel="1" x14ac:dyDescent="0.35">
      <c r="A270" s="47" t="s">
        <v>569</v>
      </c>
      <c r="D270" s="2"/>
      <c r="E270" s="2"/>
      <c r="F270" s="2"/>
      <c r="G270" s="2"/>
      <c r="H270" s="31"/>
      <c r="K270" s="2"/>
      <c r="L270" s="2"/>
      <c r="M270" s="2"/>
      <c r="N270" s="2"/>
    </row>
    <row r="271" spans="1:14" hidden="1" outlineLevel="1" x14ac:dyDescent="0.35">
      <c r="A271" s="47" t="s">
        <v>570</v>
      </c>
      <c r="D271" s="2"/>
      <c r="E271" s="2"/>
      <c r="F271" s="2"/>
      <c r="G271" s="2"/>
      <c r="H271" s="31"/>
      <c r="K271" s="2"/>
      <c r="L271" s="2"/>
      <c r="M271" s="2"/>
      <c r="N271" s="2"/>
    </row>
    <row r="272" spans="1:14" hidden="1" outlineLevel="1" x14ac:dyDescent="0.35">
      <c r="A272" s="47" t="s">
        <v>571</v>
      </c>
      <c r="D272" s="2"/>
      <c r="E272" s="2"/>
      <c r="F272" s="2"/>
      <c r="G272" s="2"/>
      <c r="H272" s="31"/>
      <c r="K272" s="2"/>
      <c r="L272" s="2"/>
      <c r="M272" s="2"/>
      <c r="N272" s="2"/>
    </row>
    <row r="273" spans="1:15" hidden="1" outlineLevel="1" x14ac:dyDescent="0.35">
      <c r="A273" s="47" t="s">
        <v>572</v>
      </c>
      <c r="D273" s="2"/>
      <c r="E273" s="2"/>
      <c r="F273" s="2"/>
      <c r="G273" s="2"/>
      <c r="H273" s="31"/>
      <c r="K273" s="2"/>
      <c r="L273" s="2"/>
      <c r="M273" s="2"/>
      <c r="N273" s="2"/>
    </row>
    <row r="274" spans="1:15" hidden="1" outlineLevel="1" x14ac:dyDescent="0.35">
      <c r="A274" s="47" t="s">
        <v>573</v>
      </c>
      <c r="D274" s="2"/>
      <c r="E274" s="2"/>
      <c r="F274" s="2"/>
      <c r="G274" s="2"/>
      <c r="H274" s="31"/>
      <c r="K274" s="2"/>
      <c r="L274" s="2"/>
      <c r="M274" s="2"/>
      <c r="N274" s="2"/>
    </row>
    <row r="275" spans="1:15" hidden="1" outlineLevel="1" x14ac:dyDescent="0.35">
      <c r="A275" s="47" t="s">
        <v>574</v>
      </c>
      <c r="D275" s="2"/>
      <c r="E275" s="2"/>
      <c r="F275" s="2"/>
      <c r="G275" s="2"/>
      <c r="H275" s="31"/>
      <c r="K275" s="2"/>
      <c r="L275" s="2"/>
      <c r="M275" s="2"/>
      <c r="N275" s="2"/>
    </row>
    <row r="276" spans="1:15" hidden="1" outlineLevel="1" x14ac:dyDescent="0.35">
      <c r="A276" s="47" t="s">
        <v>575</v>
      </c>
      <c r="D276" s="2"/>
      <c r="E276" s="2"/>
      <c r="F276" s="2"/>
      <c r="G276" s="2"/>
      <c r="H276" s="31"/>
      <c r="K276" s="2"/>
      <c r="L276" s="2"/>
      <c r="M276" s="2"/>
      <c r="N276" s="2"/>
    </row>
    <row r="277" spans="1:15" hidden="1" outlineLevel="1" x14ac:dyDescent="0.35">
      <c r="A277" s="47" t="s">
        <v>576</v>
      </c>
      <c r="D277" s="2"/>
      <c r="E277" s="2"/>
      <c r="F277" s="2"/>
      <c r="G277" s="2"/>
      <c r="H277" s="31"/>
      <c r="K277" s="2"/>
      <c r="L277" s="2"/>
      <c r="M277" s="2"/>
      <c r="N277" s="2"/>
    </row>
    <row r="278" spans="1:15" hidden="1" outlineLevel="1" x14ac:dyDescent="0.35">
      <c r="A278" s="47" t="s">
        <v>577</v>
      </c>
      <c r="D278" s="2"/>
      <c r="E278" s="2"/>
      <c r="F278" s="2"/>
      <c r="G278" s="2"/>
      <c r="H278" s="31"/>
      <c r="K278" s="2"/>
      <c r="L278" s="2"/>
      <c r="M278" s="2"/>
      <c r="N278" s="2"/>
    </row>
    <row r="279" spans="1:15" hidden="1" outlineLevel="1" x14ac:dyDescent="0.35">
      <c r="A279" s="47" t="s">
        <v>578</v>
      </c>
      <c r="D279" s="2"/>
      <c r="E279" s="2"/>
      <c r="F279" s="2"/>
      <c r="G279" s="2"/>
      <c r="H279" s="31"/>
      <c r="K279" s="2"/>
      <c r="L279" s="2"/>
      <c r="M279" s="2"/>
      <c r="N279" s="2"/>
    </row>
    <row r="280" spans="1:15" hidden="1" outlineLevel="1" x14ac:dyDescent="0.35">
      <c r="A280" s="47" t="s">
        <v>579</v>
      </c>
      <c r="D280" s="2"/>
      <c r="E280" s="2"/>
      <c r="F280" s="2"/>
      <c r="G280" s="2"/>
      <c r="H280" s="31"/>
      <c r="K280" s="2"/>
      <c r="L280" s="2"/>
      <c r="M280" s="2"/>
      <c r="N280" s="2"/>
    </row>
    <row r="281" spans="1:15" hidden="1" outlineLevel="1" x14ac:dyDescent="0.35">
      <c r="A281" s="47" t="s">
        <v>580</v>
      </c>
      <c r="D281" s="2"/>
      <c r="E281" s="2"/>
      <c r="F281" s="2"/>
      <c r="G281" s="2"/>
      <c r="H281" s="31"/>
      <c r="K281" s="2"/>
      <c r="L281" s="2"/>
      <c r="M281" s="2"/>
      <c r="N281" s="2"/>
    </row>
    <row r="282" spans="1:15" hidden="1" outlineLevel="1" x14ac:dyDescent="0.35">
      <c r="A282" s="47" t="s">
        <v>581</v>
      </c>
      <c r="D282" s="2"/>
      <c r="E282" s="2"/>
      <c r="F282" s="2"/>
      <c r="G282" s="2"/>
      <c r="H282" s="31"/>
      <c r="K282" s="2"/>
      <c r="L282" s="2"/>
      <c r="M282" s="2"/>
      <c r="N282" s="2"/>
    </row>
    <row r="283" spans="1:15" hidden="1" outlineLevel="1" x14ac:dyDescent="0.35">
      <c r="A283" s="47" t="s">
        <v>582</v>
      </c>
      <c r="D283" s="2"/>
      <c r="E283" s="2"/>
      <c r="F283" s="2"/>
      <c r="G283" s="2"/>
      <c r="H283" s="31"/>
      <c r="K283" s="2"/>
      <c r="L283" s="2"/>
      <c r="M283" s="2"/>
      <c r="N283" s="2"/>
    </row>
    <row r="284" spans="1:15" hidden="1" outlineLevel="1" x14ac:dyDescent="0.35">
      <c r="A284" s="47" t="s">
        <v>583</v>
      </c>
      <c r="D284" s="2"/>
      <c r="E284" s="2"/>
      <c r="F284" s="2"/>
      <c r="G284" s="2"/>
      <c r="H284" s="31"/>
      <c r="K284" s="2"/>
      <c r="L284" s="2"/>
      <c r="M284" s="2"/>
      <c r="N284" s="2"/>
    </row>
    <row r="285" spans="1:15" ht="18.5" collapsed="1" x14ac:dyDescent="0.35">
      <c r="A285" s="44"/>
      <c r="B285" s="44" t="s">
        <v>584</v>
      </c>
      <c r="C285" s="44"/>
      <c r="D285" s="44"/>
      <c r="E285" s="44"/>
      <c r="F285" s="45"/>
      <c r="G285" s="46"/>
      <c r="H285" s="31"/>
      <c r="I285" s="37"/>
      <c r="J285" s="37"/>
      <c r="K285" s="37"/>
      <c r="L285" s="37"/>
      <c r="M285" s="39"/>
    </row>
    <row r="286" spans="1:15" ht="18.5" x14ac:dyDescent="0.35">
      <c r="A286" s="98" t="s">
        <v>585</v>
      </c>
      <c r="B286" s="99"/>
      <c r="C286" s="99"/>
      <c r="D286" s="99"/>
      <c r="E286" s="99"/>
      <c r="F286" s="100"/>
      <c r="G286" s="99"/>
      <c r="H286" s="31"/>
      <c r="I286" s="37"/>
      <c r="J286" s="37"/>
      <c r="K286" s="37"/>
      <c r="L286" s="37"/>
      <c r="M286" s="39"/>
    </row>
    <row r="287" spans="1:15" x14ac:dyDescent="0.35">
      <c r="A287" s="98" t="s">
        <v>586</v>
      </c>
      <c r="B287" s="99"/>
      <c r="C287" s="99"/>
      <c r="D287" s="99"/>
      <c r="E287" s="99"/>
      <c r="F287" s="100"/>
      <c r="G287" s="99"/>
      <c r="H287" s="31"/>
      <c r="I287"/>
      <c r="J287"/>
      <c r="K287"/>
      <c r="L287"/>
      <c r="M287"/>
      <c r="N287"/>
      <c r="O287"/>
    </row>
    <row r="288" spans="1:15" x14ac:dyDescent="0.35">
      <c r="A288" s="47" t="s">
        <v>587</v>
      </c>
      <c r="B288" s="67" t="s">
        <v>588</v>
      </c>
      <c r="C288" s="101">
        <f>ROW(B38)</f>
        <v>38</v>
      </c>
      <c r="D288" s="66"/>
      <c r="E288" s="66"/>
      <c r="F288" s="66"/>
      <c r="G288" s="66"/>
      <c r="H288" s="31"/>
      <c r="I288"/>
      <c r="J288"/>
      <c r="K288"/>
      <c r="L288"/>
      <c r="M288"/>
      <c r="N288"/>
      <c r="O288"/>
    </row>
    <row r="289" spans="1:15" x14ac:dyDescent="0.35">
      <c r="A289" s="47" t="s">
        <v>589</v>
      </c>
      <c r="B289" s="67" t="s">
        <v>590</v>
      </c>
      <c r="C289" s="101">
        <f>ROW(B39)</f>
        <v>39</v>
      </c>
      <c r="E289" s="66"/>
      <c r="F289" s="66"/>
      <c r="H289" s="31"/>
      <c r="I289"/>
      <c r="J289"/>
      <c r="K289"/>
      <c r="L289"/>
      <c r="M289"/>
      <c r="N289"/>
      <c r="O289"/>
    </row>
    <row r="290" spans="1:15" ht="29" x14ac:dyDescent="0.35">
      <c r="A290" s="47" t="s">
        <v>591</v>
      </c>
      <c r="B290" s="67" t="s">
        <v>592</v>
      </c>
      <c r="C290" s="103" t="str">
        <f>C30</f>
        <v>https://www.coveredbondlabel.com/issuer/114-the-bank-of-nova-scotia</v>
      </c>
      <c r="G290" s="104"/>
      <c r="H290" s="31"/>
      <c r="I290"/>
      <c r="J290"/>
      <c r="K290"/>
      <c r="L290"/>
      <c r="M290"/>
      <c r="N290"/>
      <c r="O290"/>
    </row>
    <row r="291" spans="1:15" x14ac:dyDescent="0.35">
      <c r="A291" s="47" t="s">
        <v>593</v>
      </c>
      <c r="B291" s="67" t="s">
        <v>594</v>
      </c>
      <c r="C291" s="101" t="str">
        <f ca="1">IF(ISREF(INDIRECT("'B1. HTT Mortgage Assets'!A1")),ROW('B1. HTT Mortgage Assets'!B43)&amp;" for Mortgage Assets","")</f>
        <v>43 for Mortgage Assets</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x14ac:dyDescent="0.35">
      <c r="A292" s="47" t="s">
        <v>595</v>
      </c>
      <c r="B292" s="67" t="s">
        <v>596</v>
      </c>
      <c r="C292" s="101">
        <f>ROW(B52)</f>
        <v>52</v>
      </c>
      <c r="D292" s="219"/>
      <c r="G292" s="104"/>
      <c r="H292" s="31"/>
      <c r="I292"/>
      <c r="J292"/>
      <c r="K292"/>
      <c r="L292"/>
      <c r="M292"/>
      <c r="N292"/>
      <c r="O292"/>
    </row>
    <row r="293" spans="1:15" x14ac:dyDescent="0.35">
      <c r="A293" s="47" t="s">
        <v>597</v>
      </c>
      <c r="B293" s="67" t="s">
        <v>598</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x14ac:dyDescent="0.35">
      <c r="A294" s="47" t="s">
        <v>599</v>
      </c>
      <c r="B294" s="67" t="s">
        <v>600</v>
      </c>
      <c r="C294" s="101" t="s">
        <v>601</v>
      </c>
      <c r="D294" s="219"/>
      <c r="H294" s="31"/>
      <c r="I294"/>
      <c r="J294"/>
      <c r="K294"/>
      <c r="L294"/>
      <c r="M294"/>
      <c r="N294"/>
      <c r="O294"/>
    </row>
    <row r="295" spans="1:15" x14ac:dyDescent="0.35">
      <c r="A295" s="47" t="s">
        <v>602</v>
      </c>
      <c r="B295" s="67" t="s">
        <v>603</v>
      </c>
      <c r="C295" s="101" t="str">
        <f ca="1">IF(ISREF(INDIRECT("'B1. HTT Mortgage Assets'!A1")),ROW('B1. HTT Mortgage Assets'!B149)&amp;" for Mortgage Assets","")</f>
        <v>149 for Mortgage Assets</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x14ac:dyDescent="0.35">
      <c r="A296" s="47" t="s">
        <v>604</v>
      </c>
      <c r="B296" s="67" t="s">
        <v>605</v>
      </c>
      <c r="C296" s="101">
        <f>ROW(B111)</f>
        <v>111</v>
      </c>
      <c r="D296" s="219"/>
      <c r="F296" s="104"/>
      <c r="H296" s="31"/>
      <c r="I296"/>
      <c r="J296"/>
      <c r="K296"/>
      <c r="L296"/>
      <c r="M296"/>
      <c r="N296"/>
      <c r="O296"/>
    </row>
    <row r="297" spans="1:15" x14ac:dyDescent="0.35">
      <c r="A297" s="47" t="s">
        <v>606</v>
      </c>
      <c r="B297" s="67" t="s">
        <v>607</v>
      </c>
      <c r="C297" s="101">
        <f>ROW(B163)</f>
        <v>163</v>
      </c>
      <c r="D297" s="219"/>
      <c r="E297" s="104"/>
      <c r="F297" s="104"/>
      <c r="H297" s="31"/>
      <c r="I297"/>
      <c r="J297"/>
      <c r="K297"/>
      <c r="L297"/>
      <c r="M297"/>
      <c r="N297"/>
      <c r="O297"/>
    </row>
    <row r="298" spans="1:15" x14ac:dyDescent="0.35">
      <c r="A298" s="47" t="s">
        <v>608</v>
      </c>
      <c r="B298" s="67" t="s">
        <v>609</v>
      </c>
      <c r="C298" s="101">
        <f>ROW(B137)</f>
        <v>137</v>
      </c>
      <c r="D298" s="219"/>
      <c r="E298" s="104"/>
      <c r="F298" s="104"/>
      <c r="H298" s="31"/>
      <c r="I298"/>
      <c r="J298"/>
      <c r="K298"/>
      <c r="L298"/>
      <c r="M298"/>
      <c r="N298"/>
      <c r="O298"/>
    </row>
    <row r="299" spans="1:15" x14ac:dyDescent="0.35">
      <c r="A299" s="47" t="s">
        <v>610</v>
      </c>
      <c r="B299" s="67" t="s">
        <v>611</v>
      </c>
      <c r="C299" s="220"/>
      <c r="D299" s="219"/>
      <c r="E299" s="104"/>
      <c r="H299" s="31"/>
      <c r="I299"/>
      <c r="J299"/>
      <c r="K299"/>
      <c r="L299"/>
      <c r="M299"/>
      <c r="N299"/>
      <c r="O299"/>
    </row>
    <row r="300" spans="1:15" x14ac:dyDescent="0.35">
      <c r="A300" s="47" t="s">
        <v>612</v>
      </c>
      <c r="B300" s="67" t="s">
        <v>613</v>
      </c>
      <c r="C300" s="101" t="s">
        <v>614</v>
      </c>
      <c r="D300" s="101" t="s">
        <v>615</v>
      </c>
      <c r="E300" s="104"/>
      <c r="F300" s="101" t="s">
        <v>616</v>
      </c>
      <c r="H300" s="31"/>
      <c r="I300"/>
      <c r="J300"/>
      <c r="K300"/>
      <c r="L300"/>
      <c r="M300"/>
      <c r="N300"/>
      <c r="O300"/>
    </row>
    <row r="301" spans="1:15" hidden="1" outlineLevel="1" x14ac:dyDescent="0.35">
      <c r="A301" s="47" t="s">
        <v>617</v>
      </c>
      <c r="B301" s="67" t="s">
        <v>618</v>
      </c>
      <c r="C301" s="101" t="s">
        <v>619</v>
      </c>
      <c r="D301" s="219"/>
      <c r="H301" s="31"/>
      <c r="I301"/>
      <c r="J301"/>
      <c r="K301"/>
      <c r="L301"/>
      <c r="M301"/>
      <c r="N301"/>
      <c r="O301"/>
    </row>
    <row r="302" spans="1:15" hidden="1" outlineLevel="1" x14ac:dyDescent="0.35">
      <c r="A302" s="47" t="s">
        <v>620</v>
      </c>
      <c r="B302" s="67" t="s">
        <v>621</v>
      </c>
      <c r="C302" s="101" t="str">
        <f>ROW('C. HTT Harmonised Glossary'!B18)&amp;" for Harmonised Glossary"</f>
        <v>18 for Harmonised Glossary</v>
      </c>
      <c r="D302" s="219"/>
      <c r="H302" s="31"/>
      <c r="I302"/>
      <c r="J302"/>
      <c r="K302"/>
      <c r="L302"/>
      <c r="M302"/>
      <c r="N302"/>
      <c r="O302"/>
    </row>
    <row r="303" spans="1:15" hidden="1" outlineLevel="1" x14ac:dyDescent="0.35">
      <c r="A303" s="47" t="s">
        <v>623</v>
      </c>
      <c r="B303" s="67" t="s">
        <v>624</v>
      </c>
      <c r="C303" s="101">
        <f>ROW(B65)</f>
        <v>65</v>
      </c>
      <c r="D303" s="219"/>
      <c r="H303" s="31"/>
      <c r="I303"/>
      <c r="J303"/>
      <c r="K303"/>
      <c r="L303"/>
      <c r="M303"/>
      <c r="N303"/>
      <c r="O303"/>
    </row>
    <row r="304" spans="1:15" hidden="1" outlineLevel="1" x14ac:dyDescent="0.35">
      <c r="A304" s="47" t="s">
        <v>625</v>
      </c>
      <c r="B304" s="67" t="s">
        <v>626</v>
      </c>
      <c r="C304" s="101">
        <f>ROW(B88)</f>
        <v>88</v>
      </c>
      <c r="D304" s="219"/>
      <c r="H304" s="31"/>
      <c r="I304"/>
      <c r="J304"/>
      <c r="K304"/>
      <c r="L304"/>
      <c r="M304"/>
      <c r="N304"/>
      <c r="O304"/>
    </row>
    <row r="305" spans="1:15" hidden="1" outlineLevel="1" x14ac:dyDescent="0.35">
      <c r="A305" s="47" t="s">
        <v>627</v>
      </c>
      <c r="B305" s="67" t="s">
        <v>628</v>
      </c>
      <c r="C305" s="101" t="s">
        <v>629</v>
      </c>
      <c r="D305" s="219"/>
      <c r="E305" s="104"/>
      <c r="H305" s="31"/>
      <c r="I305"/>
      <c r="J305"/>
      <c r="K305"/>
      <c r="L305"/>
      <c r="M305"/>
      <c r="N305"/>
      <c r="O305"/>
    </row>
    <row r="306" spans="1:15" hidden="1" outlineLevel="1" x14ac:dyDescent="0.35">
      <c r="A306" s="47" t="s">
        <v>630</v>
      </c>
      <c r="B306" s="67" t="s">
        <v>631</v>
      </c>
      <c r="C306" s="101">
        <v>44</v>
      </c>
      <c r="D306" s="219"/>
      <c r="E306" s="104"/>
      <c r="H306" s="31"/>
      <c r="I306"/>
      <c r="J306"/>
      <c r="K306"/>
      <c r="L306"/>
      <c r="M306"/>
      <c r="N306"/>
      <c r="O306"/>
    </row>
    <row r="307" spans="1:15" hidden="1" outlineLevel="1" x14ac:dyDescent="0.35">
      <c r="A307" s="47" t="s">
        <v>632</v>
      </c>
      <c r="B307" s="67" t="s">
        <v>633</v>
      </c>
      <c r="C307" s="101" t="str">
        <f ca="1">IF(ISREF(INDIRECT("'B1. HTT Mortgage Assets'!A1")),ROW('B1. HTT Mortgage Assets'!B179)&amp; " for Mortgage Assets","")</f>
        <v>179 for Mortgage Assets</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hidden="1" outlineLevel="1" x14ac:dyDescent="0.35">
      <c r="A308" s="47" t="s">
        <v>634</v>
      </c>
      <c r="B308" s="49"/>
      <c r="D308" s="219"/>
      <c r="E308" s="104"/>
      <c r="H308" s="31"/>
      <c r="I308"/>
      <c r="J308"/>
      <c r="K308"/>
      <c r="L308"/>
      <c r="M308"/>
      <c r="N308"/>
      <c r="O308"/>
    </row>
    <row r="309" spans="1:15" hidden="1" outlineLevel="1" x14ac:dyDescent="0.35">
      <c r="A309" s="47" t="s">
        <v>635</v>
      </c>
      <c r="E309" s="104"/>
      <c r="H309" s="31"/>
      <c r="I309"/>
      <c r="J309"/>
      <c r="K309"/>
      <c r="L309"/>
      <c r="M309"/>
      <c r="N309"/>
      <c r="O309"/>
    </row>
    <row r="310" spans="1:15" hidden="1" outlineLevel="1" x14ac:dyDescent="0.35">
      <c r="A310" s="47" t="s">
        <v>636</v>
      </c>
      <c r="H310" s="31"/>
      <c r="I310"/>
      <c r="J310"/>
      <c r="K310"/>
      <c r="L310"/>
      <c r="M310"/>
      <c r="N310"/>
      <c r="O310"/>
    </row>
    <row r="311" spans="1:15" ht="37" collapsed="1" x14ac:dyDescent="0.35">
      <c r="A311" s="45"/>
      <c r="B311" s="44" t="s">
        <v>184</v>
      </c>
      <c r="C311" s="45"/>
      <c r="D311" s="45"/>
      <c r="E311" s="45"/>
      <c r="F311" s="45"/>
      <c r="G311" s="46"/>
      <c r="H311" s="31"/>
      <c r="I311"/>
      <c r="J311"/>
      <c r="K311"/>
      <c r="L311"/>
      <c r="M311"/>
      <c r="N311"/>
      <c r="O311"/>
    </row>
    <row r="312" spans="1:15" x14ac:dyDescent="0.35">
      <c r="A312" s="47" t="s">
        <v>637</v>
      </c>
      <c r="B312" s="61" t="s">
        <v>638</v>
      </c>
      <c r="C312" s="34" t="s">
        <v>189</v>
      </c>
      <c r="H312" s="31"/>
      <c r="I312" s="62"/>
      <c r="J312" s="102"/>
      <c r="N312" s="32"/>
    </row>
    <row r="313" spans="1:15" hidden="1" outlineLevel="1" x14ac:dyDescent="0.35">
      <c r="A313" s="47" t="s">
        <v>639</v>
      </c>
      <c r="B313" s="61" t="s">
        <v>640</v>
      </c>
      <c r="C313" s="34" t="s">
        <v>189</v>
      </c>
      <c r="H313" s="31"/>
      <c r="I313" s="62"/>
      <c r="J313" s="102"/>
      <c r="N313" s="32"/>
    </row>
    <row r="314" spans="1:15" hidden="1" outlineLevel="1" x14ac:dyDescent="0.35">
      <c r="A314" s="47" t="s">
        <v>641</v>
      </c>
      <c r="B314" s="61" t="s">
        <v>642</v>
      </c>
      <c r="C314" s="34" t="s">
        <v>189</v>
      </c>
      <c r="H314" s="31"/>
      <c r="I314" s="62"/>
      <c r="J314" s="102"/>
      <c r="N314" s="32"/>
    </row>
    <row r="315" spans="1:15" hidden="1" outlineLevel="1" x14ac:dyDescent="0.35">
      <c r="A315" s="47" t="s">
        <v>643</v>
      </c>
      <c r="B315" s="62"/>
      <c r="C315" s="102"/>
      <c r="H315" s="31"/>
      <c r="I315" s="62"/>
      <c r="J315" s="102"/>
      <c r="N315" s="32"/>
    </row>
    <row r="316" spans="1:15" hidden="1" outlineLevel="1" x14ac:dyDescent="0.35">
      <c r="A316" s="47" t="s">
        <v>644</v>
      </c>
      <c r="B316" s="62"/>
      <c r="C316" s="102"/>
      <c r="H316" s="31"/>
      <c r="I316" s="62"/>
      <c r="J316" s="102"/>
      <c r="N316" s="32"/>
    </row>
    <row r="317" spans="1:15" hidden="1" outlineLevel="1" x14ac:dyDescent="0.35">
      <c r="A317" s="47" t="s">
        <v>645</v>
      </c>
      <c r="B317" s="62"/>
      <c r="C317" s="102"/>
      <c r="H317" s="31"/>
      <c r="I317" s="62"/>
      <c r="J317" s="102"/>
      <c r="N317" s="32"/>
    </row>
    <row r="318" spans="1:15" hidden="1" outlineLevel="1" x14ac:dyDescent="0.35">
      <c r="A318" s="47" t="s">
        <v>646</v>
      </c>
      <c r="B318" s="62"/>
      <c r="C318" s="102"/>
      <c r="H318" s="31"/>
      <c r="I318" s="62"/>
      <c r="J318" s="102"/>
      <c r="N318" s="32"/>
    </row>
    <row r="319" spans="1:15" ht="18.5" collapsed="1" x14ac:dyDescent="0.35">
      <c r="A319" s="45"/>
      <c r="B319" s="44" t="s">
        <v>185</v>
      </c>
      <c r="C319" s="45"/>
      <c r="D319" s="45"/>
      <c r="E319" s="45"/>
      <c r="F319" s="45"/>
      <c r="G319" s="46"/>
      <c r="H319" s="31"/>
      <c r="I319" s="37"/>
      <c r="J319" s="39"/>
      <c r="K319" s="39"/>
      <c r="L319" s="39"/>
      <c r="M319" s="39"/>
      <c r="N319" s="32"/>
    </row>
    <row r="320" spans="1:15" ht="15" hidden="1" customHeight="1" outlineLevel="1" x14ac:dyDescent="0.35">
      <c r="A320" s="56"/>
      <c r="B320" s="57" t="s">
        <v>647</v>
      </c>
      <c r="C320" s="56"/>
      <c r="D320" s="56"/>
      <c r="E320" s="58"/>
      <c r="F320" s="59"/>
      <c r="G320" s="59"/>
      <c r="H320" s="31"/>
      <c r="L320" s="31"/>
      <c r="M320" s="31"/>
      <c r="N320" s="32"/>
    </row>
    <row r="321" spans="1:14" hidden="1" outlineLevel="1" x14ac:dyDescent="0.35">
      <c r="A321" s="47" t="s">
        <v>648</v>
      </c>
      <c r="B321" s="67" t="s">
        <v>649</v>
      </c>
      <c r="H321" s="31"/>
      <c r="I321" s="32"/>
      <c r="J321" s="32"/>
      <c r="K321" s="32"/>
      <c r="L321" s="32"/>
      <c r="M321" s="32"/>
      <c r="N321" s="32"/>
    </row>
    <row r="322" spans="1:14" hidden="1" outlineLevel="1" x14ac:dyDescent="0.35">
      <c r="A322" s="47" t="s">
        <v>650</v>
      </c>
      <c r="B322" s="67" t="s">
        <v>651</v>
      </c>
      <c r="H322" s="31"/>
      <c r="I322" s="32"/>
      <c r="J322" s="32"/>
      <c r="K322" s="32"/>
      <c r="L322" s="32"/>
      <c r="M322" s="32"/>
      <c r="N322" s="32"/>
    </row>
    <row r="323" spans="1:14" hidden="1" outlineLevel="1" x14ac:dyDescent="0.35">
      <c r="A323" s="47" t="s">
        <v>652</v>
      </c>
      <c r="B323" s="67" t="s">
        <v>653</v>
      </c>
      <c r="H323" s="31"/>
      <c r="I323" s="32"/>
      <c r="J323" s="32"/>
      <c r="K323" s="32"/>
      <c r="L323" s="32"/>
      <c r="M323" s="32"/>
      <c r="N323" s="32"/>
    </row>
    <row r="324" spans="1:14" hidden="1" outlineLevel="1" x14ac:dyDescent="0.35">
      <c r="A324" s="47" t="s">
        <v>654</v>
      </c>
      <c r="B324" s="67" t="s">
        <v>655</v>
      </c>
      <c r="H324" s="31"/>
      <c r="I324" s="32"/>
      <c r="J324" s="32"/>
      <c r="K324" s="32"/>
      <c r="L324" s="32"/>
      <c r="M324" s="32"/>
      <c r="N324" s="32"/>
    </row>
    <row r="325" spans="1:14" hidden="1" outlineLevel="1" x14ac:dyDescent="0.35">
      <c r="A325" s="47" t="s">
        <v>656</v>
      </c>
      <c r="B325" s="67" t="s">
        <v>657</v>
      </c>
      <c r="H325" s="31"/>
      <c r="I325" s="32"/>
      <c r="J325" s="32"/>
      <c r="K325" s="32"/>
      <c r="L325" s="32"/>
      <c r="M325" s="32"/>
      <c r="N325" s="32"/>
    </row>
    <row r="326" spans="1:14" hidden="1" outlineLevel="1" x14ac:dyDescent="0.35">
      <c r="A326" s="47" t="s">
        <v>658</v>
      </c>
      <c r="B326" s="67" t="s">
        <v>659</v>
      </c>
      <c r="H326" s="31"/>
      <c r="I326" s="32"/>
      <c r="J326" s="32"/>
      <c r="K326" s="32"/>
      <c r="L326" s="32"/>
      <c r="M326" s="32"/>
      <c r="N326" s="32"/>
    </row>
    <row r="327" spans="1:14" hidden="1" outlineLevel="1" x14ac:dyDescent="0.35">
      <c r="A327" s="47" t="s">
        <v>660</v>
      </c>
      <c r="B327" s="67" t="s">
        <v>661</v>
      </c>
      <c r="H327" s="31"/>
      <c r="I327" s="32"/>
      <c r="J327" s="32"/>
      <c r="K327" s="32"/>
      <c r="L327" s="32"/>
      <c r="M327" s="32"/>
      <c r="N327" s="32"/>
    </row>
    <row r="328" spans="1:14" hidden="1" outlineLevel="1" x14ac:dyDescent="0.35">
      <c r="A328" s="47" t="s">
        <v>662</v>
      </c>
      <c r="B328" s="67" t="s">
        <v>663</v>
      </c>
      <c r="H328" s="31"/>
      <c r="I328" s="32"/>
      <c r="J328" s="32"/>
      <c r="K328" s="32"/>
      <c r="L328" s="32"/>
      <c r="M328" s="32"/>
      <c r="N328" s="32"/>
    </row>
    <row r="329" spans="1:14" hidden="1" outlineLevel="1" x14ac:dyDescent="0.35">
      <c r="A329" s="47" t="s">
        <v>664</v>
      </c>
      <c r="B329" s="67" t="s">
        <v>665</v>
      </c>
      <c r="H329" s="31"/>
      <c r="I329" s="32"/>
      <c r="J329" s="32"/>
      <c r="K329" s="32"/>
      <c r="L329" s="32"/>
      <c r="M329" s="32"/>
      <c r="N329" s="32"/>
    </row>
    <row r="330" spans="1:14" hidden="1" outlineLevel="1" x14ac:dyDescent="0.35">
      <c r="A330" s="47" t="s">
        <v>666</v>
      </c>
      <c r="B330" s="74" t="s">
        <v>667</v>
      </c>
      <c r="H330" s="31"/>
      <c r="I330" s="32"/>
      <c r="J330" s="32"/>
      <c r="K330" s="32"/>
      <c r="L330" s="32"/>
      <c r="M330" s="32"/>
      <c r="N330" s="32"/>
    </row>
    <row r="331" spans="1:14" hidden="1" outlineLevel="1" x14ac:dyDescent="0.35">
      <c r="A331" s="47" t="s">
        <v>668</v>
      </c>
      <c r="B331" s="74" t="s">
        <v>667</v>
      </c>
      <c r="H331" s="31"/>
      <c r="I331" s="32"/>
      <c r="J331" s="32"/>
      <c r="K331" s="32"/>
      <c r="L331" s="32"/>
      <c r="M331" s="32"/>
      <c r="N331" s="32"/>
    </row>
    <row r="332" spans="1:14" hidden="1" outlineLevel="1" x14ac:dyDescent="0.35">
      <c r="A332" s="47" t="s">
        <v>669</v>
      </c>
      <c r="B332" s="74" t="s">
        <v>667</v>
      </c>
      <c r="H332" s="31"/>
      <c r="I332" s="32"/>
      <c r="J332" s="32"/>
      <c r="K332" s="32"/>
      <c r="L332" s="32"/>
      <c r="M332" s="32"/>
      <c r="N332" s="32"/>
    </row>
    <row r="333" spans="1:14" hidden="1" outlineLevel="1" x14ac:dyDescent="0.35">
      <c r="A333" s="47" t="s">
        <v>670</v>
      </c>
      <c r="B333" s="74" t="s">
        <v>667</v>
      </c>
      <c r="H333" s="31"/>
      <c r="I333" s="32"/>
      <c r="J333" s="32"/>
      <c r="K333" s="32"/>
      <c r="L333" s="32"/>
      <c r="M333" s="32"/>
      <c r="N333" s="32"/>
    </row>
    <row r="334" spans="1:14" hidden="1" outlineLevel="1" x14ac:dyDescent="0.35">
      <c r="A334" s="47" t="s">
        <v>671</v>
      </c>
      <c r="B334" s="74" t="s">
        <v>667</v>
      </c>
      <c r="H334" s="31"/>
      <c r="I334" s="32"/>
      <c r="J334" s="32"/>
      <c r="K334" s="32"/>
      <c r="L334" s="32"/>
      <c r="M334" s="32"/>
      <c r="N334" s="32"/>
    </row>
    <row r="335" spans="1:14" hidden="1" outlineLevel="1" x14ac:dyDescent="0.35">
      <c r="A335" s="47" t="s">
        <v>672</v>
      </c>
      <c r="B335" s="74" t="s">
        <v>667</v>
      </c>
      <c r="H335" s="31"/>
      <c r="I335" s="32"/>
      <c r="J335" s="32"/>
      <c r="K335" s="32"/>
      <c r="L335" s="32"/>
      <c r="M335" s="32"/>
      <c r="N335" s="32"/>
    </row>
    <row r="336" spans="1:14" hidden="1" outlineLevel="1" x14ac:dyDescent="0.35">
      <c r="A336" s="47" t="s">
        <v>673</v>
      </c>
      <c r="B336" s="74" t="s">
        <v>667</v>
      </c>
      <c r="H336" s="31"/>
      <c r="I336" s="32"/>
      <c r="J336" s="32"/>
      <c r="K336" s="32"/>
      <c r="L336" s="32"/>
      <c r="M336" s="32"/>
      <c r="N336" s="32"/>
    </row>
    <row r="337" spans="1:14" hidden="1" outlineLevel="1" x14ac:dyDescent="0.35">
      <c r="A337" s="47" t="s">
        <v>674</v>
      </c>
      <c r="B337" s="74" t="s">
        <v>667</v>
      </c>
      <c r="H337" s="31"/>
      <c r="I337" s="32"/>
      <c r="J337" s="32"/>
      <c r="K337" s="32"/>
      <c r="L337" s="32"/>
      <c r="M337" s="32"/>
      <c r="N337" s="32"/>
    </row>
    <row r="338" spans="1:14" hidden="1" outlineLevel="1" x14ac:dyDescent="0.35">
      <c r="A338" s="47" t="s">
        <v>675</v>
      </c>
      <c r="B338" s="74" t="s">
        <v>667</v>
      </c>
      <c r="H338" s="31"/>
      <c r="I338" s="32"/>
      <c r="J338" s="32"/>
      <c r="K338" s="32"/>
      <c r="L338" s="32"/>
      <c r="M338" s="32"/>
      <c r="N338" s="32"/>
    </row>
    <row r="339" spans="1:14" hidden="1" outlineLevel="1" x14ac:dyDescent="0.35">
      <c r="A339" s="47" t="s">
        <v>676</v>
      </c>
      <c r="B339" s="74" t="s">
        <v>667</v>
      </c>
      <c r="H339" s="31"/>
      <c r="I339" s="32"/>
      <c r="J339" s="32"/>
      <c r="K339" s="32"/>
      <c r="L339" s="32"/>
      <c r="M339" s="32"/>
      <c r="N339" s="32"/>
    </row>
    <row r="340" spans="1:14" hidden="1" outlineLevel="1" x14ac:dyDescent="0.35">
      <c r="A340" s="47" t="s">
        <v>677</v>
      </c>
      <c r="B340" s="74" t="s">
        <v>667</v>
      </c>
      <c r="H340" s="31"/>
      <c r="I340" s="32"/>
      <c r="J340" s="32"/>
      <c r="K340" s="32"/>
      <c r="L340" s="32"/>
      <c r="M340" s="32"/>
      <c r="N340" s="32"/>
    </row>
    <row r="341" spans="1:14" hidden="1" outlineLevel="1" x14ac:dyDescent="0.35">
      <c r="A341" s="47" t="s">
        <v>678</v>
      </c>
      <c r="B341" s="74" t="s">
        <v>667</v>
      </c>
      <c r="H341" s="31"/>
      <c r="I341" s="32"/>
      <c r="J341" s="32"/>
      <c r="K341" s="32"/>
      <c r="L341" s="32"/>
      <c r="M341" s="32"/>
      <c r="N341" s="32"/>
    </row>
    <row r="342" spans="1:14" hidden="1" outlineLevel="1" x14ac:dyDescent="0.35">
      <c r="A342" s="47" t="s">
        <v>679</v>
      </c>
      <c r="B342" s="74" t="s">
        <v>667</v>
      </c>
      <c r="H342" s="31"/>
      <c r="I342" s="32"/>
      <c r="J342" s="32"/>
      <c r="K342" s="32"/>
      <c r="L342" s="32"/>
      <c r="M342" s="32"/>
      <c r="N342" s="32"/>
    </row>
    <row r="343" spans="1:14" hidden="1" outlineLevel="1" x14ac:dyDescent="0.35">
      <c r="A343" s="47" t="s">
        <v>680</v>
      </c>
      <c r="B343" s="74" t="s">
        <v>667</v>
      </c>
      <c r="H343" s="31"/>
      <c r="I343" s="32"/>
      <c r="J343" s="32"/>
      <c r="K343" s="32"/>
      <c r="L343" s="32"/>
      <c r="M343" s="32"/>
      <c r="N343" s="32"/>
    </row>
    <row r="344" spans="1:14" hidden="1" outlineLevel="1" x14ac:dyDescent="0.35">
      <c r="A344" s="47" t="s">
        <v>681</v>
      </c>
      <c r="B344" s="74" t="s">
        <v>667</v>
      </c>
      <c r="H344" s="31"/>
      <c r="I344" s="32"/>
      <c r="J344" s="32"/>
      <c r="K344" s="32"/>
      <c r="L344" s="32"/>
      <c r="M344" s="32"/>
      <c r="N344" s="32"/>
    </row>
    <row r="345" spans="1:14" hidden="1" outlineLevel="1" x14ac:dyDescent="0.35">
      <c r="A345" s="47" t="s">
        <v>682</v>
      </c>
      <c r="B345" s="74" t="s">
        <v>667</v>
      </c>
      <c r="H345" s="31"/>
      <c r="I345" s="32"/>
      <c r="J345" s="32"/>
      <c r="K345" s="32"/>
      <c r="L345" s="32"/>
      <c r="M345" s="32"/>
      <c r="N345" s="32"/>
    </row>
    <row r="346" spans="1:14" hidden="1" outlineLevel="1" x14ac:dyDescent="0.35">
      <c r="A346" s="47" t="s">
        <v>683</v>
      </c>
      <c r="B346" s="74" t="s">
        <v>667</v>
      </c>
      <c r="H346" s="31"/>
      <c r="I346" s="32"/>
      <c r="J346" s="32"/>
      <c r="K346" s="32"/>
      <c r="L346" s="32"/>
      <c r="M346" s="32"/>
      <c r="N346" s="32"/>
    </row>
    <row r="347" spans="1:14" hidden="1" outlineLevel="1" x14ac:dyDescent="0.35">
      <c r="A347" s="47" t="s">
        <v>684</v>
      </c>
      <c r="B347" s="74" t="s">
        <v>667</v>
      </c>
      <c r="H347" s="31"/>
      <c r="I347" s="32"/>
      <c r="J347" s="32"/>
      <c r="K347" s="32"/>
      <c r="L347" s="32"/>
      <c r="M347" s="32"/>
      <c r="N347" s="32"/>
    </row>
    <row r="348" spans="1:14" hidden="1" outlineLevel="1" x14ac:dyDescent="0.35">
      <c r="A348" s="47" t="s">
        <v>685</v>
      </c>
      <c r="B348" s="74" t="s">
        <v>667</v>
      </c>
      <c r="H348" s="31"/>
      <c r="I348" s="32"/>
      <c r="J348" s="32"/>
      <c r="K348" s="32"/>
      <c r="L348" s="32"/>
      <c r="M348" s="32"/>
      <c r="N348" s="32"/>
    </row>
    <row r="349" spans="1:14" hidden="1" outlineLevel="1" x14ac:dyDescent="0.35">
      <c r="A349" s="47" t="s">
        <v>686</v>
      </c>
      <c r="B349" s="74" t="s">
        <v>667</v>
      </c>
      <c r="H349" s="31"/>
      <c r="I349" s="32"/>
      <c r="J349" s="32"/>
      <c r="K349" s="32"/>
      <c r="L349" s="32"/>
      <c r="M349" s="32"/>
      <c r="N349" s="32"/>
    </row>
    <row r="350" spans="1:14" hidden="1" outlineLevel="1" x14ac:dyDescent="0.35">
      <c r="A350" s="47" t="s">
        <v>687</v>
      </c>
      <c r="B350" s="74" t="s">
        <v>667</v>
      </c>
      <c r="H350" s="31"/>
      <c r="I350" s="32"/>
      <c r="J350" s="32"/>
      <c r="K350" s="32"/>
      <c r="L350" s="32"/>
      <c r="M350" s="32"/>
      <c r="N350" s="32"/>
    </row>
    <row r="351" spans="1:14" hidden="1" outlineLevel="1" x14ac:dyDescent="0.35">
      <c r="A351" s="47" t="s">
        <v>688</v>
      </c>
      <c r="B351" s="74" t="s">
        <v>667</v>
      </c>
      <c r="H351" s="31"/>
      <c r="I351" s="32"/>
      <c r="J351" s="32"/>
      <c r="K351" s="32"/>
      <c r="L351" s="32"/>
      <c r="M351" s="32"/>
      <c r="N351" s="32"/>
    </row>
    <row r="352" spans="1:14" hidden="1" outlineLevel="1" x14ac:dyDescent="0.35">
      <c r="A352" s="47" t="s">
        <v>689</v>
      </c>
      <c r="B352" s="74" t="s">
        <v>667</v>
      </c>
      <c r="H352" s="31"/>
      <c r="I352" s="32"/>
      <c r="J352" s="32"/>
      <c r="K352" s="32"/>
      <c r="L352" s="32"/>
      <c r="M352" s="32"/>
      <c r="N352" s="32"/>
    </row>
    <row r="353" spans="1:14" hidden="1" outlineLevel="1" x14ac:dyDescent="0.35">
      <c r="A353" s="47" t="s">
        <v>690</v>
      </c>
      <c r="B353" s="74" t="s">
        <v>667</v>
      </c>
      <c r="H353" s="31"/>
      <c r="I353" s="32"/>
      <c r="J353" s="32"/>
      <c r="K353" s="32"/>
      <c r="L353" s="32"/>
      <c r="M353" s="32"/>
      <c r="N353" s="32"/>
    </row>
    <row r="354" spans="1:14" hidden="1" outlineLevel="1" x14ac:dyDescent="0.35">
      <c r="A354" s="47" t="s">
        <v>691</v>
      </c>
      <c r="B354" s="74" t="s">
        <v>667</v>
      </c>
      <c r="H354" s="31"/>
      <c r="I354" s="32"/>
      <c r="J354" s="32"/>
      <c r="K354" s="32"/>
      <c r="L354" s="32"/>
      <c r="M354" s="32"/>
      <c r="N354" s="32"/>
    </row>
    <row r="355" spans="1:14" hidden="1" outlineLevel="1" x14ac:dyDescent="0.35">
      <c r="A355" s="47" t="s">
        <v>692</v>
      </c>
      <c r="B355" s="74" t="s">
        <v>667</v>
      </c>
      <c r="H355" s="31"/>
      <c r="I355" s="32"/>
      <c r="J355" s="32"/>
      <c r="K355" s="32"/>
      <c r="L355" s="32"/>
      <c r="M355" s="32"/>
      <c r="N355" s="32"/>
    </row>
    <row r="356" spans="1:14" hidden="1" outlineLevel="1" x14ac:dyDescent="0.35">
      <c r="A356" s="47" t="s">
        <v>693</v>
      </c>
      <c r="B356" s="74" t="s">
        <v>667</v>
      </c>
      <c r="H356" s="31"/>
      <c r="I356" s="32"/>
      <c r="J356" s="32"/>
      <c r="K356" s="32"/>
      <c r="L356" s="32"/>
      <c r="M356" s="32"/>
      <c r="N356" s="32"/>
    </row>
    <row r="357" spans="1:14" hidden="1" outlineLevel="1" x14ac:dyDescent="0.35">
      <c r="A357" s="47" t="s">
        <v>694</v>
      </c>
      <c r="B357" s="74" t="s">
        <v>667</v>
      </c>
      <c r="H357" s="31"/>
      <c r="I357" s="32"/>
      <c r="J357" s="32"/>
      <c r="K357" s="32"/>
      <c r="L357" s="32"/>
      <c r="M357" s="32"/>
      <c r="N357" s="32"/>
    </row>
    <row r="358" spans="1:14" hidden="1" outlineLevel="1" x14ac:dyDescent="0.35">
      <c r="A358" s="47" t="s">
        <v>695</v>
      </c>
      <c r="B358" s="74" t="s">
        <v>667</v>
      </c>
      <c r="H358" s="31"/>
      <c r="I358" s="32"/>
      <c r="J358" s="32"/>
      <c r="K358" s="32"/>
      <c r="L358" s="32"/>
      <c r="M358" s="32"/>
      <c r="N358" s="32"/>
    </row>
    <row r="359" spans="1:14" hidden="1" outlineLevel="1" x14ac:dyDescent="0.35">
      <c r="A359" s="47" t="s">
        <v>696</v>
      </c>
      <c r="B359" s="74" t="s">
        <v>667</v>
      </c>
      <c r="H359" s="31"/>
      <c r="I359" s="32"/>
      <c r="J359" s="32"/>
      <c r="K359" s="32"/>
      <c r="L359" s="32"/>
      <c r="M359" s="32"/>
      <c r="N359" s="32"/>
    </row>
    <row r="360" spans="1:14" hidden="1" outlineLevel="1" x14ac:dyDescent="0.35">
      <c r="A360" s="47" t="s">
        <v>697</v>
      </c>
      <c r="B360" s="74" t="s">
        <v>667</v>
      </c>
      <c r="H360" s="31"/>
      <c r="I360" s="32"/>
      <c r="J360" s="32"/>
      <c r="K360" s="32"/>
      <c r="L360" s="32"/>
      <c r="M360" s="32"/>
      <c r="N360" s="32"/>
    </row>
    <row r="361" spans="1:14" hidden="1" outlineLevel="1" x14ac:dyDescent="0.35">
      <c r="A361" s="47" t="s">
        <v>698</v>
      </c>
      <c r="B361" s="74" t="s">
        <v>667</v>
      </c>
      <c r="H361" s="31"/>
      <c r="I361" s="32"/>
      <c r="J361" s="32"/>
      <c r="K361" s="32"/>
      <c r="L361" s="32"/>
      <c r="M361" s="32"/>
      <c r="N361" s="32"/>
    </row>
    <row r="362" spans="1:14" hidden="1" outlineLevel="1" x14ac:dyDescent="0.35">
      <c r="A362" s="47" t="s">
        <v>699</v>
      </c>
      <c r="B362" s="74" t="s">
        <v>667</v>
      </c>
      <c r="H362" s="31"/>
      <c r="I362" s="32"/>
      <c r="J362" s="32"/>
      <c r="K362" s="32"/>
      <c r="L362" s="32"/>
      <c r="M362" s="32"/>
      <c r="N362" s="32"/>
    </row>
    <row r="363" spans="1:14" hidden="1" outlineLevel="1" x14ac:dyDescent="0.35">
      <c r="A363" s="47" t="s">
        <v>700</v>
      </c>
      <c r="B363" s="74" t="s">
        <v>667</v>
      </c>
      <c r="H363" s="31"/>
      <c r="I363" s="32"/>
      <c r="J363" s="32"/>
      <c r="K363" s="32"/>
      <c r="L363" s="32"/>
      <c r="M363" s="32"/>
      <c r="N363" s="32"/>
    </row>
    <row r="364" spans="1:14" hidden="1" outlineLevel="1" x14ac:dyDescent="0.35">
      <c r="A364" s="47" t="s">
        <v>701</v>
      </c>
      <c r="B364" s="74" t="s">
        <v>667</v>
      </c>
      <c r="H364" s="31"/>
      <c r="I364" s="32"/>
      <c r="J364" s="32"/>
      <c r="K364" s="32"/>
      <c r="L364" s="32"/>
      <c r="M364" s="32"/>
      <c r="N364" s="32"/>
    </row>
    <row r="365" spans="1:14" hidden="1" outlineLevel="1" x14ac:dyDescent="0.35">
      <c r="A365" s="47" t="s">
        <v>702</v>
      </c>
      <c r="B365" s="74" t="s">
        <v>667</v>
      </c>
      <c r="H365" s="31"/>
      <c r="I365" s="32"/>
      <c r="J365" s="32"/>
      <c r="K365" s="32"/>
      <c r="L365" s="32"/>
      <c r="M365" s="32"/>
      <c r="N365" s="32"/>
    </row>
    <row r="366" spans="1:14" collapsed="1"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7ED986AA-AA4D-4701-AB38-E3C4E2196A47}"/>
    <hyperlink ref="C30" r:id="rId6" xr:uid="{0F34A0AB-89C2-4DF8-B249-29A7EF4D5E4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60" zoomScaleNormal="60" workbookViewId="0">
      <selection activeCell="C262" sqref="C262"/>
    </sheetView>
  </sheetViews>
  <sheetFormatPr defaultColWidth="8.90625" defaultRowHeight="14.5" outlineLevelRow="1" x14ac:dyDescent="0.35"/>
  <cols>
    <col min="1" max="1" width="13.90625" style="34" customWidth="1"/>
    <col min="2" max="2" width="62.90625" style="34" customWidth="1"/>
    <col min="3" max="3" width="41" style="34" customWidth="1"/>
    <col min="4" max="4" width="40.90625" style="34" customWidth="1"/>
    <col min="5" max="5" width="6.81640625" style="34" customWidth="1"/>
    <col min="6" max="6" width="41.54296875" style="34" customWidth="1"/>
    <col min="7" max="7" width="41.54296875" style="31" customWidth="1"/>
    <col min="8" max="16384" width="8.90625" style="32"/>
  </cols>
  <sheetData>
    <row r="1" spans="1:7" ht="31" x14ac:dyDescent="0.35">
      <c r="A1" s="1" t="s">
        <v>706</v>
      </c>
      <c r="B1" s="1"/>
      <c r="C1" s="31"/>
      <c r="D1" s="31"/>
      <c r="E1" s="31"/>
      <c r="F1" s="22" t="s">
        <v>175</v>
      </c>
    </row>
    <row r="2" spans="1:7" ht="15" thickBot="1" x14ac:dyDescent="0.4">
      <c r="A2" s="31"/>
      <c r="B2" s="31"/>
      <c r="C2" s="31"/>
      <c r="D2" s="31"/>
      <c r="E2" s="31"/>
      <c r="F2" s="31"/>
    </row>
    <row r="3" spans="1:7" ht="19" thickBot="1" x14ac:dyDescent="0.4">
      <c r="A3" s="35"/>
      <c r="B3" s="36" t="s">
        <v>176</v>
      </c>
      <c r="C3" s="105" t="s">
        <v>352</v>
      </c>
      <c r="D3" s="35"/>
      <c r="E3" s="35"/>
      <c r="F3" s="31"/>
      <c r="G3" s="35"/>
    </row>
    <row r="4" spans="1:7" ht="15" thickBot="1" x14ac:dyDescent="0.4"/>
    <row r="5" spans="1:7" ht="18.5" x14ac:dyDescent="0.35">
      <c r="A5" s="37"/>
      <c r="B5" s="38" t="s">
        <v>707</v>
      </c>
      <c r="C5" s="37"/>
      <c r="E5" s="39"/>
      <c r="F5" s="39"/>
    </row>
    <row r="6" spans="1:7" x14ac:dyDescent="0.35">
      <c r="B6" s="106" t="s">
        <v>708</v>
      </c>
    </row>
    <row r="7" spans="1:7" x14ac:dyDescent="0.35">
      <c r="B7" s="107" t="s">
        <v>709</v>
      </c>
    </row>
    <row r="8" spans="1:7" ht="15" thickBot="1" x14ac:dyDescent="0.4">
      <c r="B8" s="108" t="s">
        <v>710</v>
      </c>
    </row>
    <row r="9" spans="1:7" x14ac:dyDescent="0.35">
      <c r="B9" s="109"/>
    </row>
    <row r="10" spans="1:7" ht="37" x14ac:dyDescent="0.35">
      <c r="A10" s="44" t="s">
        <v>186</v>
      </c>
      <c r="B10" s="44" t="s">
        <v>708</v>
      </c>
      <c r="C10" s="45"/>
      <c r="D10" s="45"/>
      <c r="E10" s="45"/>
      <c r="F10" s="45"/>
      <c r="G10" s="46"/>
    </row>
    <row r="11" spans="1:7" ht="15" customHeight="1" x14ac:dyDescent="0.35">
      <c r="A11" s="56"/>
      <c r="B11" s="57" t="s">
        <v>711</v>
      </c>
      <c r="C11" s="56" t="s">
        <v>225</v>
      </c>
      <c r="D11" s="56"/>
      <c r="E11" s="56"/>
      <c r="F11" s="59" t="s">
        <v>712</v>
      </c>
      <c r="G11" s="59"/>
    </row>
    <row r="12" spans="1:7" x14ac:dyDescent="0.35">
      <c r="A12" s="47" t="s">
        <v>713</v>
      </c>
      <c r="B12" s="47" t="s">
        <v>714</v>
      </c>
      <c r="C12" s="134">
        <f>'D. Insert Nat Trans Templ'!C300/1000000</f>
        <v>79189.213878399314</v>
      </c>
      <c r="D12" s="53"/>
      <c r="F12" s="69">
        <f>IF($C$15=0,"",IF(C12="[for completion]","",C12/$C$15))</f>
        <v>1</v>
      </c>
    </row>
    <row r="13" spans="1:7" x14ac:dyDescent="0.35">
      <c r="A13" s="47" t="s">
        <v>715</v>
      </c>
      <c r="B13" s="47" t="s">
        <v>716</v>
      </c>
      <c r="C13" s="134">
        <v>0</v>
      </c>
      <c r="D13" s="53"/>
      <c r="F13" s="69">
        <f>IF($C$15=0,"",IF(C13="[for completion]","",C13/$C$15))</f>
        <v>0</v>
      </c>
    </row>
    <row r="14" spans="1:7" x14ac:dyDescent="0.35">
      <c r="A14" s="47" t="s">
        <v>717</v>
      </c>
      <c r="B14" s="47" t="s">
        <v>263</v>
      </c>
      <c r="C14" s="134">
        <v>0</v>
      </c>
      <c r="D14" s="53"/>
      <c r="F14" s="69">
        <f>IF($C$15=0,"",IF(C14="[for completion]","",C14/$C$15))</f>
        <v>0</v>
      </c>
    </row>
    <row r="15" spans="1:7" x14ac:dyDescent="0.35">
      <c r="A15" s="47" t="s">
        <v>718</v>
      </c>
      <c r="B15" s="110" t="s">
        <v>265</v>
      </c>
      <c r="C15" s="87">
        <f>SUM(C12:C14)</f>
        <v>79189.213878399314</v>
      </c>
      <c r="F15" s="111">
        <f>SUM(F12:F14)</f>
        <v>1</v>
      </c>
    </row>
    <row r="16" spans="1:7" hidden="1" outlineLevel="1" x14ac:dyDescent="0.35">
      <c r="A16" s="47" t="s">
        <v>719</v>
      </c>
      <c r="B16" s="112" t="s">
        <v>720</v>
      </c>
      <c r="C16" s="134"/>
      <c r="D16" s="53"/>
      <c r="E16" s="53"/>
      <c r="F16" s="205">
        <f t="shared" ref="F16:F26" si="0">IF($C$15=0,"",IF(C16="[for completion]","",C16/$C$15))</f>
        <v>0</v>
      </c>
    </row>
    <row r="17" spans="1:7" hidden="1" outlineLevel="1" x14ac:dyDescent="0.35">
      <c r="A17" s="47" t="s">
        <v>721</v>
      </c>
      <c r="B17" s="112" t="s">
        <v>722</v>
      </c>
      <c r="C17" s="134"/>
      <c r="D17" s="53"/>
      <c r="E17" s="53" t="s">
        <v>2956</v>
      </c>
      <c r="F17" s="205">
        <f t="shared" si="0"/>
        <v>0</v>
      </c>
    </row>
    <row r="18" spans="1:7" hidden="1" outlineLevel="1" x14ac:dyDescent="0.35">
      <c r="A18" s="47" t="s">
        <v>723</v>
      </c>
      <c r="B18" s="74" t="s">
        <v>267</v>
      </c>
      <c r="C18" s="134"/>
      <c r="D18" s="53"/>
      <c r="E18" s="53"/>
      <c r="F18" s="205">
        <f t="shared" si="0"/>
        <v>0</v>
      </c>
    </row>
    <row r="19" spans="1:7" hidden="1" outlineLevel="1" x14ac:dyDescent="0.35">
      <c r="A19" s="47" t="s">
        <v>724</v>
      </c>
      <c r="B19" s="74" t="s">
        <v>267</v>
      </c>
      <c r="C19" s="134"/>
      <c r="D19" s="53"/>
      <c r="E19" s="53"/>
      <c r="F19" s="205">
        <f t="shared" si="0"/>
        <v>0</v>
      </c>
    </row>
    <row r="20" spans="1:7" hidden="1" outlineLevel="1" x14ac:dyDescent="0.35">
      <c r="A20" s="47" t="s">
        <v>725</v>
      </c>
      <c r="B20" s="74" t="s">
        <v>267</v>
      </c>
      <c r="C20" s="134"/>
      <c r="D20" s="53"/>
      <c r="E20" s="53"/>
      <c r="F20" s="205">
        <f t="shared" si="0"/>
        <v>0</v>
      </c>
    </row>
    <row r="21" spans="1:7" hidden="1" outlineLevel="1" x14ac:dyDescent="0.35">
      <c r="A21" s="47" t="s">
        <v>726</v>
      </c>
      <c r="B21" s="74" t="s">
        <v>267</v>
      </c>
      <c r="C21" s="134"/>
      <c r="D21" s="53"/>
      <c r="E21" s="53"/>
      <c r="F21" s="205">
        <f t="shared" si="0"/>
        <v>0</v>
      </c>
    </row>
    <row r="22" spans="1:7" hidden="1" outlineLevel="1" x14ac:dyDescent="0.35">
      <c r="A22" s="47" t="s">
        <v>727</v>
      </c>
      <c r="B22" s="74" t="s">
        <v>267</v>
      </c>
      <c r="C22" s="134"/>
      <c r="D22" s="53"/>
      <c r="E22" s="53"/>
      <c r="F22" s="205">
        <f t="shared" si="0"/>
        <v>0</v>
      </c>
    </row>
    <row r="23" spans="1:7" hidden="1" outlineLevel="1" x14ac:dyDescent="0.35">
      <c r="A23" s="47" t="s">
        <v>728</v>
      </c>
      <c r="B23" s="74" t="s">
        <v>267</v>
      </c>
      <c r="C23" s="134"/>
      <c r="D23" s="53"/>
      <c r="E23" s="53"/>
      <c r="F23" s="205">
        <f t="shared" si="0"/>
        <v>0</v>
      </c>
    </row>
    <row r="24" spans="1:7" hidden="1" outlineLevel="1" x14ac:dyDescent="0.35">
      <c r="A24" s="47" t="s">
        <v>729</v>
      </c>
      <c r="B24" s="74" t="s">
        <v>267</v>
      </c>
      <c r="C24" s="134"/>
      <c r="D24" s="53"/>
      <c r="E24" s="53"/>
      <c r="F24" s="205">
        <f t="shared" si="0"/>
        <v>0</v>
      </c>
    </row>
    <row r="25" spans="1:7" hidden="1" outlineLevel="1" x14ac:dyDescent="0.35">
      <c r="A25" s="47" t="s">
        <v>730</v>
      </c>
      <c r="B25" s="74" t="s">
        <v>267</v>
      </c>
      <c r="C25" s="134"/>
      <c r="D25" s="53"/>
      <c r="E25" s="53"/>
      <c r="F25" s="205">
        <f t="shared" si="0"/>
        <v>0</v>
      </c>
    </row>
    <row r="26" spans="1:7" hidden="1" outlineLevel="1" x14ac:dyDescent="0.35">
      <c r="A26" s="47" t="s">
        <v>731</v>
      </c>
      <c r="B26" s="74" t="s">
        <v>267</v>
      </c>
      <c r="C26" s="171"/>
      <c r="D26" s="206"/>
      <c r="E26" s="206"/>
      <c r="F26" s="205">
        <f t="shared" si="0"/>
        <v>0</v>
      </c>
    </row>
    <row r="27" spans="1:7" ht="15" customHeight="1" collapsed="1" x14ac:dyDescent="0.35">
      <c r="A27" s="56"/>
      <c r="B27" s="57" t="s">
        <v>732</v>
      </c>
      <c r="C27" s="56" t="s">
        <v>733</v>
      </c>
      <c r="D27" s="56" t="s">
        <v>734</v>
      </c>
      <c r="E27" s="58"/>
      <c r="F27" s="56" t="s">
        <v>735</v>
      </c>
      <c r="G27" s="59"/>
    </row>
    <row r="28" spans="1:7" x14ac:dyDescent="0.35">
      <c r="A28" s="47" t="s">
        <v>736</v>
      </c>
      <c r="B28" s="47" t="s">
        <v>737</v>
      </c>
      <c r="C28" s="180">
        <f>'D. Insert Nat Trans Templ'!C301</f>
        <v>271697</v>
      </c>
      <c r="D28" s="180">
        <v>0</v>
      </c>
      <c r="E28" s="53"/>
      <c r="F28" s="173">
        <f>IF(AND(C28="[For completion]",D28="[For completion]"),"[For completion]",SUM(C28:D28))</f>
        <v>271697</v>
      </c>
    </row>
    <row r="29" spans="1:7" hidden="1" outlineLevel="1" x14ac:dyDescent="0.35">
      <c r="A29" s="47" t="s">
        <v>738</v>
      </c>
      <c r="B29" s="49" t="s">
        <v>739</v>
      </c>
      <c r="C29" s="180"/>
      <c r="D29" s="180"/>
      <c r="E29" s="53"/>
      <c r="F29" s="180"/>
    </row>
    <row r="30" spans="1:7" hidden="1" outlineLevel="1" x14ac:dyDescent="0.35">
      <c r="A30" s="47" t="s">
        <v>740</v>
      </c>
      <c r="B30" s="49" t="s">
        <v>741</v>
      </c>
      <c r="C30" s="180"/>
      <c r="D30" s="180"/>
      <c r="E30" s="53"/>
      <c r="F30" s="180"/>
    </row>
    <row r="31" spans="1:7" hidden="1" outlineLevel="1" x14ac:dyDescent="0.35">
      <c r="A31" s="47" t="s">
        <v>742</v>
      </c>
      <c r="B31" s="49"/>
      <c r="C31" s="53"/>
      <c r="D31" s="53"/>
      <c r="E31" s="53"/>
      <c r="F31" s="53"/>
    </row>
    <row r="32" spans="1:7" hidden="1" outlineLevel="1" x14ac:dyDescent="0.35">
      <c r="A32" s="47" t="s">
        <v>743</v>
      </c>
      <c r="B32" s="49"/>
      <c r="C32" s="53"/>
      <c r="D32" s="53"/>
      <c r="E32" s="53"/>
      <c r="F32" s="53"/>
    </row>
    <row r="33" spans="1:7" hidden="1" outlineLevel="1" x14ac:dyDescent="0.35">
      <c r="A33" s="47" t="s">
        <v>744</v>
      </c>
      <c r="B33" s="49"/>
      <c r="C33" s="53"/>
      <c r="D33" s="53"/>
      <c r="E33" s="53"/>
      <c r="F33" s="53"/>
    </row>
    <row r="34" spans="1:7" hidden="1" outlineLevel="1" x14ac:dyDescent="0.35">
      <c r="A34" s="47" t="s">
        <v>745</v>
      </c>
      <c r="B34" s="49"/>
      <c r="C34" s="53"/>
      <c r="D34" s="53"/>
      <c r="E34" s="53"/>
      <c r="F34" s="53"/>
    </row>
    <row r="35" spans="1:7" ht="15" customHeight="1" collapsed="1" x14ac:dyDescent="0.35">
      <c r="A35" s="56"/>
      <c r="B35" s="57" t="s">
        <v>746</v>
      </c>
      <c r="C35" s="56" t="s">
        <v>747</v>
      </c>
      <c r="D35" s="56" t="s">
        <v>748</v>
      </c>
      <c r="E35" s="58"/>
      <c r="F35" s="59" t="s">
        <v>712</v>
      </c>
      <c r="G35" s="59"/>
    </row>
    <row r="36" spans="1:7" x14ac:dyDescent="0.35">
      <c r="A36" s="47" t="s">
        <v>749</v>
      </c>
      <c r="B36" s="47" t="s">
        <v>750</v>
      </c>
      <c r="C36" s="122">
        <v>0</v>
      </c>
      <c r="D36" s="122">
        <v>0</v>
      </c>
      <c r="E36" s="207"/>
      <c r="F36" s="122">
        <v>0</v>
      </c>
    </row>
    <row r="37" spans="1:7" hidden="1" outlineLevel="1" x14ac:dyDescent="0.35">
      <c r="A37" s="47" t="s">
        <v>751</v>
      </c>
      <c r="B37" s="53"/>
      <c r="C37" s="122"/>
      <c r="D37" s="122"/>
      <c r="E37" s="207"/>
      <c r="F37" s="122"/>
    </row>
    <row r="38" spans="1:7" hidden="1" outlineLevel="1" x14ac:dyDescent="0.35">
      <c r="A38" s="47" t="s">
        <v>752</v>
      </c>
      <c r="B38" s="53"/>
      <c r="C38" s="122"/>
      <c r="D38" s="122"/>
      <c r="E38" s="207"/>
      <c r="F38" s="122"/>
    </row>
    <row r="39" spans="1:7" hidden="1" outlineLevel="1" x14ac:dyDescent="0.35">
      <c r="A39" s="47" t="s">
        <v>753</v>
      </c>
      <c r="B39" s="53"/>
      <c r="C39" s="122"/>
      <c r="D39" s="122"/>
      <c r="E39" s="207"/>
      <c r="F39" s="122"/>
    </row>
    <row r="40" spans="1:7" hidden="1" outlineLevel="1" x14ac:dyDescent="0.35">
      <c r="A40" s="47" t="s">
        <v>754</v>
      </c>
      <c r="B40" s="53"/>
      <c r="C40" s="122"/>
      <c r="D40" s="122"/>
      <c r="E40" s="207"/>
      <c r="F40" s="122"/>
    </row>
    <row r="41" spans="1:7" hidden="1" outlineLevel="1" x14ac:dyDescent="0.35">
      <c r="A41" s="47" t="s">
        <v>755</v>
      </c>
      <c r="B41" s="53"/>
      <c r="C41" s="122"/>
      <c r="D41" s="122"/>
      <c r="E41" s="207"/>
      <c r="F41" s="122"/>
    </row>
    <row r="42" spans="1:7" hidden="1" outlineLevel="1" x14ac:dyDescent="0.35">
      <c r="A42" s="47" t="s">
        <v>756</v>
      </c>
      <c r="B42" s="53"/>
      <c r="C42" s="122"/>
      <c r="D42" s="122"/>
      <c r="E42" s="207"/>
      <c r="F42" s="122"/>
    </row>
    <row r="43" spans="1:7" ht="15" customHeight="1" collapsed="1" x14ac:dyDescent="0.35">
      <c r="A43" s="56"/>
      <c r="B43" s="57" t="s">
        <v>757</v>
      </c>
      <c r="C43" s="56" t="s">
        <v>747</v>
      </c>
      <c r="D43" s="56" t="s">
        <v>748</v>
      </c>
      <c r="E43" s="58"/>
      <c r="F43" s="59" t="s">
        <v>712</v>
      </c>
      <c r="G43" s="59"/>
    </row>
    <row r="44" spans="1:7" x14ac:dyDescent="0.35">
      <c r="A44" s="118" t="s">
        <v>758</v>
      </c>
      <c r="B44" s="119" t="s">
        <v>759</v>
      </c>
      <c r="C44" s="120">
        <f>SUM(C45:C71)</f>
        <v>0</v>
      </c>
      <c r="D44" s="120">
        <f>SUM(D45:D71)</f>
        <v>0</v>
      </c>
      <c r="E44" s="120"/>
      <c r="F44" s="120">
        <f>SUM(F45:F71)</f>
        <v>0</v>
      </c>
      <c r="G44" s="34"/>
    </row>
    <row r="45" spans="1:7" x14ac:dyDescent="0.35">
      <c r="A45" s="47" t="s">
        <v>760</v>
      </c>
      <c r="B45" s="47" t="s">
        <v>761</v>
      </c>
      <c r="C45" s="122">
        <v>0</v>
      </c>
      <c r="D45" s="122">
        <v>0</v>
      </c>
      <c r="E45" s="122"/>
      <c r="F45" s="122">
        <v>0</v>
      </c>
      <c r="G45" s="34"/>
    </row>
    <row r="46" spans="1:7" x14ac:dyDescent="0.35">
      <c r="A46" s="47" t="s">
        <v>762</v>
      </c>
      <c r="B46" s="47" t="s">
        <v>763</v>
      </c>
      <c r="C46" s="122">
        <v>0</v>
      </c>
      <c r="D46" s="122">
        <v>0</v>
      </c>
      <c r="E46" s="122"/>
      <c r="F46" s="122">
        <v>0</v>
      </c>
      <c r="G46" s="34"/>
    </row>
    <row r="47" spans="1:7" x14ac:dyDescent="0.35">
      <c r="A47" s="47" t="s">
        <v>764</v>
      </c>
      <c r="B47" s="47" t="s">
        <v>765</v>
      </c>
      <c r="C47" s="122">
        <v>0</v>
      </c>
      <c r="D47" s="122">
        <v>0</v>
      </c>
      <c r="E47" s="122"/>
      <c r="F47" s="122">
        <v>0</v>
      </c>
      <c r="G47" s="34"/>
    </row>
    <row r="48" spans="1:7" x14ac:dyDescent="0.35">
      <c r="A48" s="47" t="s">
        <v>766</v>
      </c>
      <c r="B48" s="47" t="s">
        <v>767</v>
      </c>
      <c r="C48" s="122">
        <v>0</v>
      </c>
      <c r="D48" s="122">
        <v>0</v>
      </c>
      <c r="E48" s="122"/>
      <c r="F48" s="122">
        <v>0</v>
      </c>
      <c r="G48" s="34"/>
    </row>
    <row r="49" spans="1:7" x14ac:dyDescent="0.35">
      <c r="A49" s="47" t="s">
        <v>768</v>
      </c>
      <c r="B49" s="47" t="s">
        <v>769</v>
      </c>
      <c r="C49" s="122">
        <v>0</v>
      </c>
      <c r="D49" s="122">
        <v>0</v>
      </c>
      <c r="E49" s="122"/>
      <c r="F49" s="122">
        <v>0</v>
      </c>
      <c r="G49" s="34"/>
    </row>
    <row r="50" spans="1:7" x14ac:dyDescent="0.35">
      <c r="A50" s="47" t="s">
        <v>770</v>
      </c>
      <c r="B50" s="47" t="s">
        <v>771</v>
      </c>
      <c r="C50" s="122">
        <v>0</v>
      </c>
      <c r="D50" s="122">
        <v>0</v>
      </c>
      <c r="E50" s="122"/>
      <c r="F50" s="122">
        <v>0</v>
      </c>
      <c r="G50" s="34"/>
    </row>
    <row r="51" spans="1:7" x14ac:dyDescent="0.35">
      <c r="A51" s="47" t="s">
        <v>772</v>
      </c>
      <c r="B51" s="47" t="s">
        <v>773</v>
      </c>
      <c r="C51" s="122">
        <v>0</v>
      </c>
      <c r="D51" s="122">
        <v>0</v>
      </c>
      <c r="E51" s="122"/>
      <c r="F51" s="122">
        <v>0</v>
      </c>
      <c r="G51" s="34"/>
    </row>
    <row r="52" spans="1:7" x14ac:dyDescent="0.35">
      <c r="A52" s="47" t="s">
        <v>774</v>
      </c>
      <c r="B52" s="47" t="s">
        <v>775</v>
      </c>
      <c r="C52" s="122">
        <v>0</v>
      </c>
      <c r="D52" s="122">
        <v>0</v>
      </c>
      <c r="E52" s="122"/>
      <c r="F52" s="122">
        <v>0</v>
      </c>
      <c r="G52" s="34"/>
    </row>
    <row r="53" spans="1:7" x14ac:dyDescent="0.35">
      <c r="A53" s="47" t="s">
        <v>776</v>
      </c>
      <c r="B53" s="47" t="s">
        <v>777</v>
      </c>
      <c r="C53" s="122">
        <v>0</v>
      </c>
      <c r="D53" s="122">
        <v>0</v>
      </c>
      <c r="E53" s="122"/>
      <c r="F53" s="122">
        <v>0</v>
      </c>
      <c r="G53" s="34"/>
    </row>
    <row r="54" spans="1:7" x14ac:dyDescent="0.35">
      <c r="A54" s="47" t="s">
        <v>778</v>
      </c>
      <c r="B54" s="47" t="s">
        <v>779</v>
      </c>
      <c r="C54" s="122">
        <v>0</v>
      </c>
      <c r="D54" s="122">
        <v>0</v>
      </c>
      <c r="E54" s="122"/>
      <c r="F54" s="122">
        <v>0</v>
      </c>
      <c r="G54" s="34"/>
    </row>
    <row r="55" spans="1:7" x14ac:dyDescent="0.35">
      <c r="A55" s="47" t="s">
        <v>780</v>
      </c>
      <c r="B55" s="47" t="s">
        <v>781</v>
      </c>
      <c r="C55" s="122">
        <v>0</v>
      </c>
      <c r="D55" s="122">
        <v>0</v>
      </c>
      <c r="E55" s="122"/>
      <c r="F55" s="122">
        <v>0</v>
      </c>
      <c r="G55" s="34"/>
    </row>
    <row r="56" spans="1:7" x14ac:dyDescent="0.35">
      <c r="A56" s="47" t="s">
        <v>782</v>
      </c>
      <c r="B56" s="47" t="s">
        <v>783</v>
      </c>
      <c r="C56" s="122">
        <v>0</v>
      </c>
      <c r="D56" s="122">
        <v>0</v>
      </c>
      <c r="E56" s="122"/>
      <c r="F56" s="122">
        <v>0</v>
      </c>
      <c r="G56" s="34"/>
    </row>
    <row r="57" spans="1:7" x14ac:dyDescent="0.35">
      <c r="A57" s="47" t="s">
        <v>784</v>
      </c>
      <c r="B57" s="47" t="s">
        <v>785</v>
      </c>
      <c r="C57" s="122">
        <v>0</v>
      </c>
      <c r="D57" s="122">
        <v>0</v>
      </c>
      <c r="E57" s="122"/>
      <c r="F57" s="122">
        <v>0</v>
      </c>
      <c r="G57" s="34"/>
    </row>
    <row r="58" spans="1:7" x14ac:dyDescent="0.35">
      <c r="A58" s="47" t="s">
        <v>786</v>
      </c>
      <c r="B58" s="47" t="s">
        <v>787</v>
      </c>
      <c r="C58" s="122">
        <v>0</v>
      </c>
      <c r="D58" s="122">
        <v>0</v>
      </c>
      <c r="E58" s="122"/>
      <c r="F58" s="122">
        <v>0</v>
      </c>
      <c r="G58" s="34"/>
    </row>
    <row r="59" spans="1:7" x14ac:dyDescent="0.35">
      <c r="A59" s="47" t="s">
        <v>788</v>
      </c>
      <c r="B59" s="47" t="s">
        <v>789</v>
      </c>
      <c r="C59" s="122">
        <v>0</v>
      </c>
      <c r="D59" s="122">
        <v>0</v>
      </c>
      <c r="E59" s="122"/>
      <c r="F59" s="122">
        <v>0</v>
      </c>
      <c r="G59" s="34"/>
    </row>
    <row r="60" spans="1:7" x14ac:dyDescent="0.35">
      <c r="A60" s="47" t="s">
        <v>790</v>
      </c>
      <c r="B60" s="47" t="s">
        <v>791</v>
      </c>
      <c r="C60" s="122">
        <v>0</v>
      </c>
      <c r="D60" s="122">
        <v>0</v>
      </c>
      <c r="E60" s="122"/>
      <c r="F60" s="122">
        <v>0</v>
      </c>
      <c r="G60" s="34"/>
    </row>
    <row r="61" spans="1:7" x14ac:dyDescent="0.35">
      <c r="A61" s="47" t="s">
        <v>792</v>
      </c>
      <c r="B61" s="47" t="s">
        <v>793</v>
      </c>
      <c r="C61" s="122">
        <v>0</v>
      </c>
      <c r="D61" s="122">
        <v>0</v>
      </c>
      <c r="E61" s="122"/>
      <c r="F61" s="122">
        <v>0</v>
      </c>
      <c r="G61" s="34"/>
    </row>
    <row r="62" spans="1:7" x14ac:dyDescent="0.35">
      <c r="A62" s="47" t="s">
        <v>794</v>
      </c>
      <c r="B62" s="47" t="s">
        <v>795</v>
      </c>
      <c r="C62" s="122">
        <v>0</v>
      </c>
      <c r="D62" s="122">
        <v>0</v>
      </c>
      <c r="E62" s="122"/>
      <c r="F62" s="122">
        <v>0</v>
      </c>
      <c r="G62" s="34"/>
    </row>
    <row r="63" spans="1:7" x14ac:dyDescent="0.35">
      <c r="A63" s="47" t="s">
        <v>796</v>
      </c>
      <c r="B63" s="47" t="s">
        <v>797</v>
      </c>
      <c r="C63" s="122">
        <v>0</v>
      </c>
      <c r="D63" s="122">
        <v>0</v>
      </c>
      <c r="E63" s="122"/>
      <c r="F63" s="122">
        <v>0</v>
      </c>
      <c r="G63" s="34"/>
    </row>
    <row r="64" spans="1:7" x14ac:dyDescent="0.35">
      <c r="A64" s="47" t="s">
        <v>798</v>
      </c>
      <c r="B64" s="47" t="s">
        <v>799</v>
      </c>
      <c r="C64" s="122">
        <v>0</v>
      </c>
      <c r="D64" s="122">
        <v>0</v>
      </c>
      <c r="E64" s="122"/>
      <c r="F64" s="122">
        <v>0</v>
      </c>
      <c r="G64" s="34"/>
    </row>
    <row r="65" spans="1:7" x14ac:dyDescent="0.35">
      <c r="A65" s="47" t="s">
        <v>800</v>
      </c>
      <c r="B65" s="47" t="s">
        <v>801</v>
      </c>
      <c r="C65" s="122">
        <v>0</v>
      </c>
      <c r="D65" s="122">
        <v>0</v>
      </c>
      <c r="E65" s="122"/>
      <c r="F65" s="122">
        <v>0</v>
      </c>
      <c r="G65" s="34"/>
    </row>
    <row r="66" spans="1:7" x14ac:dyDescent="0.35">
      <c r="A66" s="47" t="s">
        <v>802</v>
      </c>
      <c r="B66" s="47" t="s">
        <v>803</v>
      </c>
      <c r="C66" s="122">
        <v>0</v>
      </c>
      <c r="D66" s="122">
        <v>0</v>
      </c>
      <c r="E66" s="122"/>
      <c r="F66" s="122">
        <v>0</v>
      </c>
      <c r="G66" s="34"/>
    </row>
    <row r="67" spans="1:7" x14ac:dyDescent="0.35">
      <c r="A67" s="47" t="s">
        <v>804</v>
      </c>
      <c r="B67" s="47" t="s">
        <v>805</v>
      </c>
      <c r="C67" s="122">
        <v>0</v>
      </c>
      <c r="D67" s="122">
        <v>0</v>
      </c>
      <c r="E67" s="122"/>
      <c r="F67" s="122">
        <v>0</v>
      </c>
      <c r="G67" s="34"/>
    </row>
    <row r="68" spans="1:7" x14ac:dyDescent="0.35">
      <c r="A68" s="47" t="s">
        <v>806</v>
      </c>
      <c r="B68" s="47" t="s">
        <v>807</v>
      </c>
      <c r="C68" s="122">
        <v>0</v>
      </c>
      <c r="D68" s="122">
        <v>0</v>
      </c>
      <c r="E68" s="122"/>
      <c r="F68" s="122">
        <v>0</v>
      </c>
      <c r="G68" s="34"/>
    </row>
    <row r="69" spans="1:7" x14ac:dyDescent="0.35">
      <c r="A69" s="47" t="s">
        <v>808</v>
      </c>
      <c r="B69" s="47" t="s">
        <v>809</v>
      </c>
      <c r="C69" s="122">
        <v>0</v>
      </c>
      <c r="D69" s="122">
        <v>0</v>
      </c>
      <c r="E69" s="122"/>
      <c r="F69" s="122">
        <v>0</v>
      </c>
      <c r="G69" s="34"/>
    </row>
    <row r="70" spans="1:7" x14ac:dyDescent="0.35">
      <c r="A70" s="47" t="s">
        <v>810</v>
      </c>
      <c r="B70" s="47" t="s">
        <v>811</v>
      </c>
      <c r="C70" s="122">
        <v>0</v>
      </c>
      <c r="D70" s="122">
        <v>0</v>
      </c>
      <c r="E70" s="122"/>
      <c r="F70" s="122">
        <v>0</v>
      </c>
      <c r="G70" s="34"/>
    </row>
    <row r="71" spans="1:7" x14ac:dyDescent="0.35">
      <c r="A71" s="47" t="s">
        <v>812</v>
      </c>
      <c r="B71" s="47" t="s">
        <v>813</v>
      </c>
      <c r="C71" s="122">
        <v>0</v>
      </c>
      <c r="D71" s="122">
        <v>0</v>
      </c>
      <c r="E71" s="122"/>
      <c r="F71" s="122">
        <v>0</v>
      </c>
      <c r="G71" s="34"/>
    </row>
    <row r="72" spans="1:7" x14ac:dyDescent="0.35">
      <c r="A72" s="118" t="s">
        <v>814</v>
      </c>
      <c r="B72" s="119" t="s">
        <v>466</v>
      </c>
      <c r="C72" s="120">
        <f>SUM(C73:C75)</f>
        <v>0</v>
      </c>
      <c r="D72" s="120">
        <f>SUM(D73:D75)</f>
        <v>0</v>
      </c>
      <c r="E72" s="120"/>
      <c r="F72" s="120">
        <f>SUM(F73:F75)</f>
        <v>0</v>
      </c>
      <c r="G72" s="34"/>
    </row>
    <row r="73" spans="1:7" x14ac:dyDescent="0.35">
      <c r="A73" s="47" t="s">
        <v>815</v>
      </c>
      <c r="B73" s="47" t="s">
        <v>816</v>
      </c>
      <c r="C73" s="122">
        <v>0</v>
      </c>
      <c r="D73" s="122">
        <v>0</v>
      </c>
      <c r="E73" s="122"/>
      <c r="F73" s="122">
        <v>0</v>
      </c>
      <c r="G73" s="34"/>
    </row>
    <row r="74" spans="1:7" x14ac:dyDescent="0.35">
      <c r="A74" s="47" t="s">
        <v>817</v>
      </c>
      <c r="B74" s="47" t="s">
        <v>818</v>
      </c>
      <c r="C74" s="122">
        <v>0</v>
      </c>
      <c r="D74" s="122">
        <v>0</v>
      </c>
      <c r="E74" s="122"/>
      <c r="F74" s="122">
        <v>0</v>
      </c>
      <c r="G74" s="34"/>
    </row>
    <row r="75" spans="1:7" x14ac:dyDescent="0.35">
      <c r="A75" s="47" t="s">
        <v>819</v>
      </c>
      <c r="B75" s="47" t="s">
        <v>820</v>
      </c>
      <c r="C75" s="122">
        <v>0</v>
      </c>
      <c r="D75" s="122">
        <v>0</v>
      </c>
      <c r="E75" s="122"/>
      <c r="F75" s="122">
        <v>0</v>
      </c>
      <c r="G75" s="34"/>
    </row>
    <row r="76" spans="1:7" x14ac:dyDescent="0.35">
      <c r="A76" s="118" t="s">
        <v>821</v>
      </c>
      <c r="B76" s="119" t="s">
        <v>263</v>
      </c>
      <c r="C76" s="120">
        <f>SUM(C77:C87)</f>
        <v>1</v>
      </c>
      <c r="D76" s="120">
        <f>SUM(D77:D87)</f>
        <v>0</v>
      </c>
      <c r="E76" s="120"/>
      <c r="F76" s="120">
        <f>SUM(F77:F87)</f>
        <v>1</v>
      </c>
      <c r="G76" s="34"/>
    </row>
    <row r="77" spans="1:7" x14ac:dyDescent="0.35">
      <c r="A77" s="47" t="s">
        <v>822</v>
      </c>
      <c r="B77" s="60" t="s">
        <v>468</v>
      </c>
      <c r="C77" s="122">
        <v>0</v>
      </c>
      <c r="D77" s="122">
        <v>0</v>
      </c>
      <c r="E77" s="122"/>
      <c r="F77" s="122">
        <v>0</v>
      </c>
      <c r="G77" s="34"/>
    </row>
    <row r="78" spans="1:7" x14ac:dyDescent="0.35">
      <c r="A78" s="47" t="s">
        <v>823</v>
      </c>
      <c r="B78" s="47" t="s">
        <v>470</v>
      </c>
      <c r="C78" s="122">
        <v>0</v>
      </c>
      <c r="D78" s="122">
        <v>0</v>
      </c>
      <c r="E78" s="122"/>
      <c r="F78" s="122">
        <v>0</v>
      </c>
      <c r="G78" s="34"/>
    </row>
    <row r="79" spans="1:7" x14ac:dyDescent="0.35">
      <c r="A79" s="47" t="s">
        <v>824</v>
      </c>
      <c r="B79" s="60" t="s">
        <v>472</v>
      </c>
      <c r="C79" s="122">
        <v>0</v>
      </c>
      <c r="D79" s="122">
        <v>0</v>
      </c>
      <c r="E79" s="122"/>
      <c r="F79" s="122">
        <v>0</v>
      </c>
      <c r="G79" s="34"/>
    </row>
    <row r="80" spans="1:7" x14ac:dyDescent="0.35">
      <c r="A80" s="47" t="s">
        <v>825</v>
      </c>
      <c r="B80" s="60" t="s">
        <v>474</v>
      </c>
      <c r="C80" s="122">
        <v>0</v>
      </c>
      <c r="D80" s="122">
        <v>0</v>
      </c>
      <c r="E80" s="122"/>
      <c r="F80" s="122">
        <v>0</v>
      </c>
      <c r="G80" s="34"/>
    </row>
    <row r="81" spans="1:7" x14ac:dyDescent="0.35">
      <c r="A81" s="47" t="s">
        <v>826</v>
      </c>
      <c r="B81" s="60" t="s">
        <v>476</v>
      </c>
      <c r="C81" s="122">
        <v>1</v>
      </c>
      <c r="D81" s="122">
        <v>0</v>
      </c>
      <c r="E81" s="122"/>
      <c r="F81" s="122">
        <v>1</v>
      </c>
      <c r="G81" s="34"/>
    </row>
    <row r="82" spans="1:7" x14ac:dyDescent="0.35">
      <c r="A82" s="47" t="s">
        <v>827</v>
      </c>
      <c r="B82" s="60" t="s">
        <v>478</v>
      </c>
      <c r="C82" s="122">
        <v>0</v>
      </c>
      <c r="D82" s="122">
        <v>0</v>
      </c>
      <c r="E82" s="122"/>
      <c r="F82" s="122">
        <v>0</v>
      </c>
      <c r="G82" s="34"/>
    </row>
    <row r="83" spans="1:7" x14ac:dyDescent="0.35">
      <c r="A83" s="47" t="s">
        <v>828</v>
      </c>
      <c r="B83" s="60" t="s">
        <v>480</v>
      </c>
      <c r="C83" s="122">
        <v>0</v>
      </c>
      <c r="D83" s="122">
        <v>0</v>
      </c>
      <c r="E83" s="122"/>
      <c r="F83" s="122">
        <v>0</v>
      </c>
      <c r="G83" s="34"/>
    </row>
    <row r="84" spans="1:7" x14ac:dyDescent="0.35">
      <c r="A84" s="47" t="s">
        <v>829</v>
      </c>
      <c r="B84" s="60" t="s">
        <v>482</v>
      </c>
      <c r="C84" s="122">
        <v>0</v>
      </c>
      <c r="D84" s="122">
        <v>0</v>
      </c>
      <c r="E84" s="122"/>
      <c r="F84" s="122">
        <v>0</v>
      </c>
      <c r="G84" s="34"/>
    </row>
    <row r="85" spans="1:7" x14ac:dyDescent="0.35">
      <c r="A85" s="47" t="s">
        <v>830</v>
      </c>
      <c r="B85" s="60" t="s">
        <v>484</v>
      </c>
      <c r="C85" s="122">
        <v>0</v>
      </c>
      <c r="D85" s="122">
        <v>0</v>
      </c>
      <c r="E85" s="122"/>
      <c r="F85" s="122">
        <v>0</v>
      </c>
      <c r="G85" s="34"/>
    </row>
    <row r="86" spans="1:7" x14ac:dyDescent="0.35">
      <c r="A86" s="47" t="s">
        <v>831</v>
      </c>
      <c r="B86" s="60" t="s">
        <v>486</v>
      </c>
      <c r="C86" s="122">
        <v>0</v>
      </c>
      <c r="D86" s="122">
        <v>0</v>
      </c>
      <c r="E86" s="122"/>
      <c r="F86" s="122">
        <v>0</v>
      </c>
      <c r="G86" s="34"/>
    </row>
    <row r="87" spans="1:7" x14ac:dyDescent="0.35">
      <c r="A87" s="47" t="s">
        <v>832</v>
      </c>
      <c r="B87" s="60" t="s">
        <v>263</v>
      </c>
      <c r="C87" s="122">
        <v>0</v>
      </c>
      <c r="D87" s="122">
        <v>0</v>
      </c>
      <c r="E87" s="122"/>
      <c r="F87" s="122">
        <v>0</v>
      </c>
      <c r="G87" s="34"/>
    </row>
    <row r="88" spans="1:7" hidden="1" outlineLevel="1" x14ac:dyDescent="0.35">
      <c r="A88" s="47" t="s">
        <v>833</v>
      </c>
      <c r="B88" s="169" t="s">
        <v>267</v>
      </c>
      <c r="C88" s="122"/>
      <c r="D88" s="122"/>
      <c r="E88" s="122"/>
      <c r="F88" s="122"/>
      <c r="G88" s="34"/>
    </row>
    <row r="89" spans="1:7" hidden="1" outlineLevel="1" x14ac:dyDescent="0.35">
      <c r="A89" s="47" t="s">
        <v>834</v>
      </c>
      <c r="B89" s="169" t="s">
        <v>267</v>
      </c>
      <c r="C89" s="122"/>
      <c r="D89" s="122"/>
      <c r="E89" s="122"/>
      <c r="F89" s="122"/>
      <c r="G89" s="34"/>
    </row>
    <row r="90" spans="1:7" hidden="1" outlineLevel="1" x14ac:dyDescent="0.35">
      <c r="A90" s="47" t="s">
        <v>835</v>
      </c>
      <c r="B90" s="169" t="s">
        <v>267</v>
      </c>
      <c r="C90" s="122"/>
      <c r="D90" s="122"/>
      <c r="E90" s="122"/>
      <c r="F90" s="122"/>
      <c r="G90" s="34"/>
    </row>
    <row r="91" spans="1:7" hidden="1" outlineLevel="1" x14ac:dyDescent="0.35">
      <c r="A91" s="47" t="s">
        <v>836</v>
      </c>
      <c r="B91" s="169" t="s">
        <v>267</v>
      </c>
      <c r="C91" s="122"/>
      <c r="D91" s="122"/>
      <c r="E91" s="122"/>
      <c r="F91" s="122"/>
      <c r="G91" s="34"/>
    </row>
    <row r="92" spans="1:7" hidden="1" outlineLevel="1" x14ac:dyDescent="0.35">
      <c r="A92" s="47" t="s">
        <v>837</v>
      </c>
      <c r="B92" s="169" t="s">
        <v>267</v>
      </c>
      <c r="C92" s="122"/>
      <c r="D92" s="122"/>
      <c r="E92" s="122"/>
      <c r="F92" s="122"/>
      <c r="G92" s="34"/>
    </row>
    <row r="93" spans="1:7" hidden="1" outlineLevel="1" x14ac:dyDescent="0.35">
      <c r="A93" s="47" t="s">
        <v>838</v>
      </c>
      <c r="B93" s="169" t="s">
        <v>267</v>
      </c>
      <c r="C93" s="122"/>
      <c r="D93" s="122"/>
      <c r="E93" s="122"/>
      <c r="F93" s="122"/>
      <c r="G93" s="34"/>
    </row>
    <row r="94" spans="1:7" hidden="1" outlineLevel="1" x14ac:dyDescent="0.35">
      <c r="A94" s="47" t="s">
        <v>839</v>
      </c>
      <c r="B94" s="169" t="s">
        <v>267</v>
      </c>
      <c r="C94" s="122"/>
      <c r="D94" s="122"/>
      <c r="E94" s="122"/>
      <c r="F94" s="122"/>
      <c r="G94" s="34"/>
    </row>
    <row r="95" spans="1:7" hidden="1" outlineLevel="1" x14ac:dyDescent="0.35">
      <c r="A95" s="47" t="s">
        <v>840</v>
      </c>
      <c r="B95" s="169" t="s">
        <v>267</v>
      </c>
      <c r="C95" s="122"/>
      <c r="D95" s="122"/>
      <c r="E95" s="122"/>
      <c r="F95" s="122"/>
      <c r="G95" s="34"/>
    </row>
    <row r="96" spans="1:7" hidden="1" outlineLevel="1" x14ac:dyDescent="0.35">
      <c r="A96" s="47" t="s">
        <v>841</v>
      </c>
      <c r="B96" s="169" t="s">
        <v>267</v>
      </c>
      <c r="C96" s="122"/>
      <c r="D96" s="122"/>
      <c r="E96" s="122"/>
      <c r="F96" s="122"/>
      <c r="G96" s="34"/>
    </row>
    <row r="97" spans="1:7" hidden="1" outlineLevel="1" x14ac:dyDescent="0.35">
      <c r="A97" s="47" t="s">
        <v>842</v>
      </c>
      <c r="B97" s="169" t="s">
        <v>267</v>
      </c>
      <c r="C97" s="122"/>
      <c r="D97" s="122"/>
      <c r="E97" s="122"/>
      <c r="F97" s="122"/>
      <c r="G97" s="34"/>
    </row>
    <row r="98" spans="1:7" ht="15" customHeight="1" collapsed="1" x14ac:dyDescent="0.35">
      <c r="A98" s="56"/>
      <c r="B98" s="86" t="s">
        <v>843</v>
      </c>
      <c r="C98" s="56" t="s">
        <v>747</v>
      </c>
      <c r="D98" s="56" t="s">
        <v>748</v>
      </c>
      <c r="E98" s="58"/>
      <c r="F98" s="59" t="s">
        <v>712</v>
      </c>
      <c r="G98" s="59"/>
    </row>
    <row r="99" spans="1:7" x14ac:dyDescent="0.35">
      <c r="A99" s="118" t="s">
        <v>844</v>
      </c>
      <c r="B99" s="119" t="s">
        <v>476</v>
      </c>
      <c r="C99" s="120">
        <f>SUM(C100:C148)</f>
        <v>0.99999999999999989</v>
      </c>
      <c r="D99" s="120">
        <f>SUM(D100:D148)</f>
        <v>0</v>
      </c>
      <c r="E99" s="120"/>
      <c r="F99" s="120">
        <f>SUM(F100:F148)</f>
        <v>0.99999999999999989</v>
      </c>
      <c r="G99" s="34"/>
    </row>
    <row r="100" spans="1:7" x14ac:dyDescent="0.35">
      <c r="A100" s="47" t="s">
        <v>845</v>
      </c>
      <c r="B100" s="155" t="s">
        <v>3188</v>
      </c>
      <c r="C100" s="122">
        <f>VLOOKUP($B100,'D. Insert Nat Trans Templ'!$A$330:$I$344,9,FALSE)</f>
        <v>7.9702199161135134E-2</v>
      </c>
      <c r="D100" s="122">
        <v>0</v>
      </c>
      <c r="E100" s="122"/>
      <c r="F100" s="122">
        <f>SUM(C100:D100)</f>
        <v>7.9702199161135134E-2</v>
      </c>
      <c r="G100" s="34"/>
    </row>
    <row r="101" spans="1:7" x14ac:dyDescent="0.35">
      <c r="A101" s="47" t="s">
        <v>847</v>
      </c>
      <c r="B101" s="155" t="s">
        <v>3189</v>
      </c>
      <c r="C101" s="122">
        <f>VLOOKUP($B101,'D. Insert Nat Trans Templ'!$A$330:$I$344,9,FALSE)</f>
        <v>0.21786195390488564</v>
      </c>
      <c r="D101" s="122">
        <v>0</v>
      </c>
      <c r="E101" s="122"/>
      <c r="F101" s="122">
        <f t="shared" ref="F101:F112" si="1">SUM(C101:D101)</f>
        <v>0.21786195390488564</v>
      </c>
      <c r="G101" s="34"/>
    </row>
    <row r="102" spans="1:7" x14ac:dyDescent="0.35">
      <c r="A102" s="47" t="s">
        <v>848</v>
      </c>
      <c r="B102" s="155" t="s">
        <v>3190</v>
      </c>
      <c r="C102" s="122">
        <f>VLOOKUP($B102,'D. Insert Nat Trans Templ'!$A$330:$I$344,9,FALSE)</f>
        <v>8.1016193347386804E-3</v>
      </c>
      <c r="D102" s="122">
        <v>0</v>
      </c>
      <c r="E102" s="122"/>
      <c r="F102" s="122">
        <f t="shared" si="1"/>
        <v>8.1016193347386804E-3</v>
      </c>
      <c r="G102" s="34"/>
    </row>
    <row r="103" spans="1:7" x14ac:dyDescent="0.35">
      <c r="A103" s="47" t="s">
        <v>849</v>
      </c>
      <c r="B103" s="155" t="s">
        <v>3191</v>
      </c>
      <c r="C103" s="122">
        <f>VLOOKUP($B103,'D. Insert Nat Trans Templ'!$A$330:$I$344,9,FALSE)</f>
        <v>7.5006128889229086E-3</v>
      </c>
      <c r="D103" s="122">
        <v>0</v>
      </c>
      <c r="E103" s="122"/>
      <c r="F103" s="122">
        <f t="shared" si="1"/>
        <v>7.5006128889229086E-3</v>
      </c>
      <c r="G103" s="34"/>
    </row>
    <row r="104" spans="1:7" x14ac:dyDescent="0.35">
      <c r="A104" s="47" t="s">
        <v>850</v>
      </c>
      <c r="B104" s="155" t="s">
        <v>3192</v>
      </c>
      <c r="C104" s="122">
        <f>VLOOKUP($B104,'D. Insert Nat Trans Templ'!$A$330:$I$344,9,FALSE)</f>
        <v>8.669211064832304E-3</v>
      </c>
      <c r="D104" s="122">
        <v>0</v>
      </c>
      <c r="E104" s="122"/>
      <c r="F104" s="122">
        <f t="shared" si="1"/>
        <v>8.669211064832304E-3</v>
      </c>
      <c r="G104" s="34"/>
    </row>
    <row r="105" spans="1:7" x14ac:dyDescent="0.35">
      <c r="A105" s="47" t="s">
        <v>851</v>
      </c>
      <c r="B105" s="155" t="s">
        <v>3193</v>
      </c>
      <c r="C105" s="122">
        <f>VLOOKUP($B105,'D. Insert Nat Trans Templ'!$A$330:$I$344,9,FALSE)</f>
        <v>2.1103454020470283E-4</v>
      </c>
      <c r="D105" s="122">
        <v>0</v>
      </c>
      <c r="E105" s="122"/>
      <c r="F105" s="122">
        <f t="shared" si="1"/>
        <v>2.1103454020470283E-4</v>
      </c>
      <c r="G105" s="34"/>
    </row>
    <row r="106" spans="1:7" x14ac:dyDescent="0.35">
      <c r="A106" s="47" t="s">
        <v>852</v>
      </c>
      <c r="B106" s="155" t="s">
        <v>3194</v>
      </c>
      <c r="C106" s="122">
        <f>VLOOKUP($B106,'D. Insert Nat Trans Templ'!$A$330:$I$344,9,FALSE)</f>
        <v>1.6808821693241587E-2</v>
      </c>
      <c r="D106" s="122">
        <v>0</v>
      </c>
      <c r="E106" s="122"/>
      <c r="F106" s="122">
        <f t="shared" si="1"/>
        <v>1.6808821693241587E-2</v>
      </c>
      <c r="G106" s="34"/>
    </row>
    <row r="107" spans="1:7" x14ac:dyDescent="0.35">
      <c r="A107" s="47" t="s">
        <v>853</v>
      </c>
      <c r="B107" s="155" t="s">
        <v>3195</v>
      </c>
      <c r="C107" s="122">
        <f>VLOOKUP($B107,'D. Insert Nat Trans Templ'!$A$330:$I$344,9,FALSE)</f>
        <v>0</v>
      </c>
      <c r="D107" s="122">
        <v>0</v>
      </c>
      <c r="E107" s="122"/>
      <c r="F107" s="122">
        <f t="shared" si="1"/>
        <v>0</v>
      </c>
      <c r="G107" s="34"/>
    </row>
    <row r="108" spans="1:7" x14ac:dyDescent="0.35">
      <c r="A108" s="47" t="s">
        <v>854</v>
      </c>
      <c r="B108" s="155" t="s">
        <v>3196</v>
      </c>
      <c r="C108" s="122">
        <f>VLOOKUP($B108,'D. Insert Nat Trans Templ'!$A$330:$I$344,9,FALSE)</f>
        <v>0.5976082890085147</v>
      </c>
      <c r="D108" s="122">
        <v>0</v>
      </c>
      <c r="E108" s="122"/>
      <c r="F108" s="122">
        <f t="shared" si="1"/>
        <v>0.5976082890085147</v>
      </c>
      <c r="G108" s="34"/>
    </row>
    <row r="109" spans="1:7" x14ac:dyDescent="0.35">
      <c r="A109" s="47" t="s">
        <v>855</v>
      </c>
      <c r="B109" s="155" t="s">
        <v>3197</v>
      </c>
      <c r="C109" s="122">
        <f>VLOOKUP($B109,'D. Insert Nat Trans Templ'!$A$330:$I$344,9,FALSE)</f>
        <v>2.1915361883310352E-3</v>
      </c>
      <c r="D109" s="122">
        <v>0</v>
      </c>
      <c r="E109" s="122"/>
      <c r="F109" s="122">
        <f t="shared" si="1"/>
        <v>2.1915361883310352E-3</v>
      </c>
      <c r="G109" s="34"/>
    </row>
    <row r="110" spans="1:7" x14ac:dyDescent="0.35">
      <c r="A110" s="47" t="s">
        <v>856</v>
      </c>
      <c r="B110" s="155" t="s">
        <v>3198</v>
      </c>
      <c r="C110" s="122">
        <f>VLOOKUP($B110,'D. Insert Nat Trans Templ'!$A$330:$I$344,9,FALSE)</f>
        <v>4.5546709343124013E-2</v>
      </c>
      <c r="D110" s="122">
        <v>0</v>
      </c>
      <c r="E110" s="122"/>
      <c r="F110" s="122">
        <f t="shared" si="1"/>
        <v>4.5546709343124013E-2</v>
      </c>
      <c r="G110" s="34"/>
    </row>
    <row r="111" spans="1:7" x14ac:dyDescent="0.35">
      <c r="A111" s="47" t="s">
        <v>857</v>
      </c>
      <c r="B111" s="155" t="s">
        <v>3199</v>
      </c>
      <c r="C111" s="122">
        <f>VLOOKUP($B111,'D. Insert Nat Trans Templ'!$A$330:$I$344,9,FALSE)</f>
        <v>1.435798715473967E-2</v>
      </c>
      <c r="D111" s="122">
        <v>0</v>
      </c>
      <c r="E111" s="122"/>
      <c r="F111" s="122">
        <f t="shared" si="1"/>
        <v>1.435798715473967E-2</v>
      </c>
      <c r="G111" s="34"/>
    </row>
    <row r="112" spans="1:7" x14ac:dyDescent="0.35">
      <c r="A112" s="47" t="s">
        <v>858</v>
      </c>
      <c r="B112" s="155" t="s">
        <v>3200</v>
      </c>
      <c r="C112" s="122">
        <f>VLOOKUP($B112,'D. Insert Nat Trans Templ'!$A$330:$I$344,9,FALSE)</f>
        <v>1.440025717329474E-3</v>
      </c>
      <c r="D112" s="122">
        <v>0</v>
      </c>
      <c r="E112" s="122"/>
      <c r="F112" s="122">
        <f t="shared" si="1"/>
        <v>1.440025717329474E-3</v>
      </c>
      <c r="G112" s="34"/>
    </row>
    <row r="113" spans="1:7" x14ac:dyDescent="0.35">
      <c r="A113" s="47" t="s">
        <v>859</v>
      </c>
      <c r="B113" s="155"/>
      <c r="C113" s="122"/>
      <c r="D113" s="122"/>
      <c r="E113" s="122"/>
      <c r="F113" s="122"/>
      <c r="G113" s="34"/>
    </row>
    <row r="114" spans="1:7" x14ac:dyDescent="0.35">
      <c r="A114" s="47" t="s">
        <v>860</v>
      </c>
      <c r="B114" s="155"/>
      <c r="C114" s="122"/>
      <c r="D114" s="122"/>
      <c r="E114" s="122"/>
      <c r="F114" s="122"/>
      <c r="G114" s="34"/>
    </row>
    <row r="115" spans="1:7" x14ac:dyDescent="0.35">
      <c r="A115" s="47" t="s">
        <v>861</v>
      </c>
      <c r="B115" s="155"/>
      <c r="C115" s="122"/>
      <c r="D115" s="122"/>
      <c r="E115" s="122"/>
      <c r="F115" s="122"/>
      <c r="G115" s="34"/>
    </row>
    <row r="116" spans="1:7" x14ac:dyDescent="0.35">
      <c r="A116" s="47" t="s">
        <v>862</v>
      </c>
      <c r="B116" s="155"/>
      <c r="C116" s="122"/>
      <c r="D116" s="122"/>
      <c r="E116" s="122"/>
      <c r="F116" s="122"/>
      <c r="G116" s="34"/>
    </row>
    <row r="117" spans="1:7" x14ac:dyDescent="0.35">
      <c r="A117" s="47" t="s">
        <v>863</v>
      </c>
      <c r="B117" s="155"/>
      <c r="C117" s="122"/>
      <c r="D117" s="122"/>
      <c r="E117" s="122"/>
      <c r="F117" s="122"/>
      <c r="G117" s="34"/>
    </row>
    <row r="118" spans="1:7" x14ac:dyDescent="0.35">
      <c r="A118" s="47" t="s">
        <v>864</v>
      </c>
      <c r="B118" s="155"/>
      <c r="C118" s="122"/>
      <c r="D118" s="122"/>
      <c r="E118" s="122"/>
      <c r="F118" s="122"/>
      <c r="G118" s="34"/>
    </row>
    <row r="119" spans="1:7" x14ac:dyDescent="0.35">
      <c r="A119" s="47" t="s">
        <v>865</v>
      </c>
      <c r="B119" s="155"/>
      <c r="C119" s="122"/>
      <c r="D119" s="122"/>
      <c r="E119" s="122"/>
      <c r="F119" s="122"/>
      <c r="G119" s="34"/>
    </row>
    <row r="120" spans="1:7" x14ac:dyDescent="0.35">
      <c r="A120" s="47" t="s">
        <v>866</v>
      </c>
      <c r="B120" s="155"/>
      <c r="C120" s="122"/>
      <c r="D120" s="122"/>
      <c r="E120" s="122"/>
      <c r="F120" s="122"/>
      <c r="G120" s="34"/>
    </row>
    <row r="121" spans="1:7" x14ac:dyDescent="0.35">
      <c r="A121" s="47" t="s">
        <v>867</v>
      </c>
      <c r="B121" s="155"/>
      <c r="C121" s="122"/>
      <c r="D121" s="122"/>
      <c r="E121" s="122"/>
      <c r="F121" s="122"/>
      <c r="G121" s="34"/>
    </row>
    <row r="122" spans="1:7" x14ac:dyDescent="0.35">
      <c r="A122" s="47" t="s">
        <v>868</v>
      </c>
      <c r="B122" s="155"/>
      <c r="C122" s="122"/>
      <c r="D122" s="122"/>
      <c r="E122" s="122"/>
      <c r="F122" s="122"/>
      <c r="G122" s="34"/>
    </row>
    <row r="123" spans="1:7" x14ac:dyDescent="0.35">
      <c r="A123" s="47" t="s">
        <v>869</v>
      </c>
      <c r="B123" s="155"/>
      <c r="C123" s="122"/>
      <c r="D123" s="122"/>
      <c r="E123" s="122"/>
      <c r="F123" s="122"/>
      <c r="G123" s="34"/>
    </row>
    <row r="124" spans="1:7" x14ac:dyDescent="0.35">
      <c r="A124" s="47" t="s">
        <v>870</v>
      </c>
      <c r="B124" s="155"/>
      <c r="C124" s="122"/>
      <c r="D124" s="122"/>
      <c r="E124" s="122"/>
      <c r="F124" s="122"/>
      <c r="G124" s="34"/>
    </row>
    <row r="125" spans="1:7" x14ac:dyDescent="0.35">
      <c r="A125" s="47" t="s">
        <v>871</v>
      </c>
      <c r="B125" s="155"/>
      <c r="C125" s="122"/>
      <c r="D125" s="122"/>
      <c r="E125" s="122"/>
      <c r="F125" s="122"/>
      <c r="G125" s="34"/>
    </row>
    <row r="126" spans="1:7" x14ac:dyDescent="0.35">
      <c r="A126" s="47" t="s">
        <v>872</v>
      </c>
      <c r="B126" s="155"/>
      <c r="C126" s="122"/>
      <c r="D126" s="122"/>
      <c r="E126" s="122"/>
      <c r="F126" s="122"/>
      <c r="G126" s="34"/>
    </row>
    <row r="127" spans="1:7" x14ac:dyDescent="0.35">
      <c r="A127" s="47" t="s">
        <v>873</v>
      </c>
      <c r="B127" s="155"/>
      <c r="C127" s="122"/>
      <c r="D127" s="122"/>
      <c r="E127" s="122"/>
      <c r="F127" s="122"/>
      <c r="G127" s="34"/>
    </row>
    <row r="128" spans="1:7" x14ac:dyDescent="0.35">
      <c r="A128" s="47" t="s">
        <v>874</v>
      </c>
      <c r="B128" s="155"/>
      <c r="C128" s="122"/>
      <c r="D128" s="122"/>
      <c r="E128" s="122"/>
      <c r="F128" s="122"/>
      <c r="G128" s="34"/>
    </row>
    <row r="129" spans="1:7" x14ac:dyDescent="0.35">
      <c r="A129" s="47" t="s">
        <v>875</v>
      </c>
      <c r="B129" s="155"/>
      <c r="C129" s="122"/>
      <c r="D129" s="122"/>
      <c r="E129" s="122"/>
      <c r="F129" s="122"/>
      <c r="G129" s="34"/>
    </row>
    <row r="130" spans="1:7" x14ac:dyDescent="0.35">
      <c r="A130" s="47" t="s">
        <v>876</v>
      </c>
      <c r="B130" s="155"/>
      <c r="C130" s="122"/>
      <c r="D130" s="122"/>
      <c r="E130" s="122"/>
      <c r="F130" s="122"/>
      <c r="G130" s="34"/>
    </row>
    <row r="131" spans="1:7" x14ac:dyDescent="0.35">
      <c r="A131" s="47" t="s">
        <v>877</v>
      </c>
      <c r="B131" s="155"/>
      <c r="C131" s="122"/>
      <c r="D131" s="122"/>
      <c r="E131" s="122"/>
      <c r="F131" s="122"/>
      <c r="G131" s="34"/>
    </row>
    <row r="132" spans="1:7" x14ac:dyDescent="0.35">
      <c r="A132" s="47" t="s">
        <v>878</v>
      </c>
      <c r="B132" s="155"/>
      <c r="C132" s="122"/>
      <c r="D132" s="122"/>
      <c r="E132" s="122"/>
      <c r="F132" s="122"/>
      <c r="G132" s="34"/>
    </row>
    <row r="133" spans="1:7" x14ac:dyDescent="0.35">
      <c r="A133" s="47" t="s">
        <v>879</v>
      </c>
      <c r="B133" s="155"/>
      <c r="C133" s="122"/>
      <c r="D133" s="122"/>
      <c r="E133" s="122"/>
      <c r="F133" s="122"/>
      <c r="G133" s="34"/>
    </row>
    <row r="134" spans="1:7" x14ac:dyDescent="0.35">
      <c r="A134" s="47" t="s">
        <v>880</v>
      </c>
      <c r="B134" s="155"/>
      <c r="C134" s="122"/>
      <c r="D134" s="122"/>
      <c r="E134" s="122"/>
      <c r="F134" s="122"/>
      <c r="G134" s="34"/>
    </row>
    <row r="135" spans="1:7" x14ac:dyDescent="0.35">
      <c r="A135" s="47" t="s">
        <v>881</v>
      </c>
      <c r="B135" s="155"/>
      <c r="C135" s="122"/>
      <c r="D135" s="122"/>
      <c r="E135" s="122"/>
      <c r="F135" s="122"/>
      <c r="G135" s="34"/>
    </row>
    <row r="136" spans="1:7" x14ac:dyDescent="0.35">
      <c r="A136" s="47" t="s">
        <v>882</v>
      </c>
      <c r="B136" s="155"/>
      <c r="C136" s="122"/>
      <c r="D136" s="122"/>
      <c r="E136" s="122"/>
      <c r="F136" s="122"/>
      <c r="G136" s="34"/>
    </row>
    <row r="137" spans="1:7" x14ac:dyDescent="0.35">
      <c r="A137" s="47" t="s">
        <v>883</v>
      </c>
      <c r="B137" s="155"/>
      <c r="C137" s="122"/>
      <c r="D137" s="122"/>
      <c r="E137" s="122"/>
      <c r="F137" s="122"/>
      <c r="G137" s="34"/>
    </row>
    <row r="138" spans="1:7" x14ac:dyDescent="0.35">
      <c r="A138" s="47" t="s">
        <v>884</v>
      </c>
      <c r="B138" s="155"/>
      <c r="C138" s="122"/>
      <c r="D138" s="122"/>
      <c r="E138" s="122"/>
      <c r="F138" s="122"/>
      <c r="G138" s="34"/>
    </row>
    <row r="139" spans="1:7" x14ac:dyDescent="0.35">
      <c r="A139" s="47" t="s">
        <v>885</v>
      </c>
      <c r="B139" s="155"/>
      <c r="C139" s="122"/>
      <c r="D139" s="122"/>
      <c r="E139" s="122"/>
      <c r="F139" s="122"/>
      <c r="G139" s="34"/>
    </row>
    <row r="140" spans="1:7" x14ac:dyDescent="0.35">
      <c r="A140" s="47" t="s">
        <v>886</v>
      </c>
      <c r="B140" s="155"/>
      <c r="C140" s="122"/>
      <c r="D140" s="122"/>
      <c r="E140" s="122"/>
      <c r="F140" s="122"/>
      <c r="G140" s="34"/>
    </row>
    <row r="141" spans="1:7" x14ac:dyDescent="0.35">
      <c r="A141" s="47" t="s">
        <v>887</v>
      </c>
      <c r="B141" s="155"/>
      <c r="C141" s="122"/>
      <c r="D141" s="122"/>
      <c r="E141" s="122"/>
      <c r="F141" s="122"/>
      <c r="G141" s="34"/>
    </row>
    <row r="142" spans="1:7" x14ac:dyDescent="0.35">
      <c r="A142" s="47" t="s">
        <v>888</v>
      </c>
      <c r="B142" s="155"/>
      <c r="C142" s="122"/>
      <c r="D142" s="122"/>
      <c r="E142" s="122"/>
      <c r="F142" s="122"/>
      <c r="G142" s="34"/>
    </row>
    <row r="143" spans="1:7" x14ac:dyDescent="0.35">
      <c r="A143" s="47" t="s">
        <v>889</v>
      </c>
      <c r="B143" s="155"/>
      <c r="C143" s="122"/>
      <c r="D143" s="122"/>
      <c r="E143" s="122"/>
      <c r="F143" s="122"/>
      <c r="G143" s="34"/>
    </row>
    <row r="144" spans="1:7" x14ac:dyDescent="0.35">
      <c r="A144" s="47" t="s">
        <v>890</v>
      </c>
      <c r="B144" s="155"/>
      <c r="C144" s="122"/>
      <c r="D144" s="122"/>
      <c r="E144" s="122"/>
      <c r="F144" s="122"/>
      <c r="G144" s="34"/>
    </row>
    <row r="145" spans="1:7" x14ac:dyDescent="0.35">
      <c r="A145" s="47" t="s">
        <v>891</v>
      </c>
      <c r="B145" s="155"/>
      <c r="C145" s="122"/>
      <c r="D145" s="122"/>
      <c r="E145" s="122"/>
      <c r="F145" s="122"/>
      <c r="G145" s="34"/>
    </row>
    <row r="146" spans="1:7" x14ac:dyDescent="0.35">
      <c r="A146" s="47" t="s">
        <v>892</v>
      </c>
      <c r="B146" s="155"/>
      <c r="C146" s="122"/>
      <c r="D146" s="122"/>
      <c r="E146" s="122"/>
      <c r="F146" s="122"/>
      <c r="G146" s="34"/>
    </row>
    <row r="147" spans="1:7" x14ac:dyDescent="0.35">
      <c r="A147" s="47" t="s">
        <v>893</v>
      </c>
      <c r="B147" s="155"/>
      <c r="C147" s="122"/>
      <c r="D147" s="122"/>
      <c r="E147" s="122"/>
      <c r="F147" s="122"/>
      <c r="G147" s="34"/>
    </row>
    <row r="148" spans="1:7" x14ac:dyDescent="0.35">
      <c r="A148" s="47" t="s">
        <v>894</v>
      </c>
      <c r="B148" s="155"/>
      <c r="C148" s="122"/>
      <c r="D148" s="122"/>
      <c r="E148" s="122"/>
      <c r="F148" s="122"/>
      <c r="G148" s="34"/>
    </row>
    <row r="149" spans="1:7" ht="15" customHeight="1" x14ac:dyDescent="0.35">
      <c r="A149" s="56"/>
      <c r="B149" s="57" t="s">
        <v>895</v>
      </c>
      <c r="C149" s="56" t="s">
        <v>747</v>
      </c>
      <c r="D149" s="56" t="s">
        <v>748</v>
      </c>
      <c r="E149" s="58"/>
      <c r="F149" s="59" t="s">
        <v>712</v>
      </c>
      <c r="G149" s="59"/>
    </row>
    <row r="150" spans="1:7" x14ac:dyDescent="0.35">
      <c r="A150" s="47" t="s">
        <v>896</v>
      </c>
      <c r="B150" s="47" t="s">
        <v>897</v>
      </c>
      <c r="C150" s="122">
        <f>'D. Insert Nat Trans Templ'!I369</f>
        <v>0.5423604409666376</v>
      </c>
      <c r="D150" s="122">
        <v>0</v>
      </c>
      <c r="E150" s="208"/>
      <c r="F150" s="122">
        <f>SUM(C150:D150)</f>
        <v>0.5423604409666376</v>
      </c>
    </row>
    <row r="151" spans="1:7" x14ac:dyDescent="0.35">
      <c r="A151" s="47" t="s">
        <v>898</v>
      </c>
      <c r="B151" s="47" t="s">
        <v>899</v>
      </c>
      <c r="C151" s="122">
        <f>'D. Insert Nat Trans Templ'!I370</f>
        <v>0.45763955903336234</v>
      </c>
      <c r="D151" s="122">
        <v>0</v>
      </c>
      <c r="E151" s="208"/>
      <c r="F151" s="122">
        <f t="shared" ref="F151:F152" si="2">SUM(C151:D151)</f>
        <v>0.45763955903336234</v>
      </c>
    </row>
    <row r="152" spans="1:7" x14ac:dyDescent="0.35">
      <c r="A152" s="47" t="s">
        <v>900</v>
      </c>
      <c r="B152" s="47" t="s">
        <v>263</v>
      </c>
      <c r="C152" s="122">
        <v>0</v>
      </c>
      <c r="D152" s="122">
        <v>0</v>
      </c>
      <c r="E152" s="208"/>
      <c r="F152" s="122">
        <f t="shared" si="2"/>
        <v>0</v>
      </c>
    </row>
    <row r="153" spans="1:7" hidden="1" outlineLevel="1" x14ac:dyDescent="0.35">
      <c r="A153" s="47" t="s">
        <v>901</v>
      </c>
      <c r="B153" s="53"/>
      <c r="C153" s="122"/>
      <c r="D153" s="122"/>
      <c r="E153" s="208"/>
      <c r="F153" s="122"/>
    </row>
    <row r="154" spans="1:7" hidden="1" outlineLevel="1" x14ac:dyDescent="0.35">
      <c r="A154" s="47" t="s">
        <v>902</v>
      </c>
      <c r="B154" s="53"/>
      <c r="C154" s="122"/>
      <c r="D154" s="122"/>
      <c r="E154" s="208"/>
      <c r="F154" s="122"/>
    </row>
    <row r="155" spans="1:7" hidden="1" outlineLevel="1" x14ac:dyDescent="0.35">
      <c r="A155" s="47" t="s">
        <v>903</v>
      </c>
      <c r="B155" s="53"/>
      <c r="C155" s="122"/>
      <c r="D155" s="122"/>
      <c r="E155" s="208"/>
      <c r="F155" s="122"/>
    </row>
    <row r="156" spans="1:7" hidden="1" outlineLevel="1" x14ac:dyDescent="0.35">
      <c r="A156" s="47" t="s">
        <v>904</v>
      </c>
      <c r="B156" s="53"/>
      <c r="C156" s="122"/>
      <c r="D156" s="122"/>
      <c r="E156" s="208"/>
      <c r="F156" s="122"/>
    </row>
    <row r="157" spans="1:7" hidden="1" outlineLevel="1" x14ac:dyDescent="0.35">
      <c r="A157" s="47" t="s">
        <v>905</v>
      </c>
      <c r="C157" s="116"/>
      <c r="D157" s="116"/>
      <c r="E157" s="121"/>
      <c r="F157" s="116"/>
    </row>
    <row r="158" spans="1:7" hidden="1" outlineLevel="1" x14ac:dyDescent="0.35">
      <c r="A158" s="47" t="s">
        <v>906</v>
      </c>
      <c r="C158" s="116"/>
      <c r="D158" s="116"/>
      <c r="E158" s="121"/>
      <c r="F158" s="116"/>
    </row>
    <row r="159" spans="1:7" ht="15" customHeight="1" collapsed="1" x14ac:dyDescent="0.35">
      <c r="A159" s="56"/>
      <c r="B159" s="57" t="s">
        <v>907</v>
      </c>
      <c r="C159" s="56" t="s">
        <v>747</v>
      </c>
      <c r="D159" s="56" t="s">
        <v>748</v>
      </c>
      <c r="E159" s="58"/>
      <c r="F159" s="59" t="s">
        <v>712</v>
      </c>
      <c r="G159" s="59"/>
    </row>
    <row r="160" spans="1:7" x14ac:dyDescent="0.35">
      <c r="A160" s="47" t="s">
        <v>908</v>
      </c>
      <c r="B160" s="47" t="s">
        <v>909</v>
      </c>
      <c r="C160" s="122">
        <v>0</v>
      </c>
      <c r="D160" s="122">
        <v>0</v>
      </c>
      <c r="E160" s="208"/>
      <c r="F160" s="122">
        <f>SUM(C160:D160)</f>
        <v>0</v>
      </c>
    </row>
    <row r="161" spans="1:7" x14ac:dyDescent="0.35">
      <c r="A161" s="47" t="s">
        <v>910</v>
      </c>
      <c r="B161" s="47" t="s">
        <v>911</v>
      </c>
      <c r="C161" s="122">
        <v>1</v>
      </c>
      <c r="D161" s="122">
        <v>0</v>
      </c>
      <c r="E161" s="208"/>
      <c r="F161" s="122">
        <f>SUM(C161:D161)</f>
        <v>1</v>
      </c>
    </row>
    <row r="162" spans="1:7" x14ac:dyDescent="0.35">
      <c r="A162" s="47" t="s">
        <v>912</v>
      </c>
      <c r="B162" s="47" t="s">
        <v>263</v>
      </c>
      <c r="C162" s="122">
        <v>0</v>
      </c>
      <c r="D162" s="122">
        <v>0</v>
      </c>
      <c r="E162" s="208"/>
      <c r="F162" s="122">
        <f>SUM(C162:D162)</f>
        <v>0</v>
      </c>
    </row>
    <row r="163" spans="1:7" hidden="1" outlineLevel="1" x14ac:dyDescent="0.35">
      <c r="A163" s="47" t="s">
        <v>913</v>
      </c>
      <c r="B163" s="53"/>
      <c r="C163" s="53"/>
      <c r="D163" s="53"/>
      <c r="E163" s="136"/>
      <c r="F163" s="53"/>
    </row>
    <row r="164" spans="1:7" hidden="1" outlineLevel="1" x14ac:dyDescent="0.35">
      <c r="A164" s="47" t="s">
        <v>914</v>
      </c>
      <c r="B164" s="53"/>
      <c r="C164" s="53"/>
      <c r="D164" s="53"/>
      <c r="E164" s="136"/>
      <c r="F164" s="53"/>
    </row>
    <row r="165" spans="1:7" hidden="1" outlineLevel="1" x14ac:dyDescent="0.35">
      <c r="A165" s="47" t="s">
        <v>915</v>
      </c>
      <c r="B165" s="53"/>
      <c r="C165" s="53"/>
      <c r="D165" s="53"/>
      <c r="E165" s="136"/>
      <c r="F165" s="53"/>
    </row>
    <row r="166" spans="1:7" hidden="1" outlineLevel="1" x14ac:dyDescent="0.35">
      <c r="A166" s="47" t="s">
        <v>916</v>
      </c>
      <c r="E166" s="31"/>
    </row>
    <row r="167" spans="1:7" hidden="1" outlineLevel="1" x14ac:dyDescent="0.35">
      <c r="A167" s="47" t="s">
        <v>917</v>
      </c>
      <c r="E167" s="31"/>
    </row>
    <row r="168" spans="1:7" hidden="1" outlineLevel="1" x14ac:dyDescent="0.35">
      <c r="A168" s="47" t="s">
        <v>918</v>
      </c>
      <c r="E168" s="31"/>
    </row>
    <row r="169" spans="1:7" ht="15" customHeight="1" collapsed="1" x14ac:dyDescent="0.35">
      <c r="A169" s="56"/>
      <c r="B169" s="57" t="s">
        <v>919</v>
      </c>
      <c r="C169" s="56" t="s">
        <v>747</v>
      </c>
      <c r="D169" s="56" t="s">
        <v>748</v>
      </c>
      <c r="E169" s="58"/>
      <c r="F169" s="59" t="s">
        <v>712</v>
      </c>
      <c r="G169" s="59"/>
    </row>
    <row r="170" spans="1:7" x14ac:dyDescent="0.35">
      <c r="A170" s="47" t="s">
        <v>920</v>
      </c>
      <c r="B170" s="79" t="s">
        <v>921</v>
      </c>
      <c r="C170" s="122">
        <v>0.25463820088457867</v>
      </c>
      <c r="D170" s="122">
        <v>0</v>
      </c>
      <c r="E170" s="208"/>
      <c r="F170" s="122">
        <f>SUM(C170:D170)</f>
        <v>0.25463820088457867</v>
      </c>
    </row>
    <row r="171" spans="1:7" x14ac:dyDescent="0.35">
      <c r="A171" s="47" t="s">
        <v>922</v>
      </c>
      <c r="B171" s="79" t="s">
        <v>923</v>
      </c>
      <c r="C171" s="122">
        <v>0.27456770205065317</v>
      </c>
      <c r="D171" s="122">
        <v>0</v>
      </c>
      <c r="E171" s="208"/>
      <c r="F171" s="122">
        <f t="shared" ref="F171:F174" si="3">SUM(C171:D171)</f>
        <v>0.27456770205065317</v>
      </c>
    </row>
    <row r="172" spans="1:7" x14ac:dyDescent="0.35">
      <c r="A172" s="47" t="s">
        <v>924</v>
      </c>
      <c r="B172" s="79" t="s">
        <v>925</v>
      </c>
      <c r="C172" s="122">
        <v>9.9483617764499585E-2</v>
      </c>
      <c r="D172" s="122">
        <v>0</v>
      </c>
      <c r="E172" s="122"/>
      <c r="F172" s="122">
        <f t="shared" si="3"/>
        <v>9.9483617764499585E-2</v>
      </c>
    </row>
    <row r="173" spans="1:7" x14ac:dyDescent="0.35">
      <c r="A173" s="47" t="s">
        <v>926</v>
      </c>
      <c r="B173" s="79" t="s">
        <v>927</v>
      </c>
      <c r="C173" s="122">
        <v>0.36896457938749444</v>
      </c>
      <c r="D173" s="122">
        <v>0</v>
      </c>
      <c r="E173" s="122"/>
      <c r="F173" s="122">
        <f t="shared" si="3"/>
        <v>0.36896457938749444</v>
      </c>
    </row>
    <row r="174" spans="1:7" x14ac:dyDescent="0.35">
      <c r="A174" s="47" t="s">
        <v>928</v>
      </c>
      <c r="B174" s="79" t="s">
        <v>929</v>
      </c>
      <c r="C174" s="122">
        <v>2.3458999127742345E-3</v>
      </c>
      <c r="D174" s="122">
        <v>0</v>
      </c>
      <c r="E174" s="122"/>
      <c r="F174" s="122">
        <f t="shared" si="3"/>
        <v>2.3458999127742345E-3</v>
      </c>
    </row>
    <row r="175" spans="1:7" hidden="1" outlineLevel="1" x14ac:dyDescent="0.35">
      <c r="A175" s="47" t="s">
        <v>930</v>
      </c>
      <c r="B175" s="49"/>
      <c r="C175" s="116"/>
      <c r="D175" s="116"/>
      <c r="E175" s="116"/>
      <c r="F175" s="116"/>
    </row>
    <row r="176" spans="1:7" hidden="1" outlineLevel="1" x14ac:dyDescent="0.35">
      <c r="A176" s="47" t="s">
        <v>931</v>
      </c>
      <c r="B176" s="49"/>
      <c r="C176" s="116"/>
      <c r="D176" s="116"/>
      <c r="E176" s="116"/>
      <c r="F176" s="116"/>
    </row>
    <row r="177" spans="1:7" hidden="1" outlineLevel="1" x14ac:dyDescent="0.35">
      <c r="A177" s="47" t="s">
        <v>932</v>
      </c>
      <c r="B177" s="80"/>
      <c r="C177" s="116"/>
      <c r="D177" s="116"/>
      <c r="E177" s="116"/>
      <c r="F177" s="116"/>
    </row>
    <row r="178" spans="1:7" hidden="1" outlineLevel="1" x14ac:dyDescent="0.35">
      <c r="A178" s="47" t="s">
        <v>933</v>
      </c>
      <c r="B178" s="80"/>
      <c r="C178" s="116"/>
      <c r="D178" s="116"/>
      <c r="E178" s="116"/>
      <c r="F178" s="116"/>
    </row>
    <row r="179" spans="1:7" ht="15" customHeight="1" collapsed="1" x14ac:dyDescent="0.35">
      <c r="A179" s="56"/>
      <c r="B179" s="86" t="s">
        <v>934</v>
      </c>
      <c r="C179" s="56" t="s">
        <v>747</v>
      </c>
      <c r="D179" s="56" t="s">
        <v>748</v>
      </c>
      <c r="E179" s="56"/>
      <c r="F179" s="56" t="s">
        <v>712</v>
      </c>
      <c r="G179" s="59"/>
    </row>
    <row r="180" spans="1:7" x14ac:dyDescent="0.35">
      <c r="A180" s="47" t="s">
        <v>935</v>
      </c>
      <c r="B180" s="47" t="s">
        <v>936</v>
      </c>
      <c r="C180" s="122">
        <v>0</v>
      </c>
      <c r="D180" s="122">
        <v>0</v>
      </c>
      <c r="E180" s="208"/>
      <c r="F180" s="122">
        <f t="shared" ref="F180" si="4">SUM(C180:D180)</f>
        <v>0</v>
      </c>
    </row>
    <row r="181" spans="1:7" hidden="1" outlineLevel="1" x14ac:dyDescent="0.35">
      <c r="A181" s="47" t="s">
        <v>937</v>
      </c>
      <c r="B181" s="123" t="s">
        <v>938</v>
      </c>
      <c r="C181" s="122">
        <v>0</v>
      </c>
      <c r="D181" s="122" t="s">
        <v>1952</v>
      </c>
      <c r="E181" s="208"/>
      <c r="F181" s="122">
        <v>0</v>
      </c>
    </row>
    <row r="182" spans="1:7" hidden="1" outlineLevel="1" x14ac:dyDescent="0.35">
      <c r="A182" s="47" t="s">
        <v>939</v>
      </c>
      <c r="B182" s="124"/>
      <c r="C182" s="116"/>
      <c r="D182" s="116"/>
      <c r="E182" s="121"/>
      <c r="F182" s="116"/>
    </row>
    <row r="183" spans="1:7" hidden="1" outlineLevel="1" x14ac:dyDescent="0.35">
      <c r="A183" s="47" t="s">
        <v>940</v>
      </c>
      <c r="B183" s="124"/>
      <c r="C183" s="116"/>
      <c r="D183" s="116"/>
      <c r="E183" s="121"/>
      <c r="F183" s="116"/>
    </row>
    <row r="184" spans="1:7" hidden="1" outlineLevel="1" x14ac:dyDescent="0.35">
      <c r="A184" s="47" t="s">
        <v>941</v>
      </c>
      <c r="B184" s="124"/>
      <c r="C184" s="116"/>
      <c r="D184" s="116"/>
      <c r="E184" s="121"/>
      <c r="F184" s="116"/>
    </row>
    <row r="185" spans="1:7" ht="18.5" collapsed="1" x14ac:dyDescent="0.35">
      <c r="A185" s="125"/>
      <c r="B185" s="126" t="s">
        <v>709</v>
      </c>
      <c r="C185" s="125"/>
      <c r="D185" s="125"/>
      <c r="E185" s="125"/>
      <c r="F185" s="127"/>
      <c r="G185" s="127"/>
    </row>
    <row r="186" spans="1:7" ht="15" customHeight="1" x14ac:dyDescent="0.35">
      <c r="A186" s="56"/>
      <c r="B186" s="57" t="s">
        <v>942</v>
      </c>
      <c r="C186" s="56" t="s">
        <v>943</v>
      </c>
      <c r="D186" s="56" t="s">
        <v>944</v>
      </c>
      <c r="E186" s="58"/>
      <c r="F186" s="56" t="s">
        <v>747</v>
      </c>
      <c r="G186" s="56" t="s">
        <v>945</v>
      </c>
    </row>
    <row r="187" spans="1:7" x14ac:dyDescent="0.35">
      <c r="A187" s="47" t="s">
        <v>946</v>
      </c>
      <c r="B187" s="60" t="s">
        <v>947</v>
      </c>
      <c r="C187" s="134">
        <f>'D. Insert Nat Trans Templ'!C302</f>
        <v>291461.495262735</v>
      </c>
      <c r="D187" s="134"/>
      <c r="E187" s="195"/>
      <c r="F187" s="134"/>
      <c r="G187" s="134"/>
    </row>
    <row r="188" spans="1:7" x14ac:dyDescent="0.35">
      <c r="A188" s="77"/>
      <c r="B188" s="128"/>
      <c r="C188" s="195"/>
      <c r="D188" s="195"/>
      <c r="E188" s="195"/>
      <c r="F188" s="197"/>
      <c r="G188" s="197"/>
    </row>
    <row r="189" spans="1:7" x14ac:dyDescent="0.35">
      <c r="B189" s="60" t="s">
        <v>948</v>
      </c>
      <c r="C189" s="134"/>
      <c r="D189" s="180"/>
      <c r="E189" s="77"/>
      <c r="F189" s="78"/>
      <c r="G189" s="78"/>
    </row>
    <row r="190" spans="1:7" x14ac:dyDescent="0.35">
      <c r="A190" s="47" t="s">
        <v>949</v>
      </c>
      <c r="B190" s="155" t="s">
        <v>3315</v>
      </c>
      <c r="C190" s="134">
        <f>('D. Insert Nat Trans Templ'!G469)/1000000</f>
        <v>3026.7341187799971</v>
      </c>
      <c r="D190" s="180">
        <f>'D. Insert Nat Trans Templ'!C469</f>
        <v>53472</v>
      </c>
      <c r="E190" s="77"/>
      <c r="F190" s="69">
        <f>IF($C$214=0,"",IF(C190="[for completion]","",IF(C190="","",C190/$C$214)))</f>
        <v>3.8221545214828609E-2</v>
      </c>
      <c r="G190" s="69">
        <f>IF($D$214=0,"",IF(D190="[for completion]","",IF(D190="","",D190/$D$214)))</f>
        <v>0.19680747303061866</v>
      </c>
    </row>
    <row r="191" spans="1:7" x14ac:dyDescent="0.35">
      <c r="A191" s="47" t="s">
        <v>950</v>
      </c>
      <c r="B191" s="155" t="s">
        <v>3316</v>
      </c>
      <c r="C191" s="134">
        <f>('D. Insert Nat Trans Templ'!G470 +'D. Insert Nat Trans Templ'!G471)/1000000</f>
        <v>9231.7347025799936</v>
      </c>
      <c r="D191" s="180">
        <f>'D. Insert Nat Trans Templ'!C470+'D. Insert Nat Trans Templ'!C471</f>
        <v>61821</v>
      </c>
      <c r="E191" s="77"/>
      <c r="F191" s="69">
        <f t="shared" ref="F191:F213" si="5">IF($C$214=0,"",IF(C191="[for completion]","",IF(C191="","",C191/$C$214)))</f>
        <v>0.11657818344750721</v>
      </c>
      <c r="G191" s="69">
        <f t="shared" ref="G191:G213" si="6">IF($D$214=0,"",IF(D191="[for completion]","",IF(D191="","",D191/$D$214)))</f>
        <v>0.22753655726783881</v>
      </c>
    </row>
    <row r="192" spans="1:7" x14ac:dyDescent="0.35">
      <c r="A192" s="47" t="s">
        <v>951</v>
      </c>
      <c r="B192" s="155" t="s">
        <v>3317</v>
      </c>
      <c r="C192" s="134">
        <f>('D. Insert Nat Trans Templ'!G472 +'D. Insert Nat Trans Templ'!G473)/1000000</f>
        <v>12840.73115809995</v>
      </c>
      <c r="D192" s="180">
        <f>'D. Insert Nat Trans Templ'!C472 +'D. Insert Nat Trans Templ'!C473</f>
        <v>51759</v>
      </c>
      <c r="E192" s="77"/>
      <c r="F192" s="69">
        <f t="shared" si="5"/>
        <v>0.16215252720929527</v>
      </c>
      <c r="G192" s="69">
        <f t="shared" si="6"/>
        <v>0.19050265553171364</v>
      </c>
    </row>
    <row r="193" spans="1:7" x14ac:dyDescent="0.35">
      <c r="A193" s="47" t="s">
        <v>952</v>
      </c>
      <c r="B193" s="155" t="s">
        <v>3318</v>
      </c>
      <c r="C193" s="134">
        <f>('D. Insert Nat Trans Templ'!G474 +'D. Insert Nat Trans Templ'!G475)/1000000</f>
        <v>13583.561671699985</v>
      </c>
      <c r="D193" s="180">
        <f>'D. Insert Nat Trans Templ'!C474 +'D. Insert Nat Trans Templ'!C475</f>
        <v>39065</v>
      </c>
      <c r="E193" s="77"/>
      <c r="F193" s="69">
        <f t="shared" si="5"/>
        <v>0.17153297786941543</v>
      </c>
      <c r="G193" s="69">
        <f t="shared" si="6"/>
        <v>0.14378149188250147</v>
      </c>
    </row>
    <row r="194" spans="1:7" x14ac:dyDescent="0.35">
      <c r="A194" s="47" t="s">
        <v>953</v>
      </c>
      <c r="B194" s="155" t="s">
        <v>3319</v>
      </c>
      <c r="C194" s="134">
        <f>('D. Insert Nat Trans Templ'!G476 +'D. Insert Nat Trans Templ'!G477)/1000000</f>
        <v>11101.33961648</v>
      </c>
      <c r="D194" s="180">
        <f>'D. Insert Nat Trans Templ'!C476 + 'D. Insert Nat Trans Templ'!C477</f>
        <v>24911</v>
      </c>
      <c r="E194" s="77"/>
      <c r="F194" s="69">
        <f t="shared" si="5"/>
        <v>0.14018752141581817</v>
      </c>
      <c r="G194" s="69">
        <f t="shared" si="6"/>
        <v>9.1686695105209118E-2</v>
      </c>
    </row>
    <row r="195" spans="1:7" x14ac:dyDescent="0.35">
      <c r="A195" s="47" t="s">
        <v>954</v>
      </c>
      <c r="B195" s="155" t="s">
        <v>3320</v>
      </c>
      <c r="C195" s="134">
        <f>('D. Insert Nat Trans Templ'!G478 +'D. Insert Nat Trans Templ'!G479)/1000000</f>
        <v>8616.8465819900048</v>
      </c>
      <c r="D195" s="180">
        <f>'D. Insert Nat Trans Templ'!C478 + 'D. Insert Nat Trans Templ'!C479</f>
        <v>15780</v>
      </c>
      <c r="E195" s="77"/>
      <c r="F195" s="69">
        <f t="shared" si="5"/>
        <v>0.10881338707594342</v>
      </c>
      <c r="G195" s="69">
        <f t="shared" si="6"/>
        <v>5.8079404630893977E-2</v>
      </c>
    </row>
    <row r="196" spans="1:7" x14ac:dyDescent="0.35">
      <c r="A196" s="47" t="s">
        <v>955</v>
      </c>
      <c r="B196" s="155" t="s">
        <v>3321</v>
      </c>
      <c r="C196" s="134">
        <f>('D. Insert Nat Trans Templ'!G480 +'D. Insert Nat Trans Templ'!G481)/1000000</f>
        <v>6039.5380998700011</v>
      </c>
      <c r="D196" s="180">
        <f>'D. Insert Nat Trans Templ'!C480 + 'D. Insert Nat Trans Templ'!C481</f>
        <v>9333</v>
      </c>
      <c r="E196" s="77"/>
      <c r="F196" s="69">
        <f t="shared" si="5"/>
        <v>7.6267180895924713E-2</v>
      </c>
      <c r="G196" s="69">
        <f t="shared" si="6"/>
        <v>3.4350765742720751E-2</v>
      </c>
    </row>
    <row r="197" spans="1:7" x14ac:dyDescent="0.35">
      <c r="A197" s="47" t="s">
        <v>956</v>
      </c>
      <c r="B197" s="155" t="s">
        <v>3322</v>
      </c>
      <c r="C197" s="134">
        <f>('D. Insert Nat Trans Templ'!G482 +'D. Insert Nat Trans Templ'!G483)/1000000</f>
        <v>3993.8351788600025</v>
      </c>
      <c r="D197" s="180">
        <f>'D. Insert Nat Trans Templ'!C482 + 'D. Insert Nat Trans Templ'!C483</f>
        <v>5351</v>
      </c>
      <c r="E197" s="77"/>
      <c r="F197" s="69">
        <f t="shared" si="5"/>
        <v>5.0434080391210716E-2</v>
      </c>
      <c r="G197" s="69">
        <f t="shared" si="6"/>
        <v>1.9694733471477419E-2</v>
      </c>
    </row>
    <row r="198" spans="1:7" x14ac:dyDescent="0.35">
      <c r="A198" s="47" t="s">
        <v>957</v>
      </c>
      <c r="B198" s="155" t="s">
        <v>3323</v>
      </c>
      <c r="C198" s="134">
        <f>('D. Insert Nat Trans Templ'!G484 +'D. Insert Nat Trans Templ'!G485)/1000000</f>
        <v>3017.410166960005</v>
      </c>
      <c r="D198" s="180">
        <f>'D. Insert Nat Trans Templ'!C484 + 'D. Insert Nat Trans Templ'!C485</f>
        <v>3567</v>
      </c>
      <c r="E198" s="77"/>
      <c r="F198" s="69">
        <f t="shared" si="5"/>
        <v>3.8103802515244423E-2</v>
      </c>
      <c r="G198" s="69">
        <f t="shared" si="6"/>
        <v>1.3128595457439721E-2</v>
      </c>
    </row>
    <row r="199" spans="1:7" x14ac:dyDescent="0.35">
      <c r="A199" s="47" t="s">
        <v>958</v>
      </c>
      <c r="B199" s="155" t="s">
        <v>3324</v>
      </c>
      <c r="C199" s="134">
        <f>('D. Insert Nat Trans Templ'!G486 +'D. Insert Nat Trans Templ'!G487)/1000000</f>
        <v>2104.7027946299995</v>
      </c>
      <c r="D199" s="180">
        <f>'D. Insert Nat Trans Templ'!C486 + 'D. Insert Nat Trans Templ'!C487</f>
        <v>2224</v>
      </c>
      <c r="E199" s="51"/>
      <c r="F199" s="69">
        <f t="shared" si="5"/>
        <v>2.6578149871040565E-2</v>
      </c>
      <c r="G199" s="69">
        <f t="shared" si="6"/>
        <v>8.1855890937330925E-3</v>
      </c>
    </row>
    <row r="200" spans="1:7" x14ac:dyDescent="0.35">
      <c r="A200" s="47" t="s">
        <v>959</v>
      </c>
      <c r="B200" s="155" t="s">
        <v>3325</v>
      </c>
      <c r="C200" s="134">
        <f>('D. Insert Nat Trans Templ'!G488)/1000000</f>
        <v>5632.7797884500296</v>
      </c>
      <c r="D200" s="180">
        <f>'D. Insert Nat Trans Templ'!C488</f>
        <v>4414</v>
      </c>
      <c r="E200" s="51"/>
      <c r="F200" s="69">
        <f t="shared" si="5"/>
        <v>7.113064409377165E-2</v>
      </c>
      <c r="G200" s="69">
        <f t="shared" si="6"/>
        <v>1.6246038785853359E-2</v>
      </c>
    </row>
    <row r="201" spans="1:7" x14ac:dyDescent="0.35">
      <c r="A201" s="47" t="s">
        <v>960</v>
      </c>
      <c r="B201" s="155"/>
      <c r="C201" s="134"/>
      <c r="D201" s="180"/>
      <c r="E201" s="51"/>
      <c r="F201" s="69" t="str">
        <f t="shared" si="5"/>
        <v/>
      </c>
      <c r="G201" s="69" t="str">
        <f t="shared" si="6"/>
        <v/>
      </c>
    </row>
    <row r="202" spans="1:7" x14ac:dyDescent="0.35">
      <c r="A202" s="47" t="s">
        <v>961</v>
      </c>
      <c r="B202" s="155"/>
      <c r="C202" s="134"/>
      <c r="D202" s="180"/>
      <c r="E202" s="51"/>
      <c r="F202" s="69" t="str">
        <f t="shared" si="5"/>
        <v/>
      </c>
      <c r="G202" s="69" t="str">
        <f t="shared" si="6"/>
        <v/>
      </c>
    </row>
    <row r="203" spans="1:7" x14ac:dyDescent="0.35">
      <c r="A203" s="47" t="s">
        <v>962</v>
      </c>
      <c r="B203" s="155"/>
      <c r="C203" s="134"/>
      <c r="D203" s="180"/>
      <c r="E203" s="51"/>
      <c r="F203" s="69" t="str">
        <f t="shared" si="5"/>
        <v/>
      </c>
      <c r="G203" s="69" t="str">
        <f t="shared" si="6"/>
        <v/>
      </c>
    </row>
    <row r="204" spans="1:7" x14ac:dyDescent="0.35">
      <c r="A204" s="47" t="s">
        <v>963</v>
      </c>
      <c r="B204" s="155"/>
      <c r="C204" s="134"/>
      <c r="D204" s="180"/>
      <c r="E204" s="51"/>
      <c r="F204" s="69" t="str">
        <f t="shared" si="5"/>
        <v/>
      </c>
      <c r="G204" s="69" t="str">
        <f t="shared" si="6"/>
        <v/>
      </c>
    </row>
    <row r="205" spans="1:7" x14ac:dyDescent="0.35">
      <c r="A205" s="47" t="s">
        <v>964</v>
      </c>
      <c r="B205" s="155"/>
      <c r="C205" s="134"/>
      <c r="D205" s="180"/>
      <c r="F205" s="69" t="str">
        <f t="shared" si="5"/>
        <v/>
      </c>
      <c r="G205" s="69" t="str">
        <f t="shared" si="6"/>
        <v/>
      </c>
    </row>
    <row r="206" spans="1:7" x14ac:dyDescent="0.35">
      <c r="A206" s="47" t="s">
        <v>965</v>
      </c>
      <c r="B206" s="155"/>
      <c r="C206" s="134"/>
      <c r="D206" s="180"/>
      <c r="E206" s="129"/>
      <c r="F206" s="69" t="str">
        <f t="shared" si="5"/>
        <v/>
      </c>
      <c r="G206" s="69" t="str">
        <f t="shared" si="6"/>
        <v/>
      </c>
    </row>
    <row r="207" spans="1:7" x14ac:dyDescent="0.35">
      <c r="A207" s="47" t="s">
        <v>966</v>
      </c>
      <c r="B207" s="155"/>
      <c r="C207" s="134"/>
      <c r="D207" s="180"/>
      <c r="E207" s="129"/>
      <c r="F207" s="69" t="str">
        <f t="shared" si="5"/>
        <v/>
      </c>
      <c r="G207" s="69" t="str">
        <f t="shared" si="6"/>
        <v/>
      </c>
    </row>
    <row r="208" spans="1:7" x14ac:dyDescent="0.35">
      <c r="A208" s="47" t="s">
        <v>967</v>
      </c>
      <c r="B208" s="155"/>
      <c r="C208" s="134"/>
      <c r="D208" s="180"/>
      <c r="E208" s="129"/>
      <c r="F208" s="69" t="str">
        <f t="shared" si="5"/>
        <v/>
      </c>
      <c r="G208" s="69" t="str">
        <f t="shared" si="6"/>
        <v/>
      </c>
    </row>
    <row r="209" spans="1:7" x14ac:dyDescent="0.35">
      <c r="A209" s="47" t="s">
        <v>968</v>
      </c>
      <c r="B209" s="155"/>
      <c r="C209" s="134"/>
      <c r="D209" s="180"/>
      <c r="E209" s="129"/>
      <c r="F209" s="69" t="str">
        <f t="shared" si="5"/>
        <v/>
      </c>
      <c r="G209" s="69" t="str">
        <f t="shared" si="6"/>
        <v/>
      </c>
    </row>
    <row r="210" spans="1:7" x14ac:dyDescent="0.35">
      <c r="A210" s="47" t="s">
        <v>969</v>
      </c>
      <c r="B210" s="155"/>
      <c r="C210" s="134"/>
      <c r="D210" s="180"/>
      <c r="E210" s="129"/>
      <c r="F210" s="69" t="str">
        <f t="shared" si="5"/>
        <v/>
      </c>
      <c r="G210" s="69" t="str">
        <f t="shared" si="6"/>
        <v/>
      </c>
    </row>
    <row r="211" spans="1:7" x14ac:dyDescent="0.35">
      <c r="A211" s="47" t="s">
        <v>970</v>
      </c>
      <c r="B211" s="155"/>
      <c r="C211" s="134"/>
      <c r="D211" s="180"/>
      <c r="E211" s="129"/>
      <c r="F211" s="69" t="str">
        <f t="shared" si="5"/>
        <v/>
      </c>
      <c r="G211" s="69" t="str">
        <f t="shared" si="6"/>
        <v/>
      </c>
    </row>
    <row r="212" spans="1:7" x14ac:dyDescent="0.35">
      <c r="A212" s="47" t="s">
        <v>971</v>
      </c>
      <c r="B212" s="155"/>
      <c r="C212" s="134"/>
      <c r="D212" s="180"/>
      <c r="E212" s="129"/>
      <c r="F212" s="69" t="str">
        <f t="shared" si="5"/>
        <v/>
      </c>
      <c r="G212" s="69" t="str">
        <f t="shared" si="6"/>
        <v/>
      </c>
    </row>
    <row r="213" spans="1:7" x14ac:dyDescent="0.35">
      <c r="A213" s="47" t="s">
        <v>972</v>
      </c>
      <c r="B213" s="155"/>
      <c r="C213" s="134"/>
      <c r="D213" s="180"/>
      <c r="E213" s="129"/>
      <c r="F213" s="69" t="str">
        <f t="shared" si="5"/>
        <v/>
      </c>
      <c r="G213" s="69" t="str">
        <f t="shared" si="6"/>
        <v/>
      </c>
    </row>
    <row r="214" spans="1:7" x14ac:dyDescent="0.35">
      <c r="A214" s="47" t="s">
        <v>973</v>
      </c>
      <c r="B214" s="71" t="s">
        <v>265</v>
      </c>
      <c r="C214" s="72">
        <f>SUM(C190:C213)</f>
        <v>79189.213878399954</v>
      </c>
      <c r="D214" s="130">
        <f>SUM(D190:D213)</f>
        <v>271697</v>
      </c>
      <c r="E214" s="129"/>
      <c r="F214" s="131">
        <f>SUM(F190:F213)</f>
        <v>1.0000000000000002</v>
      </c>
      <c r="G214" s="131">
        <f>SUM(G190:G213)</f>
        <v>1</v>
      </c>
    </row>
    <row r="215" spans="1:7" ht="15" customHeight="1" x14ac:dyDescent="0.35">
      <c r="A215" s="56"/>
      <c r="B215" s="56" t="s">
        <v>974</v>
      </c>
      <c r="C215" s="56" t="s">
        <v>943</v>
      </c>
      <c r="D215" s="56" t="s">
        <v>944</v>
      </c>
      <c r="E215" s="58"/>
      <c r="F215" s="56" t="s">
        <v>747</v>
      </c>
      <c r="G215" s="56" t="s">
        <v>945</v>
      </c>
    </row>
    <row r="216" spans="1:7" x14ac:dyDescent="0.35">
      <c r="A216" s="47" t="s">
        <v>975</v>
      </c>
      <c r="B216" s="47" t="s">
        <v>976</v>
      </c>
      <c r="C216" s="122">
        <f>'D. Insert Nat Trans Templ'!F306</f>
        <v>0.56740985787999998</v>
      </c>
      <c r="D216" s="180"/>
      <c r="F216" s="122"/>
      <c r="G216" s="122"/>
    </row>
    <row r="217" spans="1:7" x14ac:dyDescent="0.35">
      <c r="C217" s="53"/>
      <c r="D217" s="53"/>
      <c r="F217" s="207"/>
      <c r="G217" s="207"/>
    </row>
    <row r="218" spans="1:7" x14ac:dyDescent="0.35">
      <c r="B218" s="60" t="s">
        <v>977</v>
      </c>
      <c r="C218" s="53"/>
      <c r="D218" s="53"/>
      <c r="F218" s="207"/>
      <c r="G218" s="207"/>
    </row>
    <row r="219" spans="1:7" x14ac:dyDescent="0.35">
      <c r="A219" s="47" t="s">
        <v>978</v>
      </c>
      <c r="B219" s="47" t="s">
        <v>979</v>
      </c>
      <c r="C219" s="134">
        <f>(SUM('D. Insert Nat Trans Templ'!G428:G432)/1000000)</f>
        <v>13675.067554999978</v>
      </c>
      <c r="D219" s="180">
        <f>SUM('D. Insert Nat Trans Templ'!C428:C432)</f>
        <v>85118</v>
      </c>
      <c r="F219" s="69">
        <f t="shared" ref="F219:F233" si="7">IF($C$227=0,"",IF(C219="[for completion]","",C219/$C$227))</f>
        <v>0.17268851255423379</v>
      </c>
      <c r="G219" s="69">
        <f t="shared" ref="G219:G233" si="8">IF($D$227=0,"",IF(D219="[for completion]","",D219/$D$227))</f>
        <v>0.31328281136707437</v>
      </c>
    </row>
    <row r="220" spans="1:7" x14ac:dyDescent="0.35">
      <c r="A220" s="47" t="s">
        <v>980</v>
      </c>
      <c r="B220" s="47" t="s">
        <v>981</v>
      </c>
      <c r="C220" s="134">
        <f>(SUM('D. Insert Nat Trans Templ'!G433:G434)/1000000)</f>
        <v>10536.144421800011</v>
      </c>
      <c r="D220" s="180">
        <f>'D. Insert Nat Trans Templ'!C433+'D. Insert Nat Trans Templ'!C434</f>
        <v>39873</v>
      </c>
      <c r="F220" s="69">
        <f t="shared" si="7"/>
        <v>0.13305024643859864</v>
      </c>
      <c r="G220" s="69">
        <f t="shared" si="8"/>
        <v>0.14675539295612391</v>
      </c>
    </row>
    <row r="221" spans="1:7" x14ac:dyDescent="0.35">
      <c r="A221" s="47" t="s">
        <v>982</v>
      </c>
      <c r="B221" s="47" t="s">
        <v>983</v>
      </c>
      <c r="C221" s="134">
        <f>(SUM('D. Insert Nat Trans Templ'!G435:G436)/1000000)</f>
        <v>14460.782817869969</v>
      </c>
      <c r="D221" s="180">
        <f>'D. Insert Nat Trans Templ'!C435+'D. Insert Nat Trans Templ'!C436</f>
        <v>48455</v>
      </c>
      <c r="F221" s="69">
        <f t="shared" si="7"/>
        <v>0.18261051107383655</v>
      </c>
      <c r="G221" s="69">
        <f t="shared" si="8"/>
        <v>0.17834205015145549</v>
      </c>
    </row>
    <row r="222" spans="1:7" x14ac:dyDescent="0.35">
      <c r="A222" s="47" t="s">
        <v>984</v>
      </c>
      <c r="B222" s="47" t="s">
        <v>985</v>
      </c>
      <c r="C222" s="134">
        <f>(SUM('D. Insert Nat Trans Templ'!G437:G438)/1000000)</f>
        <v>19973.955608740012</v>
      </c>
      <c r="D222" s="180">
        <f>'D. Insert Nat Trans Templ'!C437+'D. Insert Nat Trans Templ'!C438</f>
        <v>54733</v>
      </c>
      <c r="F222" s="69">
        <f t="shared" si="7"/>
        <v>0.2522307601059316</v>
      </c>
      <c r="G222" s="69">
        <f t="shared" si="8"/>
        <v>0.20144867260220026</v>
      </c>
    </row>
    <row r="223" spans="1:7" x14ac:dyDescent="0.35">
      <c r="A223" s="47" t="s">
        <v>986</v>
      </c>
      <c r="B223" s="47" t="s">
        <v>987</v>
      </c>
      <c r="C223" s="134">
        <f>(SUM('D. Insert Nat Trans Templ'!G439:G440)/1000000)</f>
        <v>20543.263474989995</v>
      </c>
      <c r="D223" s="180">
        <f>'D. Insert Nat Trans Templ'!C439+'D. Insert Nat Trans Templ'!C440</f>
        <v>43518</v>
      </c>
      <c r="F223" s="69">
        <f t="shared" si="7"/>
        <v>0.25941996982739934</v>
      </c>
      <c r="G223" s="69">
        <f t="shared" si="8"/>
        <v>0.160171072923146</v>
      </c>
    </row>
    <row r="224" spans="1:7" x14ac:dyDescent="0.35">
      <c r="A224" s="47" t="s">
        <v>988</v>
      </c>
      <c r="B224" s="47" t="s">
        <v>989</v>
      </c>
      <c r="C224" s="134">
        <f>(SUM('D. Insert Nat Trans Templ'!G441)/1000000)</f>
        <v>0</v>
      </c>
      <c r="D224" s="180">
        <f>'D. Insert Nat Trans Templ'!C441</f>
        <v>0</v>
      </c>
      <c r="F224" s="69">
        <f t="shared" si="7"/>
        <v>0</v>
      </c>
      <c r="G224" s="69">
        <f t="shared" si="8"/>
        <v>0</v>
      </c>
    </row>
    <row r="225" spans="1:7" x14ac:dyDescent="0.35">
      <c r="A225" s="47" t="s">
        <v>990</v>
      </c>
      <c r="B225" s="47" t="s">
        <v>991</v>
      </c>
      <c r="C225" s="134">
        <f>(SUM('D. Insert Nat Trans Templ'!G442)/1000000)</f>
        <v>0</v>
      </c>
      <c r="D225" s="180">
        <f>'D. Insert Nat Trans Templ'!C442</f>
        <v>0</v>
      </c>
      <c r="F225" s="69">
        <f t="shared" si="7"/>
        <v>0</v>
      </c>
      <c r="G225" s="69">
        <f t="shared" si="8"/>
        <v>0</v>
      </c>
    </row>
    <row r="226" spans="1:7" x14ac:dyDescent="0.35">
      <c r="A226" s="47" t="s">
        <v>992</v>
      </c>
      <c r="B226" s="47" t="s">
        <v>993</v>
      </c>
      <c r="C226" s="134">
        <f>(SUM('D. Insert Nat Trans Templ'!G443)/1000000)</f>
        <v>0</v>
      </c>
      <c r="D226" s="180">
        <f>'D. Insert Nat Trans Templ'!C443</f>
        <v>0</v>
      </c>
      <c r="F226" s="69">
        <f t="shared" si="7"/>
        <v>0</v>
      </c>
      <c r="G226" s="69">
        <f t="shared" si="8"/>
        <v>0</v>
      </c>
    </row>
    <row r="227" spans="1:7" x14ac:dyDescent="0.35">
      <c r="A227" s="47" t="s">
        <v>994</v>
      </c>
      <c r="B227" s="71" t="s">
        <v>265</v>
      </c>
      <c r="C227" s="87">
        <f>SUM(C219:C226)</f>
        <v>79189.213878399969</v>
      </c>
      <c r="D227" s="115">
        <f>SUM(D219:D226)</f>
        <v>271697</v>
      </c>
      <c r="F227" s="111">
        <f>SUM(F219:F226)</f>
        <v>0.99999999999999989</v>
      </c>
      <c r="G227" s="111">
        <f>SUM(G219:G226)</f>
        <v>1</v>
      </c>
    </row>
    <row r="228" spans="1:7" hidden="1" outlineLevel="1" x14ac:dyDescent="0.35">
      <c r="A228" s="47" t="s">
        <v>995</v>
      </c>
      <c r="B228" s="112" t="s">
        <v>996</v>
      </c>
      <c r="C228" s="134"/>
      <c r="D228" s="180"/>
      <c r="F228" s="69">
        <f t="shared" si="7"/>
        <v>0</v>
      </c>
      <c r="G228" s="69">
        <f t="shared" si="8"/>
        <v>0</v>
      </c>
    </row>
    <row r="229" spans="1:7" hidden="1" outlineLevel="1" x14ac:dyDescent="0.35">
      <c r="A229" s="47" t="s">
        <v>997</v>
      </c>
      <c r="B229" s="112" t="s">
        <v>998</v>
      </c>
      <c r="C229" s="134"/>
      <c r="D229" s="180"/>
      <c r="F229" s="69">
        <f t="shared" si="7"/>
        <v>0</v>
      </c>
      <c r="G229" s="69">
        <f t="shared" si="8"/>
        <v>0</v>
      </c>
    </row>
    <row r="230" spans="1:7" hidden="1" outlineLevel="1" x14ac:dyDescent="0.35">
      <c r="A230" s="47" t="s">
        <v>999</v>
      </c>
      <c r="B230" s="112" t="s">
        <v>1000</v>
      </c>
      <c r="C230" s="134"/>
      <c r="D230" s="180"/>
      <c r="F230" s="69">
        <f t="shared" si="7"/>
        <v>0</v>
      </c>
      <c r="G230" s="69">
        <f t="shared" si="8"/>
        <v>0</v>
      </c>
    </row>
    <row r="231" spans="1:7" hidden="1" outlineLevel="1" x14ac:dyDescent="0.35">
      <c r="A231" s="47" t="s">
        <v>1001</v>
      </c>
      <c r="B231" s="112" t="s">
        <v>1002</v>
      </c>
      <c r="C231" s="134"/>
      <c r="D231" s="180"/>
      <c r="F231" s="69">
        <f t="shared" si="7"/>
        <v>0</v>
      </c>
      <c r="G231" s="69">
        <f t="shared" si="8"/>
        <v>0</v>
      </c>
    </row>
    <row r="232" spans="1:7" hidden="1" outlineLevel="1" x14ac:dyDescent="0.35">
      <c r="A232" s="47" t="s">
        <v>1003</v>
      </c>
      <c r="B232" s="112" t="s">
        <v>1004</v>
      </c>
      <c r="C232" s="134"/>
      <c r="D232" s="180"/>
      <c r="F232" s="69">
        <f t="shared" si="7"/>
        <v>0</v>
      </c>
      <c r="G232" s="69">
        <f t="shared" si="8"/>
        <v>0</v>
      </c>
    </row>
    <row r="233" spans="1:7" hidden="1" outlineLevel="1" x14ac:dyDescent="0.35">
      <c r="A233" s="47" t="s">
        <v>1005</v>
      </c>
      <c r="B233" s="112" t="s">
        <v>1006</v>
      </c>
      <c r="C233" s="134"/>
      <c r="D233" s="180"/>
      <c r="F233" s="69">
        <f t="shared" si="7"/>
        <v>0</v>
      </c>
      <c r="G233" s="69">
        <f t="shared" si="8"/>
        <v>0</v>
      </c>
    </row>
    <row r="234" spans="1:7" hidden="1" outlineLevel="1" x14ac:dyDescent="0.35">
      <c r="A234" s="47" t="s">
        <v>1007</v>
      </c>
      <c r="B234" s="74"/>
      <c r="F234" s="113"/>
      <c r="G234" s="113"/>
    </row>
    <row r="235" spans="1:7" hidden="1" outlineLevel="1" x14ac:dyDescent="0.35">
      <c r="A235" s="47" t="s">
        <v>1008</v>
      </c>
      <c r="B235" s="74"/>
      <c r="F235" s="113"/>
      <c r="G235" s="113"/>
    </row>
    <row r="236" spans="1:7" hidden="1" outlineLevel="1" x14ac:dyDescent="0.35">
      <c r="A236" s="47" t="s">
        <v>1009</v>
      </c>
      <c r="B236" s="74"/>
      <c r="F236" s="113"/>
      <c r="G236" s="113"/>
    </row>
    <row r="237" spans="1:7" ht="15" customHeight="1" collapsed="1" x14ac:dyDescent="0.35">
      <c r="A237" s="56"/>
      <c r="B237" s="56" t="s">
        <v>1010</v>
      </c>
      <c r="C237" s="56" t="s">
        <v>943</v>
      </c>
      <c r="D237" s="56" t="s">
        <v>944</v>
      </c>
      <c r="E237" s="58"/>
      <c r="F237" s="56" t="s">
        <v>747</v>
      </c>
      <c r="G237" s="56" t="s">
        <v>945</v>
      </c>
    </row>
    <row r="238" spans="1:7" x14ac:dyDescent="0.35">
      <c r="A238" s="47" t="s">
        <v>1011</v>
      </c>
      <c r="B238" s="47" t="s">
        <v>976</v>
      </c>
      <c r="C238" s="122">
        <f>'D. Insert Nat Trans Templ'!C306</f>
        <v>0.54138168382999996</v>
      </c>
      <c r="D238" s="122"/>
      <c r="F238" s="207"/>
      <c r="G238" s="207"/>
    </row>
    <row r="239" spans="1:7" x14ac:dyDescent="0.35">
      <c r="C239" s="53"/>
      <c r="D239" s="53"/>
      <c r="F239" s="207"/>
      <c r="G239" s="207"/>
    </row>
    <row r="240" spans="1:7" x14ac:dyDescent="0.35">
      <c r="B240" s="60" t="s">
        <v>977</v>
      </c>
      <c r="C240" s="53"/>
      <c r="D240" s="53"/>
      <c r="F240" s="207"/>
      <c r="G240" s="207"/>
    </row>
    <row r="241" spans="1:7" x14ac:dyDescent="0.35">
      <c r="A241" s="47" t="s">
        <v>1012</v>
      </c>
      <c r="B241" s="47" t="s">
        <v>979</v>
      </c>
      <c r="C241" s="134">
        <f>(SUM('D. Insert Nat Trans Templ'!G407:G411)/1000000)</f>
        <v>22044.212624679931</v>
      </c>
      <c r="D241" s="180">
        <f>SUM('D. Insert Nat Trans Templ'!C407:C411)</f>
        <v>126053</v>
      </c>
      <c r="F241" s="69">
        <f>IF($C$249=0,"",IF(C241="[Mark as ND1 if not relevant]","",C241/$C$249))</f>
        <v>0.27837392928953963</v>
      </c>
      <c r="G241" s="69">
        <f>IF($D$249=0,"",IF(D241="[Mark as ND1 if not relevant]","",D241/$D$249))</f>
        <v>0.46394697033828125</v>
      </c>
    </row>
    <row r="242" spans="1:7" x14ac:dyDescent="0.35">
      <c r="A242" s="47" t="s">
        <v>1013</v>
      </c>
      <c r="B242" s="47" t="s">
        <v>981</v>
      </c>
      <c r="C242" s="134">
        <f>(SUM('D. Insert Nat Trans Templ'!G412:G413)/1000000)</f>
        <v>12958.773666120007</v>
      </c>
      <c r="D242" s="180">
        <f>'D. Insert Nat Trans Templ'!C412+'D. Insert Nat Trans Templ'!C413</f>
        <v>43129</v>
      </c>
      <c r="F242" s="69">
        <f t="shared" ref="F242:F248" si="9">IF($C$249=0,"",IF(C242="[Mark as ND1 if not relevant]","",C242/$C$249))</f>
        <v>0.16364316592432687</v>
      </c>
      <c r="G242" s="69">
        <f t="shared" ref="G242:G248" si="10">IF($D$249=0,"",IF(D242="[Mark as ND1 if not relevant]","",D242/$D$249))</f>
        <v>0.15873933094586984</v>
      </c>
    </row>
    <row r="243" spans="1:7" x14ac:dyDescent="0.35">
      <c r="A243" s="47" t="s">
        <v>1014</v>
      </c>
      <c r="B243" s="47" t="s">
        <v>983</v>
      </c>
      <c r="C243" s="134">
        <f>(SUM('D. Insert Nat Trans Templ'!G414:G415)/1000000)</f>
        <v>12020.725302500017</v>
      </c>
      <c r="D243" s="180">
        <f>'D. Insert Nat Trans Templ'!C414+'D. Insert Nat Trans Templ'!C415</f>
        <v>34233</v>
      </c>
      <c r="F243" s="69">
        <f t="shared" si="9"/>
        <v>0.15179750768783493</v>
      </c>
      <c r="G243" s="69">
        <f t="shared" si="10"/>
        <v>0.12599697457093748</v>
      </c>
    </row>
    <row r="244" spans="1:7" x14ac:dyDescent="0.35">
      <c r="A244" s="47" t="s">
        <v>1015</v>
      </c>
      <c r="B244" s="47" t="s">
        <v>985</v>
      </c>
      <c r="C244" s="134">
        <f>(SUM('D. Insert Nat Trans Templ'!G416:G417)/1000000)</f>
        <v>10805.629784890003</v>
      </c>
      <c r="D244" s="180">
        <f>'D. Insert Nat Trans Templ'!C416+'D. Insert Nat Trans Templ'!C417</f>
        <v>26581</v>
      </c>
      <c r="F244" s="69">
        <f t="shared" si="9"/>
        <v>0.13645330286373009</v>
      </c>
      <c r="G244" s="69">
        <f t="shared" si="10"/>
        <v>9.7833248066780273E-2</v>
      </c>
    </row>
    <row r="245" spans="1:7" x14ac:dyDescent="0.35">
      <c r="A245" s="47" t="s">
        <v>1016</v>
      </c>
      <c r="B245" s="47" t="s">
        <v>987</v>
      </c>
      <c r="C245" s="134">
        <f>(SUM('D. Insert Nat Trans Templ'!G418:G419)/1000000)</f>
        <v>10674.124828119988</v>
      </c>
      <c r="D245" s="180">
        <f>'D. Insert Nat Trans Templ'!C418+'D. Insert Nat Trans Templ'!C419</f>
        <v>22481</v>
      </c>
      <c r="F245" s="69">
        <f t="shared" si="9"/>
        <v>0.13479266058267461</v>
      </c>
      <c r="G245" s="69">
        <f t="shared" si="10"/>
        <v>8.2742908460527717E-2</v>
      </c>
    </row>
    <row r="246" spans="1:7" x14ac:dyDescent="0.35">
      <c r="A246" s="47" t="s">
        <v>1017</v>
      </c>
      <c r="B246" s="47" t="s">
        <v>989</v>
      </c>
      <c r="C246" s="134">
        <f>(SUM('D. Insert Nat Trans Templ'!G420)/1000000)</f>
        <v>8555.9224075499824</v>
      </c>
      <c r="D246" s="180">
        <f>'D. Insert Nat Trans Templ'!C420</f>
        <v>15733</v>
      </c>
      <c r="F246" s="69">
        <f t="shared" si="9"/>
        <v>0.10804403767270812</v>
      </c>
      <c r="G246" s="69">
        <f t="shared" si="10"/>
        <v>5.7906417811017422E-2</v>
      </c>
    </row>
    <row r="247" spans="1:7" x14ac:dyDescent="0.35">
      <c r="A247" s="47" t="s">
        <v>1018</v>
      </c>
      <c r="B247" s="47" t="s">
        <v>991</v>
      </c>
      <c r="C247" s="134">
        <f>(SUM('D. Insert Nat Trans Templ'!G421)/1000000)</f>
        <v>1953.3731083499988</v>
      </c>
      <c r="D247" s="180">
        <f>'D. Insert Nat Trans Templ'!C421</f>
        <v>3237</v>
      </c>
      <c r="F247" s="69">
        <f t="shared" si="9"/>
        <v>2.4667161254429516E-2</v>
      </c>
      <c r="G247" s="69">
        <f t="shared" si="10"/>
        <v>1.1914007147668175E-2</v>
      </c>
    </row>
    <row r="248" spans="1:7" x14ac:dyDescent="0.35">
      <c r="A248" s="47" t="s">
        <v>1019</v>
      </c>
      <c r="B248" s="47" t="s">
        <v>993</v>
      </c>
      <c r="C248" s="134">
        <f>(SUM('D. Insert Nat Trans Templ'!G422)/1000000)</f>
        <v>176.45215618999995</v>
      </c>
      <c r="D248" s="180">
        <f>'D. Insert Nat Trans Templ'!C422</f>
        <v>250</v>
      </c>
      <c r="F248" s="69">
        <f t="shared" si="9"/>
        <v>2.2282347247562458E-3</v>
      </c>
      <c r="G248" s="69">
        <f t="shared" si="10"/>
        <v>9.2014265891783857E-4</v>
      </c>
    </row>
    <row r="249" spans="1:7" x14ac:dyDescent="0.35">
      <c r="A249" s="47" t="s">
        <v>1020</v>
      </c>
      <c r="B249" s="71" t="s">
        <v>265</v>
      </c>
      <c r="C249" s="87">
        <f>SUM(C241:C248)</f>
        <v>79189.213878399925</v>
      </c>
      <c r="D249" s="115">
        <f>SUM(D241:D248)</f>
        <v>271697</v>
      </c>
      <c r="E249" s="47"/>
      <c r="F249" s="111">
        <f>SUM(F241:F248)</f>
        <v>0.99999999999999989</v>
      </c>
      <c r="G249" s="111">
        <f>SUM(G241:G248)</f>
        <v>1</v>
      </c>
    </row>
    <row r="250" spans="1:7" hidden="1" outlineLevel="1" x14ac:dyDescent="0.35">
      <c r="A250" s="47" t="s">
        <v>1021</v>
      </c>
      <c r="B250" s="112" t="s">
        <v>996</v>
      </c>
      <c r="C250" s="134"/>
      <c r="D250" s="180"/>
      <c r="F250" s="69">
        <f t="shared" ref="F250:F255" si="11">IF($C$249=0,"",IF(C250="[for completion]","",C250/$C$249))</f>
        <v>0</v>
      </c>
      <c r="G250" s="69">
        <f t="shared" ref="G250:G255" si="12">IF($D$249=0,"",IF(D250="[for completion]","",D250/$D$249))</f>
        <v>0</v>
      </c>
    </row>
    <row r="251" spans="1:7" hidden="1" outlineLevel="1" x14ac:dyDescent="0.35">
      <c r="A251" s="47" t="s">
        <v>1022</v>
      </c>
      <c r="B251" s="112" t="s">
        <v>998</v>
      </c>
      <c r="C251" s="134"/>
      <c r="D251" s="180"/>
      <c r="F251" s="69">
        <f t="shared" si="11"/>
        <v>0</v>
      </c>
      <c r="G251" s="69">
        <f t="shared" si="12"/>
        <v>0</v>
      </c>
    </row>
    <row r="252" spans="1:7" hidden="1" outlineLevel="1" x14ac:dyDescent="0.35">
      <c r="A252" s="47" t="s">
        <v>1023</v>
      </c>
      <c r="B252" s="112" t="s">
        <v>1000</v>
      </c>
      <c r="C252" s="134"/>
      <c r="D252" s="180"/>
      <c r="F252" s="69">
        <f t="shared" si="11"/>
        <v>0</v>
      </c>
      <c r="G252" s="69">
        <f t="shared" si="12"/>
        <v>0</v>
      </c>
    </row>
    <row r="253" spans="1:7" hidden="1" outlineLevel="1" x14ac:dyDescent="0.35">
      <c r="A253" s="47" t="s">
        <v>1024</v>
      </c>
      <c r="B253" s="112" t="s">
        <v>1002</v>
      </c>
      <c r="C253" s="134"/>
      <c r="D253" s="180"/>
      <c r="F253" s="69">
        <f t="shared" si="11"/>
        <v>0</v>
      </c>
      <c r="G253" s="69">
        <f t="shared" si="12"/>
        <v>0</v>
      </c>
    </row>
    <row r="254" spans="1:7" hidden="1" outlineLevel="1" x14ac:dyDescent="0.35">
      <c r="A254" s="47" t="s">
        <v>1025</v>
      </c>
      <c r="B254" s="112" t="s">
        <v>1004</v>
      </c>
      <c r="C254" s="134"/>
      <c r="D254" s="180"/>
      <c r="F254" s="69">
        <f t="shared" si="11"/>
        <v>0</v>
      </c>
      <c r="G254" s="69">
        <f t="shared" si="12"/>
        <v>0</v>
      </c>
    </row>
    <row r="255" spans="1:7" hidden="1" outlineLevel="1" x14ac:dyDescent="0.35">
      <c r="A255" s="47" t="s">
        <v>1026</v>
      </c>
      <c r="B255" s="112" t="s">
        <v>1006</v>
      </c>
      <c r="C255" s="134"/>
      <c r="D255" s="180"/>
      <c r="F255" s="69">
        <f t="shared" si="11"/>
        <v>0</v>
      </c>
      <c r="G255" s="69">
        <f t="shared" si="12"/>
        <v>0</v>
      </c>
    </row>
    <row r="256" spans="1:7" hidden="1" outlineLevel="1" x14ac:dyDescent="0.35">
      <c r="A256" s="47" t="s">
        <v>1027</v>
      </c>
      <c r="B256" s="74"/>
      <c r="F256" s="70"/>
      <c r="G256" s="70"/>
    </row>
    <row r="257" spans="1:14" hidden="1" outlineLevel="1" x14ac:dyDescent="0.35">
      <c r="A257" s="47" t="s">
        <v>1028</v>
      </c>
      <c r="B257" s="74"/>
      <c r="F257" s="70"/>
      <c r="G257" s="70"/>
    </row>
    <row r="258" spans="1:14" hidden="1" outlineLevel="1" x14ac:dyDescent="0.35">
      <c r="A258" s="47" t="s">
        <v>1029</v>
      </c>
      <c r="B258" s="74"/>
      <c r="F258" s="70"/>
      <c r="G258" s="70"/>
    </row>
    <row r="259" spans="1:14" ht="15" customHeight="1" collapsed="1" x14ac:dyDescent="0.35">
      <c r="A259" s="56"/>
      <c r="B259" s="76" t="s">
        <v>1030</v>
      </c>
      <c r="C259" s="56" t="s">
        <v>747</v>
      </c>
      <c r="D259" s="56"/>
      <c r="E259" s="58"/>
      <c r="F259" s="56"/>
      <c r="G259" s="56"/>
    </row>
    <row r="260" spans="1:14" x14ac:dyDescent="0.35">
      <c r="A260" s="47" t="s">
        <v>1031</v>
      </c>
      <c r="B260" s="47" t="s">
        <v>1032</v>
      </c>
      <c r="C260" s="122">
        <f>'D. Insert Nat Trans Templ'!I384</f>
        <v>0.77256141084091745</v>
      </c>
      <c r="E260" s="129"/>
      <c r="F260" s="129"/>
      <c r="G260" s="129"/>
    </row>
    <row r="261" spans="1:14" x14ac:dyDescent="0.35">
      <c r="A261" s="47" t="s">
        <v>1033</v>
      </c>
      <c r="B261" s="47" t="s">
        <v>1034</v>
      </c>
      <c r="C261" s="122" t="s">
        <v>1949</v>
      </c>
      <c r="E261" s="129"/>
      <c r="F261" s="129"/>
    </row>
    <row r="262" spans="1:14" x14ac:dyDescent="0.35">
      <c r="A262" s="47" t="s">
        <v>1035</v>
      </c>
      <c r="B262" s="47" t="s">
        <v>1036</v>
      </c>
      <c r="C262" s="122">
        <f>'D. Insert Nat Trans Templ'!I383</f>
        <v>0.22743858915908252</v>
      </c>
      <c r="E262" s="129"/>
      <c r="F262" s="129"/>
    </row>
    <row r="263" spans="1:14" x14ac:dyDescent="0.35">
      <c r="A263" s="47" t="s">
        <v>1037</v>
      </c>
      <c r="B263" s="47" t="s">
        <v>1038</v>
      </c>
      <c r="C263" s="122" t="s">
        <v>1949</v>
      </c>
      <c r="E263" s="129"/>
      <c r="F263" s="129"/>
    </row>
    <row r="264" spans="1:14" x14ac:dyDescent="0.35">
      <c r="A264" s="47" t="s">
        <v>1039</v>
      </c>
      <c r="B264" s="60" t="s">
        <v>1040</v>
      </c>
      <c r="C264" s="122" t="s">
        <v>1949</v>
      </c>
      <c r="D264" s="77"/>
      <c r="E264" s="77"/>
      <c r="F264" s="78"/>
      <c r="G264" s="78"/>
      <c r="H264" s="31"/>
      <c r="I264" s="34"/>
      <c r="J264" s="34"/>
      <c r="K264" s="34"/>
      <c r="L264" s="31"/>
      <c r="M264" s="31"/>
      <c r="N264" s="31"/>
    </row>
    <row r="265" spans="1:14" x14ac:dyDescent="0.35">
      <c r="A265" s="47" t="s">
        <v>1041</v>
      </c>
      <c r="B265" s="47" t="s">
        <v>263</v>
      </c>
      <c r="C265" s="122" t="s">
        <v>1949</v>
      </c>
      <c r="E265" s="129"/>
      <c r="F265" s="129"/>
    </row>
    <row r="266" spans="1:14" hidden="1" outlineLevel="1" x14ac:dyDescent="0.35">
      <c r="A266" s="47" t="s">
        <v>1042</v>
      </c>
      <c r="B266" s="112" t="s">
        <v>1043</v>
      </c>
      <c r="C266" s="181"/>
      <c r="E266" s="129"/>
      <c r="F266" s="129"/>
    </row>
    <row r="267" spans="1:14" hidden="1" outlineLevel="1" x14ac:dyDescent="0.35">
      <c r="A267" s="47" t="s">
        <v>1044</v>
      </c>
      <c r="B267" s="112" t="s">
        <v>1045</v>
      </c>
      <c r="C267" s="122"/>
      <c r="E267" s="129"/>
      <c r="F267" s="129"/>
    </row>
    <row r="268" spans="1:14" hidden="1" outlineLevel="1" x14ac:dyDescent="0.35">
      <c r="A268" s="47" t="s">
        <v>1046</v>
      </c>
      <c r="B268" s="112" t="s">
        <v>1047</v>
      </c>
      <c r="C268" s="122"/>
      <c r="E268" s="129"/>
      <c r="F268" s="129"/>
    </row>
    <row r="269" spans="1:14" hidden="1" outlineLevel="1" x14ac:dyDescent="0.35">
      <c r="A269" s="47" t="s">
        <v>1048</v>
      </c>
      <c r="B269" s="112" t="s">
        <v>1049</v>
      </c>
      <c r="C269" s="122"/>
      <c r="E269" s="129"/>
      <c r="F269" s="129"/>
    </row>
    <row r="270" spans="1:14" hidden="1" outlineLevel="1" x14ac:dyDescent="0.35">
      <c r="A270" s="47" t="s">
        <v>1050</v>
      </c>
      <c r="B270" s="169" t="s">
        <v>267</v>
      </c>
      <c r="C270" s="122"/>
      <c r="E270" s="129"/>
      <c r="F270" s="129"/>
    </row>
    <row r="271" spans="1:14" hidden="1" outlineLevel="1" x14ac:dyDescent="0.35">
      <c r="A271" s="47" t="s">
        <v>1051</v>
      </c>
      <c r="B271" s="169" t="s">
        <v>267</v>
      </c>
      <c r="C271" s="122"/>
      <c r="E271" s="129"/>
      <c r="F271" s="129"/>
    </row>
    <row r="272" spans="1:14" hidden="1" outlineLevel="1" x14ac:dyDescent="0.35">
      <c r="A272" s="47" t="s">
        <v>1052</v>
      </c>
      <c r="B272" s="169" t="s">
        <v>267</v>
      </c>
      <c r="C272" s="122"/>
      <c r="E272" s="129"/>
      <c r="F272" s="129"/>
    </row>
    <row r="273" spans="1:7" hidden="1" outlineLevel="1" x14ac:dyDescent="0.35">
      <c r="A273" s="47" t="s">
        <v>1053</v>
      </c>
      <c r="B273" s="169" t="s">
        <v>267</v>
      </c>
      <c r="C273" s="122"/>
      <c r="E273" s="129"/>
      <c r="F273" s="129"/>
    </row>
    <row r="274" spans="1:7" hidden="1" outlineLevel="1" x14ac:dyDescent="0.35">
      <c r="A274" s="47" t="s">
        <v>1054</v>
      </c>
      <c r="B274" s="169" t="s">
        <v>267</v>
      </c>
      <c r="C274" s="122"/>
      <c r="E274" s="129"/>
      <c r="F274" s="129"/>
    </row>
    <row r="275" spans="1:7" hidden="1" outlineLevel="1" x14ac:dyDescent="0.35">
      <c r="A275" s="47" t="s">
        <v>1055</v>
      </c>
      <c r="B275" s="169" t="s">
        <v>267</v>
      </c>
      <c r="C275" s="122"/>
      <c r="E275" s="129"/>
      <c r="F275" s="129"/>
    </row>
    <row r="276" spans="1:7" ht="15" customHeight="1" collapsed="1" x14ac:dyDescent="0.35">
      <c r="A276" s="56"/>
      <c r="B276" s="76" t="s">
        <v>1056</v>
      </c>
      <c r="C276" s="56" t="s">
        <v>747</v>
      </c>
      <c r="D276" s="56"/>
      <c r="E276" s="58"/>
      <c r="F276" s="56"/>
      <c r="G276" s="59"/>
    </row>
    <row r="277" spans="1:7" x14ac:dyDescent="0.35">
      <c r="A277" s="47" t="s">
        <v>1057</v>
      </c>
      <c r="B277" s="47" t="s">
        <v>1058</v>
      </c>
      <c r="C277" s="122">
        <v>1</v>
      </c>
      <c r="E277" s="31"/>
      <c r="F277" s="31"/>
    </row>
    <row r="278" spans="1:7" x14ac:dyDescent="0.35">
      <c r="A278" s="47" t="s">
        <v>1059</v>
      </c>
      <c r="B278" s="47" t="s">
        <v>1060</v>
      </c>
      <c r="C278" s="122">
        <v>0</v>
      </c>
      <c r="E278" s="31"/>
      <c r="F278" s="31"/>
    </row>
    <row r="279" spans="1:7" x14ac:dyDescent="0.35">
      <c r="A279" s="47" t="s">
        <v>1061</v>
      </c>
      <c r="B279" s="47" t="s">
        <v>263</v>
      </c>
      <c r="C279" s="122">
        <v>0</v>
      </c>
      <c r="E279" s="31"/>
      <c r="F279" s="31"/>
    </row>
    <row r="280" spans="1:7" hidden="1" outlineLevel="1" x14ac:dyDescent="0.35">
      <c r="A280" s="47" t="s">
        <v>1062</v>
      </c>
      <c r="B280" s="53"/>
      <c r="C280" s="122"/>
      <c r="E280" s="31"/>
      <c r="F280" s="31"/>
    </row>
    <row r="281" spans="1:7" hidden="1" outlineLevel="1" x14ac:dyDescent="0.35">
      <c r="A281" s="47" t="s">
        <v>1063</v>
      </c>
      <c r="B281" s="53"/>
      <c r="C281" s="122"/>
      <c r="E281" s="31"/>
      <c r="F281" s="31"/>
    </row>
    <row r="282" spans="1:7" hidden="1" outlineLevel="1" x14ac:dyDescent="0.35">
      <c r="A282" s="47" t="s">
        <v>1064</v>
      </c>
      <c r="B282" s="53"/>
      <c r="C282" s="122"/>
      <c r="E282" s="31"/>
      <c r="F282" s="31"/>
    </row>
    <row r="283" spans="1:7" hidden="1" outlineLevel="1" x14ac:dyDescent="0.35">
      <c r="A283" s="47" t="s">
        <v>1065</v>
      </c>
      <c r="B283" s="53"/>
      <c r="C283" s="122"/>
      <c r="E283" s="31"/>
      <c r="F283" s="31"/>
    </row>
    <row r="284" spans="1:7" hidden="1" outlineLevel="1" x14ac:dyDescent="0.35">
      <c r="A284" s="47" t="s">
        <v>1066</v>
      </c>
      <c r="B284" s="53"/>
      <c r="C284" s="122"/>
      <c r="E284" s="31"/>
      <c r="F284" s="31"/>
    </row>
    <row r="285" spans="1:7" hidden="1" outlineLevel="1" x14ac:dyDescent="0.35">
      <c r="A285" s="47" t="s">
        <v>1067</v>
      </c>
      <c r="B285" s="53"/>
      <c r="C285" s="122"/>
      <c r="E285" s="31"/>
      <c r="F285" s="31"/>
    </row>
    <row r="286" spans="1:7" s="2" customFormat="1" collapsed="1" x14ac:dyDescent="0.35">
      <c r="A286" s="57"/>
      <c r="B286" s="57" t="s">
        <v>1068</v>
      </c>
      <c r="C286" s="57" t="s">
        <v>225</v>
      </c>
      <c r="D286" s="57" t="s">
        <v>1069</v>
      </c>
      <c r="E286" s="57"/>
      <c r="F286" s="57" t="s">
        <v>747</v>
      </c>
      <c r="G286" s="57" t="s">
        <v>1070</v>
      </c>
    </row>
    <row r="287" spans="1:7" s="2" customFormat="1" x14ac:dyDescent="0.35">
      <c r="A287" s="47" t="s">
        <v>1071</v>
      </c>
      <c r="B287" s="155"/>
      <c r="C287" s="134"/>
      <c r="D287" s="180"/>
      <c r="E287" s="39"/>
      <c r="F287" s="69" t="str">
        <f>IF($C$305=0,"",IF(C287="[For completion]","",C287/$C$305))</f>
        <v/>
      </c>
      <c r="G287" s="69" t="str">
        <f>IF($D$305=0,"",IF(D287="[For completion]","",D287/$D$305))</f>
        <v/>
      </c>
    </row>
    <row r="288" spans="1:7" s="2" customFormat="1" x14ac:dyDescent="0.35">
      <c r="A288" s="47" t="s">
        <v>1072</v>
      </c>
      <c r="B288" s="155"/>
      <c r="C288" s="134"/>
      <c r="D288" s="180"/>
      <c r="E288" s="39"/>
      <c r="F288" s="69" t="str">
        <f t="shared" ref="F288:F304" si="13">IF($C$305=0,"",IF(C288="[For completion]","",C288/$C$305))</f>
        <v/>
      </c>
      <c r="G288" s="69" t="str">
        <f t="shared" ref="G288:G304" si="14">IF($D$305=0,"",IF(D288="[For completion]","",D288/$D$305))</f>
        <v/>
      </c>
    </row>
    <row r="289" spans="1:7" s="2" customFormat="1" x14ac:dyDescent="0.35">
      <c r="A289" s="47" t="s">
        <v>1073</v>
      </c>
      <c r="B289" s="155"/>
      <c r="C289" s="134"/>
      <c r="D289" s="180"/>
      <c r="E289" s="39"/>
      <c r="F289" s="69" t="str">
        <f t="shared" si="13"/>
        <v/>
      </c>
      <c r="G289" s="69" t="str">
        <f t="shared" si="14"/>
        <v/>
      </c>
    </row>
    <row r="290" spans="1:7" s="2" customFormat="1" x14ac:dyDescent="0.35">
      <c r="A290" s="47" t="s">
        <v>1074</v>
      </c>
      <c r="B290" s="155"/>
      <c r="C290" s="134"/>
      <c r="D290" s="180"/>
      <c r="E290" s="39"/>
      <c r="F290" s="69" t="str">
        <f t="shared" si="13"/>
        <v/>
      </c>
      <c r="G290" s="69" t="str">
        <f t="shared" si="14"/>
        <v/>
      </c>
    </row>
    <row r="291" spans="1:7" s="2" customFormat="1" x14ac:dyDescent="0.35">
      <c r="A291" s="47" t="s">
        <v>1075</v>
      </c>
      <c r="B291" s="155"/>
      <c r="C291" s="134"/>
      <c r="D291" s="180"/>
      <c r="E291" s="39"/>
      <c r="F291" s="69" t="str">
        <f t="shared" si="13"/>
        <v/>
      </c>
      <c r="G291" s="69" t="str">
        <f t="shared" si="14"/>
        <v/>
      </c>
    </row>
    <row r="292" spans="1:7" s="2" customFormat="1" x14ac:dyDescent="0.35">
      <c r="A292" s="47" t="s">
        <v>1076</v>
      </c>
      <c r="B292" s="155"/>
      <c r="C292" s="134"/>
      <c r="D292" s="180"/>
      <c r="E292" s="39"/>
      <c r="F292" s="69" t="str">
        <f t="shared" si="13"/>
        <v/>
      </c>
      <c r="G292" s="69" t="str">
        <f t="shared" si="14"/>
        <v/>
      </c>
    </row>
    <row r="293" spans="1:7" s="2" customFormat="1" x14ac:dyDescent="0.35">
      <c r="A293" s="47" t="s">
        <v>1077</v>
      </c>
      <c r="B293" s="155"/>
      <c r="C293" s="134"/>
      <c r="D293" s="180"/>
      <c r="E293" s="39"/>
      <c r="F293" s="69" t="str">
        <f t="shared" si="13"/>
        <v/>
      </c>
      <c r="G293" s="69" t="str">
        <f t="shared" si="14"/>
        <v/>
      </c>
    </row>
    <row r="294" spans="1:7" s="2" customFormat="1" x14ac:dyDescent="0.35">
      <c r="A294" s="47" t="s">
        <v>1078</v>
      </c>
      <c r="B294" s="155"/>
      <c r="C294" s="134"/>
      <c r="D294" s="180"/>
      <c r="E294" s="39"/>
      <c r="F294" s="69" t="str">
        <f t="shared" si="13"/>
        <v/>
      </c>
      <c r="G294" s="69" t="str">
        <f t="shared" si="14"/>
        <v/>
      </c>
    </row>
    <row r="295" spans="1:7" s="2" customFormat="1" x14ac:dyDescent="0.35">
      <c r="A295" s="47" t="s">
        <v>1079</v>
      </c>
      <c r="B295" s="155"/>
      <c r="C295" s="134"/>
      <c r="D295" s="180"/>
      <c r="E295" s="39"/>
      <c r="F295" s="69" t="str">
        <f t="shared" si="13"/>
        <v/>
      </c>
      <c r="G295" s="69" t="str">
        <f t="shared" si="14"/>
        <v/>
      </c>
    </row>
    <row r="296" spans="1:7" s="2" customFormat="1" x14ac:dyDescent="0.35">
      <c r="A296" s="47" t="s">
        <v>1080</v>
      </c>
      <c r="B296" s="155"/>
      <c r="C296" s="134"/>
      <c r="D296" s="180"/>
      <c r="E296" s="39"/>
      <c r="F296" s="69" t="str">
        <f t="shared" si="13"/>
        <v/>
      </c>
      <c r="G296" s="69" t="str">
        <f t="shared" si="14"/>
        <v/>
      </c>
    </row>
    <row r="297" spans="1:7" s="2" customFormat="1" x14ac:dyDescent="0.35">
      <c r="A297" s="47" t="s">
        <v>1081</v>
      </c>
      <c r="B297" s="155"/>
      <c r="C297" s="134"/>
      <c r="D297" s="180"/>
      <c r="E297" s="39"/>
      <c r="F297" s="69" t="str">
        <f t="shared" si="13"/>
        <v/>
      </c>
      <c r="G297" s="69" t="str">
        <f t="shared" si="14"/>
        <v/>
      </c>
    </row>
    <row r="298" spans="1:7" s="2" customFormat="1" x14ac:dyDescent="0.35">
      <c r="A298" s="47" t="s">
        <v>1082</v>
      </c>
      <c r="B298" s="155"/>
      <c r="C298" s="134"/>
      <c r="D298" s="180"/>
      <c r="E298" s="39"/>
      <c r="F298" s="69" t="str">
        <f t="shared" si="13"/>
        <v/>
      </c>
      <c r="G298" s="69" t="str">
        <f t="shared" si="14"/>
        <v/>
      </c>
    </row>
    <row r="299" spans="1:7" s="2" customFormat="1" x14ac:dyDescent="0.35">
      <c r="A299" s="47" t="s">
        <v>1083</v>
      </c>
      <c r="B299" s="155"/>
      <c r="C299" s="134"/>
      <c r="D299" s="180"/>
      <c r="E299" s="39"/>
      <c r="F299" s="69" t="str">
        <f t="shared" si="13"/>
        <v/>
      </c>
      <c r="G299" s="69" t="str">
        <f t="shared" si="14"/>
        <v/>
      </c>
    </row>
    <row r="300" spans="1:7" s="2" customFormat="1" x14ac:dyDescent="0.35">
      <c r="A300" s="47" t="s">
        <v>1084</v>
      </c>
      <c r="B300" s="155"/>
      <c r="C300" s="134"/>
      <c r="D300" s="180"/>
      <c r="E300" s="39"/>
      <c r="F300" s="69" t="str">
        <f t="shared" si="13"/>
        <v/>
      </c>
      <c r="G300" s="69" t="str">
        <f t="shared" si="14"/>
        <v/>
      </c>
    </row>
    <row r="301" spans="1:7" s="2" customFormat="1" x14ac:dyDescent="0.35">
      <c r="A301" s="47" t="s">
        <v>1085</v>
      </c>
      <c r="B301" s="155"/>
      <c r="C301" s="134"/>
      <c r="D301" s="180"/>
      <c r="E301" s="39"/>
      <c r="F301" s="69" t="str">
        <f t="shared" si="13"/>
        <v/>
      </c>
      <c r="G301" s="69" t="str">
        <f t="shared" si="14"/>
        <v/>
      </c>
    </row>
    <row r="302" spans="1:7" s="2" customFormat="1" x14ac:dyDescent="0.35">
      <c r="A302" s="47" t="s">
        <v>1086</v>
      </c>
      <c r="B302" s="155"/>
      <c r="C302" s="134"/>
      <c r="D302" s="180"/>
      <c r="E302" s="39"/>
      <c r="F302" s="69" t="str">
        <f t="shared" si="13"/>
        <v/>
      </c>
      <c r="G302" s="69" t="str">
        <f t="shared" si="14"/>
        <v/>
      </c>
    </row>
    <row r="303" spans="1:7" s="2" customFormat="1" x14ac:dyDescent="0.35">
      <c r="A303" s="47" t="s">
        <v>1087</v>
      </c>
      <c r="B303" s="155"/>
      <c r="C303" s="134"/>
      <c r="D303" s="180"/>
      <c r="E303" s="39"/>
      <c r="F303" s="69" t="str">
        <f t="shared" si="13"/>
        <v/>
      </c>
      <c r="G303" s="69" t="str">
        <f t="shared" si="14"/>
        <v/>
      </c>
    </row>
    <row r="304" spans="1:7" s="2" customFormat="1" x14ac:dyDescent="0.35">
      <c r="A304" s="47" t="s">
        <v>1088</v>
      </c>
      <c r="B304" s="60" t="s">
        <v>1089</v>
      </c>
      <c r="C304" s="134"/>
      <c r="D304" s="180"/>
      <c r="E304" s="39"/>
      <c r="F304" s="69" t="str">
        <f t="shared" si="13"/>
        <v/>
      </c>
      <c r="G304" s="69" t="str">
        <f t="shared" si="14"/>
        <v/>
      </c>
    </row>
    <row r="305" spans="1:7" s="2" customFormat="1" x14ac:dyDescent="0.35">
      <c r="A305" s="47" t="s">
        <v>1090</v>
      </c>
      <c r="B305" s="60" t="s">
        <v>265</v>
      </c>
      <c r="C305" s="87">
        <f>SUM(C287:C304)</f>
        <v>0</v>
      </c>
      <c r="D305" s="47">
        <f>SUM(D287:D304)</f>
        <v>0</v>
      </c>
      <c r="E305" s="39"/>
      <c r="F305" s="132">
        <f>SUM(F287:F304)</f>
        <v>0</v>
      </c>
      <c r="G305" s="132">
        <f>SUM(G287:G304)</f>
        <v>0</v>
      </c>
    </row>
    <row r="306" spans="1:7" s="2" customFormat="1" x14ac:dyDescent="0.35">
      <c r="A306" s="47" t="s">
        <v>1091</v>
      </c>
      <c r="B306" s="51"/>
      <c r="C306" s="34"/>
      <c r="D306" s="34"/>
      <c r="E306" s="39"/>
      <c r="F306" s="39"/>
      <c r="G306" s="39"/>
    </row>
    <row r="307" spans="1:7" s="2" customFormat="1" x14ac:dyDescent="0.35">
      <c r="A307" s="47" t="s">
        <v>1092</v>
      </c>
      <c r="B307" s="51"/>
      <c r="C307" s="34"/>
      <c r="D307" s="34"/>
      <c r="E307" s="39"/>
      <c r="F307" s="39"/>
      <c r="G307" s="39"/>
    </row>
    <row r="308" spans="1:7" s="2" customFormat="1" x14ac:dyDescent="0.35">
      <c r="A308" s="47" t="s">
        <v>1093</v>
      </c>
      <c r="B308" s="51"/>
      <c r="C308" s="34"/>
      <c r="D308" s="34"/>
      <c r="E308" s="39"/>
      <c r="F308" s="39"/>
      <c r="G308" s="39"/>
    </row>
    <row r="309" spans="1:7" s="2" customFormat="1" x14ac:dyDescent="0.35">
      <c r="A309" s="57"/>
      <c r="B309" s="57" t="s">
        <v>1094</v>
      </c>
      <c r="C309" s="57" t="s">
        <v>225</v>
      </c>
      <c r="D309" s="57" t="s">
        <v>1069</v>
      </c>
      <c r="E309" s="57"/>
      <c r="F309" s="57" t="s">
        <v>747</v>
      </c>
      <c r="G309" s="57" t="s">
        <v>1070</v>
      </c>
    </row>
    <row r="310" spans="1:7" s="2" customFormat="1" x14ac:dyDescent="0.35">
      <c r="A310" s="47" t="s">
        <v>1095</v>
      </c>
      <c r="B310" s="155"/>
      <c r="C310" s="134"/>
      <c r="D310" s="180"/>
      <c r="E310" s="39"/>
      <c r="F310" s="69" t="str">
        <f>IF($C$328=0,"",IF(C310="[For completion]","",C310/$C$328))</f>
        <v/>
      </c>
      <c r="G310" s="69" t="str">
        <f>IF($D$328=0,"",IF(D310="[For completion]","",D310/$D$328))</f>
        <v/>
      </c>
    </row>
    <row r="311" spans="1:7" s="2" customFormat="1" x14ac:dyDescent="0.35">
      <c r="A311" s="47" t="s">
        <v>1096</v>
      </c>
      <c r="B311" s="155"/>
      <c r="C311" s="134"/>
      <c r="D311" s="180"/>
      <c r="E311" s="39"/>
      <c r="F311" s="69" t="str">
        <f t="shared" ref="F311:F327" si="15">IF($C$328=0,"",IF(C311="[For completion]","",C311/$C$328))</f>
        <v/>
      </c>
      <c r="G311" s="69" t="str">
        <f t="shared" ref="G311:G327" si="16">IF($D$328=0,"",IF(D311="[For completion]","",D311/$D$328))</f>
        <v/>
      </c>
    </row>
    <row r="312" spans="1:7" s="2" customFormat="1" x14ac:dyDescent="0.35">
      <c r="A312" s="47" t="s">
        <v>1097</v>
      </c>
      <c r="B312" s="155"/>
      <c r="C312" s="134"/>
      <c r="D312" s="180"/>
      <c r="E312" s="39"/>
      <c r="F312" s="69" t="str">
        <f t="shared" si="15"/>
        <v/>
      </c>
      <c r="G312" s="69" t="str">
        <f t="shared" si="16"/>
        <v/>
      </c>
    </row>
    <row r="313" spans="1:7" s="2" customFormat="1" x14ac:dyDescent="0.35">
      <c r="A313" s="47" t="s">
        <v>1098</v>
      </c>
      <c r="B313" s="155"/>
      <c r="C313" s="134"/>
      <c r="D313" s="180"/>
      <c r="E313" s="39"/>
      <c r="F313" s="69" t="str">
        <f t="shared" si="15"/>
        <v/>
      </c>
      <c r="G313" s="69" t="str">
        <f t="shared" si="16"/>
        <v/>
      </c>
    </row>
    <row r="314" spans="1:7" s="2" customFormat="1" x14ac:dyDescent="0.35">
      <c r="A314" s="47" t="s">
        <v>1099</v>
      </c>
      <c r="B314" s="155"/>
      <c r="C314" s="134"/>
      <c r="D314" s="180"/>
      <c r="E314" s="39"/>
      <c r="F314" s="69" t="str">
        <f t="shared" si="15"/>
        <v/>
      </c>
      <c r="G314" s="69" t="str">
        <f t="shared" si="16"/>
        <v/>
      </c>
    </row>
    <row r="315" spans="1:7" s="2" customFormat="1" x14ac:dyDescent="0.35">
      <c r="A315" s="47" t="s">
        <v>1100</v>
      </c>
      <c r="B315" s="155"/>
      <c r="C315" s="134"/>
      <c r="D315" s="180"/>
      <c r="E315" s="39"/>
      <c r="F315" s="69" t="str">
        <f t="shared" si="15"/>
        <v/>
      </c>
      <c r="G315" s="69" t="str">
        <f t="shared" si="16"/>
        <v/>
      </c>
    </row>
    <row r="316" spans="1:7" s="2" customFormat="1" x14ac:dyDescent="0.35">
      <c r="A316" s="47" t="s">
        <v>1101</v>
      </c>
      <c r="B316" s="155"/>
      <c r="C316" s="134"/>
      <c r="D316" s="180"/>
      <c r="E316" s="39"/>
      <c r="F316" s="69" t="str">
        <f t="shared" si="15"/>
        <v/>
      </c>
      <c r="G316" s="69" t="str">
        <f t="shared" si="16"/>
        <v/>
      </c>
    </row>
    <row r="317" spans="1:7" s="2" customFormat="1" x14ac:dyDescent="0.35">
      <c r="A317" s="47" t="s">
        <v>1102</v>
      </c>
      <c r="B317" s="155"/>
      <c r="C317" s="134"/>
      <c r="D317" s="180"/>
      <c r="E317" s="39"/>
      <c r="F317" s="69" t="str">
        <f t="shared" si="15"/>
        <v/>
      </c>
      <c r="G317" s="69" t="str">
        <f t="shared" si="16"/>
        <v/>
      </c>
    </row>
    <row r="318" spans="1:7" s="2" customFormat="1" x14ac:dyDescent="0.35">
      <c r="A318" s="47" t="s">
        <v>1103</v>
      </c>
      <c r="B318" s="155"/>
      <c r="C318" s="134"/>
      <c r="D318" s="180"/>
      <c r="E318" s="39"/>
      <c r="F318" s="69" t="str">
        <f t="shared" si="15"/>
        <v/>
      </c>
      <c r="G318" s="69" t="str">
        <f t="shared" si="16"/>
        <v/>
      </c>
    </row>
    <row r="319" spans="1:7" s="2" customFormat="1" x14ac:dyDescent="0.35">
      <c r="A319" s="47" t="s">
        <v>1104</v>
      </c>
      <c r="B319" s="155"/>
      <c r="C319" s="134"/>
      <c r="D319" s="180"/>
      <c r="E319" s="39"/>
      <c r="F319" s="69" t="str">
        <f t="shared" si="15"/>
        <v/>
      </c>
      <c r="G319" s="69" t="str">
        <f t="shared" si="16"/>
        <v/>
      </c>
    </row>
    <row r="320" spans="1:7" s="2" customFormat="1" x14ac:dyDescent="0.35">
      <c r="A320" s="47" t="s">
        <v>1105</v>
      </c>
      <c r="B320" s="155"/>
      <c r="C320" s="134"/>
      <c r="D320" s="180"/>
      <c r="E320" s="39"/>
      <c r="F320" s="69" t="str">
        <f t="shared" si="15"/>
        <v/>
      </c>
      <c r="G320" s="69" t="str">
        <f t="shared" si="16"/>
        <v/>
      </c>
    </row>
    <row r="321" spans="1:7" s="2" customFormat="1" x14ac:dyDescent="0.35">
      <c r="A321" s="47" t="s">
        <v>1106</v>
      </c>
      <c r="B321" s="155"/>
      <c r="C321" s="134"/>
      <c r="D321" s="180"/>
      <c r="E321" s="39"/>
      <c r="F321" s="69" t="str">
        <f>IF($C$328=0,"",IF(C321="[For completion]","",C321/$C$328))</f>
        <v/>
      </c>
      <c r="G321" s="69" t="str">
        <f t="shared" si="16"/>
        <v/>
      </c>
    </row>
    <row r="322" spans="1:7" s="2" customFormat="1" x14ac:dyDescent="0.35">
      <c r="A322" s="47" t="s">
        <v>1107</v>
      </c>
      <c r="B322" s="155"/>
      <c r="C322" s="134"/>
      <c r="D322" s="180"/>
      <c r="E322" s="39"/>
      <c r="F322" s="69" t="str">
        <f t="shared" si="15"/>
        <v/>
      </c>
      <c r="G322" s="69" t="str">
        <f t="shared" si="16"/>
        <v/>
      </c>
    </row>
    <row r="323" spans="1:7" s="2" customFormat="1" x14ac:dyDescent="0.35">
      <c r="A323" s="47" t="s">
        <v>1108</v>
      </c>
      <c r="B323" s="155"/>
      <c r="C323" s="134"/>
      <c r="D323" s="180"/>
      <c r="E323" s="39"/>
      <c r="F323" s="69" t="str">
        <f t="shared" si="15"/>
        <v/>
      </c>
      <c r="G323" s="69" t="str">
        <f t="shared" si="16"/>
        <v/>
      </c>
    </row>
    <row r="324" spans="1:7" s="2" customFormat="1" x14ac:dyDescent="0.35">
      <c r="A324" s="47" t="s">
        <v>1109</v>
      </c>
      <c r="B324" s="155"/>
      <c r="C324" s="134"/>
      <c r="D324" s="180"/>
      <c r="E324" s="39"/>
      <c r="F324" s="69" t="str">
        <f t="shared" si="15"/>
        <v/>
      </c>
      <c r="G324" s="69" t="str">
        <f t="shared" si="16"/>
        <v/>
      </c>
    </row>
    <row r="325" spans="1:7" s="2" customFormat="1" x14ac:dyDescent="0.35">
      <c r="A325" s="47" t="s">
        <v>1110</v>
      </c>
      <c r="B325" s="155"/>
      <c r="C325" s="134"/>
      <c r="D325" s="180"/>
      <c r="E325" s="39"/>
      <c r="F325" s="69" t="str">
        <f t="shared" si="15"/>
        <v/>
      </c>
      <c r="G325" s="69" t="str">
        <f t="shared" si="16"/>
        <v/>
      </c>
    </row>
    <row r="326" spans="1:7" s="2" customFormat="1" x14ac:dyDescent="0.35">
      <c r="A326" s="47" t="s">
        <v>1111</v>
      </c>
      <c r="B326" s="155"/>
      <c r="C326" s="134"/>
      <c r="D326" s="180"/>
      <c r="E326" s="39"/>
      <c r="F326" s="69" t="str">
        <f t="shared" si="15"/>
        <v/>
      </c>
      <c r="G326" s="69" t="str">
        <f t="shared" si="16"/>
        <v/>
      </c>
    </row>
    <row r="327" spans="1:7" s="2" customFormat="1" x14ac:dyDescent="0.35">
      <c r="A327" s="47" t="s">
        <v>1112</v>
      </c>
      <c r="B327" s="60" t="s">
        <v>1089</v>
      </c>
      <c r="C327" s="134"/>
      <c r="D327" s="180"/>
      <c r="E327" s="39"/>
      <c r="F327" s="69" t="str">
        <f t="shared" si="15"/>
        <v/>
      </c>
      <c r="G327" s="69" t="str">
        <f t="shared" si="16"/>
        <v/>
      </c>
    </row>
    <row r="328" spans="1:7" s="2" customFormat="1" x14ac:dyDescent="0.35">
      <c r="A328" s="47" t="s">
        <v>1113</v>
      </c>
      <c r="B328" s="60" t="s">
        <v>265</v>
      </c>
      <c r="C328" s="87">
        <f>SUM(C310:C327)</f>
        <v>0</v>
      </c>
      <c r="D328" s="47">
        <f>SUM(D310:D327)</f>
        <v>0</v>
      </c>
      <c r="E328" s="39"/>
      <c r="F328" s="132">
        <f>SUM(F310:F327)</f>
        <v>0</v>
      </c>
      <c r="G328" s="132">
        <f>SUM(G310:G327)</f>
        <v>0</v>
      </c>
    </row>
    <row r="329" spans="1:7" s="2" customFormat="1" x14ac:dyDescent="0.35">
      <c r="A329" s="47" t="s">
        <v>1114</v>
      </c>
      <c r="B329" s="51"/>
      <c r="C329" s="34"/>
      <c r="D329" s="34"/>
      <c r="E329" s="39"/>
      <c r="F329" s="39"/>
      <c r="G329" s="39"/>
    </row>
    <row r="330" spans="1:7" s="2" customFormat="1" x14ac:dyDescent="0.35">
      <c r="A330" s="47" t="s">
        <v>1115</v>
      </c>
      <c r="B330" s="51"/>
      <c r="C330" s="34"/>
      <c r="D330" s="34"/>
      <c r="E330" s="39"/>
      <c r="F330" s="39"/>
      <c r="G330" s="39"/>
    </row>
    <row r="331" spans="1:7" s="2" customFormat="1" x14ac:dyDescent="0.35">
      <c r="A331" s="47" t="s">
        <v>1116</v>
      </c>
      <c r="B331" s="51"/>
      <c r="C331" s="34"/>
      <c r="D331" s="34"/>
      <c r="E331" s="39"/>
      <c r="F331" s="39"/>
      <c r="G331" s="39"/>
    </row>
    <row r="332" spans="1:7" s="2" customFormat="1" x14ac:dyDescent="0.35">
      <c r="A332" s="57"/>
      <c r="B332" s="57" t="s">
        <v>1117</v>
      </c>
      <c r="C332" s="57" t="s">
        <v>225</v>
      </c>
      <c r="D332" s="57" t="s">
        <v>1069</v>
      </c>
      <c r="E332" s="57"/>
      <c r="F332" s="57" t="s">
        <v>747</v>
      </c>
      <c r="G332" s="57" t="s">
        <v>1070</v>
      </c>
    </row>
    <row r="333" spans="1:7" s="2" customFormat="1" x14ac:dyDescent="0.35">
      <c r="A333" s="47" t="s">
        <v>1118</v>
      </c>
      <c r="B333" s="60" t="s">
        <v>1119</v>
      </c>
      <c r="C333" s="134"/>
      <c r="D333" s="180"/>
      <c r="E333" s="39"/>
      <c r="F333" s="69" t="str">
        <f>IF($C$346=0,"",IF(C333="[For completion]","",C333/$C$346))</f>
        <v/>
      </c>
      <c r="G333" s="69" t="str">
        <f>IF($D$346=0,"",IF(D333="[For completion]","",D333/$D$346))</f>
        <v/>
      </c>
    </row>
    <row r="334" spans="1:7" s="2" customFormat="1" x14ac:dyDescent="0.35">
      <c r="A334" s="47" t="s">
        <v>1120</v>
      </c>
      <c r="B334" s="60" t="s">
        <v>1121</v>
      </c>
      <c r="C334" s="134"/>
      <c r="D334" s="180"/>
      <c r="E334" s="39"/>
      <c r="F334" s="69" t="str">
        <f t="shared" ref="F334:F345" si="17">IF($C$346=0,"",IF(C334="[For completion]","",C334/$C$346))</f>
        <v/>
      </c>
      <c r="G334" s="69" t="str">
        <f t="shared" ref="G334:G345" si="18">IF($D$346=0,"",IF(D334="[For completion]","",D334/$D$346))</f>
        <v/>
      </c>
    </row>
    <row r="335" spans="1:7" s="2" customFormat="1" x14ac:dyDescent="0.35">
      <c r="A335" s="47" t="s">
        <v>1122</v>
      </c>
      <c r="B335" s="60" t="s">
        <v>1123</v>
      </c>
      <c r="C335" s="134"/>
      <c r="D335" s="180"/>
      <c r="E335" s="39"/>
      <c r="F335" s="69" t="str">
        <f t="shared" si="17"/>
        <v/>
      </c>
      <c r="G335" s="69" t="str">
        <f t="shared" si="18"/>
        <v/>
      </c>
    </row>
    <row r="336" spans="1:7" s="2" customFormat="1" x14ac:dyDescent="0.35">
      <c r="A336" s="47" t="s">
        <v>1124</v>
      </c>
      <c r="B336" s="60" t="s">
        <v>1125</v>
      </c>
      <c r="C336" s="134"/>
      <c r="D336" s="180"/>
      <c r="E336" s="39"/>
      <c r="F336" s="69" t="str">
        <f t="shared" si="17"/>
        <v/>
      </c>
      <c r="G336" s="69" t="str">
        <f t="shared" si="18"/>
        <v/>
      </c>
    </row>
    <row r="337" spans="1:7" s="2" customFormat="1" x14ac:dyDescent="0.35">
      <c r="A337" s="47" t="s">
        <v>1126</v>
      </c>
      <c r="B337" s="60" t="s">
        <v>1127</v>
      </c>
      <c r="C337" s="134"/>
      <c r="D337" s="180"/>
      <c r="E337" s="39"/>
      <c r="F337" s="69" t="str">
        <f t="shared" si="17"/>
        <v/>
      </c>
      <c r="G337" s="69" t="str">
        <f t="shared" si="18"/>
        <v/>
      </c>
    </row>
    <row r="338" spans="1:7" s="2" customFormat="1" x14ac:dyDescent="0.35">
      <c r="A338" s="47" t="s">
        <v>1128</v>
      </c>
      <c r="B338" s="60" t="s">
        <v>1129</v>
      </c>
      <c r="C338" s="134"/>
      <c r="D338" s="180"/>
      <c r="E338" s="39"/>
      <c r="F338" s="69" t="str">
        <f t="shared" si="17"/>
        <v/>
      </c>
      <c r="G338" s="69" t="str">
        <f t="shared" si="18"/>
        <v/>
      </c>
    </row>
    <row r="339" spans="1:7" s="2" customFormat="1" x14ac:dyDescent="0.35">
      <c r="A339" s="47" t="s">
        <v>1130</v>
      </c>
      <c r="B339" s="60" t="s">
        <v>1131</v>
      </c>
      <c r="C339" s="134"/>
      <c r="D339" s="180"/>
      <c r="E339" s="39"/>
      <c r="F339" s="69" t="str">
        <f t="shared" si="17"/>
        <v/>
      </c>
      <c r="G339" s="69" t="str">
        <f t="shared" si="18"/>
        <v/>
      </c>
    </row>
    <row r="340" spans="1:7" s="2" customFormat="1" x14ac:dyDescent="0.35">
      <c r="A340" s="47" t="s">
        <v>1132</v>
      </c>
      <c r="B340" s="60" t="s">
        <v>1133</v>
      </c>
      <c r="C340" s="134"/>
      <c r="D340" s="180"/>
      <c r="E340" s="39"/>
      <c r="F340" s="69" t="str">
        <f t="shared" si="17"/>
        <v/>
      </c>
      <c r="G340" s="69" t="str">
        <f t="shared" si="18"/>
        <v/>
      </c>
    </row>
    <row r="341" spans="1:7" s="2" customFormat="1" x14ac:dyDescent="0.35">
      <c r="A341" s="47" t="s">
        <v>1134</v>
      </c>
      <c r="B341" s="60" t="s">
        <v>1135</v>
      </c>
      <c r="C341" s="134"/>
      <c r="D341" s="180"/>
      <c r="E341" s="39"/>
      <c r="F341" s="69" t="str">
        <f t="shared" si="17"/>
        <v/>
      </c>
      <c r="G341" s="69" t="str">
        <f t="shared" si="18"/>
        <v/>
      </c>
    </row>
    <row r="342" spans="1:7" s="2" customFormat="1" x14ac:dyDescent="0.35">
      <c r="A342" s="47" t="s">
        <v>1136</v>
      </c>
      <c r="B342" s="47" t="s">
        <v>1137</v>
      </c>
      <c r="C342" s="134"/>
      <c r="D342" s="180"/>
      <c r="F342" s="69" t="str">
        <f t="shared" si="17"/>
        <v/>
      </c>
      <c r="G342" s="69" t="str">
        <f t="shared" si="18"/>
        <v/>
      </c>
    </row>
    <row r="343" spans="1:7" s="2" customFormat="1" x14ac:dyDescent="0.35">
      <c r="A343" s="47" t="s">
        <v>1138</v>
      </c>
      <c r="B343" s="47" t="s">
        <v>1139</v>
      </c>
      <c r="C343" s="134"/>
      <c r="D343" s="180"/>
      <c r="F343" s="69" t="str">
        <f t="shared" si="17"/>
        <v/>
      </c>
      <c r="G343" s="69" t="str">
        <f t="shared" si="18"/>
        <v/>
      </c>
    </row>
    <row r="344" spans="1:7" s="2" customFormat="1" x14ac:dyDescent="0.35">
      <c r="A344" s="47" t="s">
        <v>1140</v>
      </c>
      <c r="B344" s="60" t="s">
        <v>1141</v>
      </c>
      <c r="C344" s="134"/>
      <c r="D344" s="180"/>
      <c r="E344" s="39"/>
      <c r="F344" s="69" t="str">
        <f t="shared" si="17"/>
        <v/>
      </c>
      <c r="G344" s="69" t="str">
        <f t="shared" si="18"/>
        <v/>
      </c>
    </row>
    <row r="345" spans="1:7" s="2" customFormat="1" x14ac:dyDescent="0.35">
      <c r="A345" s="47" t="s">
        <v>1142</v>
      </c>
      <c r="B345" s="47" t="s">
        <v>1089</v>
      </c>
      <c r="C345" s="134"/>
      <c r="D345" s="180"/>
      <c r="F345" s="69" t="str">
        <f t="shared" si="17"/>
        <v/>
      </c>
      <c r="G345" s="69" t="str">
        <f t="shared" si="18"/>
        <v/>
      </c>
    </row>
    <row r="346" spans="1:7" s="2" customFormat="1" x14ac:dyDescent="0.35">
      <c r="A346" s="47" t="s">
        <v>1143</v>
      </c>
      <c r="B346" s="60" t="s">
        <v>265</v>
      </c>
      <c r="C346" s="87">
        <f>SUM(C333:C345)</f>
        <v>0</v>
      </c>
      <c r="D346" s="47">
        <f>SUM(D333:D345)</f>
        <v>0</v>
      </c>
      <c r="E346" s="39"/>
      <c r="F346" s="132">
        <f>SUM(F333:F345)</f>
        <v>0</v>
      </c>
      <c r="G346" s="132">
        <f>SUM(G333:G345)</f>
        <v>0</v>
      </c>
    </row>
    <row r="347" spans="1:7" s="2" customFormat="1" x14ac:dyDescent="0.35">
      <c r="A347" s="47" t="s">
        <v>1144</v>
      </c>
      <c r="B347" s="51"/>
      <c r="C347" s="29"/>
      <c r="D347" s="34"/>
      <c r="E347" s="39"/>
      <c r="F347" s="117"/>
      <c r="G347" s="117"/>
    </row>
    <row r="348" spans="1:7" s="2" customFormat="1" x14ac:dyDescent="0.35">
      <c r="A348" s="47" t="s">
        <v>1145</v>
      </c>
      <c r="B348" s="51"/>
      <c r="C348" s="29"/>
      <c r="D348" s="34"/>
      <c r="E348" s="39"/>
      <c r="F348" s="117"/>
      <c r="G348" s="117"/>
    </row>
    <row r="349" spans="1:7" s="2" customFormat="1" x14ac:dyDescent="0.35">
      <c r="A349" s="47" t="s">
        <v>1146</v>
      </c>
    </row>
    <row r="350" spans="1:7" s="2" customFormat="1" x14ac:dyDescent="0.35">
      <c r="A350" s="47" t="s">
        <v>1147</v>
      </c>
    </row>
    <row r="351" spans="1:7" s="2" customFormat="1" x14ac:dyDescent="0.35">
      <c r="A351" s="47" t="s">
        <v>1148</v>
      </c>
      <c r="B351" s="51"/>
      <c r="C351" s="29"/>
      <c r="D351" s="34"/>
      <c r="E351" s="39"/>
      <c r="F351" s="117"/>
      <c r="G351" s="117"/>
    </row>
    <row r="352" spans="1:7" s="2" customFormat="1" x14ac:dyDescent="0.35">
      <c r="A352" s="47" t="s">
        <v>1149</v>
      </c>
      <c r="B352" s="51"/>
      <c r="C352" s="29"/>
      <c r="D352" s="34"/>
      <c r="E352" s="39"/>
      <c r="F352" s="117"/>
      <c r="G352" s="117"/>
    </row>
    <row r="353" spans="1:7" s="2" customFormat="1" x14ac:dyDescent="0.35">
      <c r="A353" s="47" t="s">
        <v>1150</v>
      </c>
      <c r="B353" s="51"/>
      <c r="C353" s="29"/>
      <c r="D353" s="34"/>
      <c r="E353" s="39"/>
      <c r="F353" s="117"/>
      <c r="G353" s="117"/>
    </row>
    <row r="354" spans="1:7" s="2" customFormat="1" x14ac:dyDescent="0.35">
      <c r="A354" s="47" t="s">
        <v>1151</v>
      </c>
      <c r="B354" s="51"/>
      <c r="C354" s="29"/>
      <c r="D354" s="34"/>
      <c r="E354" s="39"/>
      <c r="F354" s="117"/>
      <c r="G354" s="117"/>
    </row>
    <row r="355" spans="1:7" s="2" customFormat="1" x14ac:dyDescent="0.35">
      <c r="A355" s="47" t="s">
        <v>1152</v>
      </c>
      <c r="B355" s="51"/>
      <c r="C355" s="34"/>
      <c r="D355" s="34"/>
      <c r="E355" s="39"/>
      <c r="F355" s="39"/>
      <c r="G355" s="39"/>
    </row>
    <row r="356" spans="1:7" s="2" customFormat="1" x14ac:dyDescent="0.35">
      <c r="A356" s="47" t="s">
        <v>1153</v>
      </c>
      <c r="B356" s="51"/>
      <c r="C356" s="34"/>
      <c r="D356" s="34"/>
      <c r="E356" s="39"/>
      <c r="F356" s="39"/>
      <c r="G356" s="39"/>
    </row>
    <row r="357" spans="1:7" s="2" customFormat="1" x14ac:dyDescent="0.35">
      <c r="A357" s="57"/>
      <c r="B357" s="57" t="s">
        <v>1154</v>
      </c>
      <c r="C357" s="57" t="s">
        <v>225</v>
      </c>
      <c r="D357" s="57" t="s">
        <v>1069</v>
      </c>
      <c r="E357" s="57"/>
      <c r="F357" s="57" t="s">
        <v>747</v>
      </c>
      <c r="G357" s="57" t="s">
        <v>1070</v>
      </c>
    </row>
    <row r="358" spans="1:7" s="2" customFormat="1" x14ac:dyDescent="0.35">
      <c r="A358" s="47" t="s">
        <v>1155</v>
      </c>
      <c r="B358" s="60" t="s">
        <v>1156</v>
      </c>
      <c r="C358" s="134"/>
      <c r="D358" s="180"/>
      <c r="E358" s="39"/>
      <c r="F358" s="69" t="str">
        <f>IF($C$365=0,"",IF(C358="[For completion]","",C358/$C$365))</f>
        <v/>
      </c>
      <c r="G358" s="69" t="str">
        <f>IF($D$365=0,"",IF(D358="[For completion]","",D358/$D$365))</f>
        <v/>
      </c>
    </row>
    <row r="359" spans="1:7" s="2" customFormat="1" x14ac:dyDescent="0.35">
      <c r="A359" s="47" t="s">
        <v>1157</v>
      </c>
      <c r="B359" s="133" t="s">
        <v>1158</v>
      </c>
      <c r="C359" s="134"/>
      <c r="D359" s="180"/>
      <c r="E359" s="39"/>
      <c r="F359" s="69" t="str">
        <f t="shared" ref="F359:F364" si="19">IF($C$365=0,"",IF(C359="[For completion]","",C359/$C$365))</f>
        <v/>
      </c>
      <c r="G359" s="69" t="str">
        <f t="shared" ref="G359:G364" si="20">IF($D$365=0,"",IF(D359="[For completion]","",D359/$D$365))</f>
        <v/>
      </c>
    </row>
    <row r="360" spans="1:7" s="2" customFormat="1" x14ac:dyDescent="0.35">
      <c r="A360" s="47" t="s">
        <v>1159</v>
      </c>
      <c r="B360" s="60" t="s">
        <v>1160</v>
      </c>
      <c r="C360" s="134"/>
      <c r="D360" s="180"/>
      <c r="E360" s="39"/>
      <c r="F360" s="69" t="str">
        <f t="shared" si="19"/>
        <v/>
      </c>
      <c r="G360" s="69" t="str">
        <f t="shared" si="20"/>
        <v/>
      </c>
    </row>
    <row r="361" spans="1:7" s="2" customFormat="1" x14ac:dyDescent="0.35">
      <c r="A361" s="47" t="s">
        <v>1161</v>
      </c>
      <c r="B361" s="60" t="s">
        <v>1162</v>
      </c>
      <c r="C361" s="134"/>
      <c r="D361" s="180"/>
      <c r="E361" s="39"/>
      <c r="F361" s="69" t="str">
        <f t="shared" si="19"/>
        <v/>
      </c>
      <c r="G361" s="69" t="str">
        <f t="shared" si="20"/>
        <v/>
      </c>
    </row>
    <row r="362" spans="1:7" s="2" customFormat="1" x14ac:dyDescent="0.35">
      <c r="A362" s="47" t="s">
        <v>1163</v>
      </c>
      <c r="B362" s="60" t="s">
        <v>1164</v>
      </c>
      <c r="C362" s="134"/>
      <c r="D362" s="180"/>
      <c r="E362" s="39"/>
      <c r="F362" s="69" t="str">
        <f t="shared" si="19"/>
        <v/>
      </c>
      <c r="G362" s="69" t="str">
        <f t="shared" si="20"/>
        <v/>
      </c>
    </row>
    <row r="363" spans="1:7" s="2" customFormat="1" x14ac:dyDescent="0.35">
      <c r="A363" s="47" t="s">
        <v>1165</v>
      </c>
      <c r="B363" s="60" t="s">
        <v>1166</v>
      </c>
      <c r="C363" s="134"/>
      <c r="D363" s="180"/>
      <c r="E363" s="39"/>
      <c r="F363" s="69" t="str">
        <f t="shared" si="19"/>
        <v/>
      </c>
      <c r="G363" s="69" t="str">
        <f t="shared" si="20"/>
        <v/>
      </c>
    </row>
    <row r="364" spans="1:7" s="2" customFormat="1" x14ac:dyDescent="0.35">
      <c r="A364" s="47" t="s">
        <v>1167</v>
      </c>
      <c r="B364" s="60" t="s">
        <v>622</v>
      </c>
      <c r="C364" s="134"/>
      <c r="D364" s="180"/>
      <c r="E364" s="39"/>
      <c r="F364" s="69" t="str">
        <f t="shared" si="19"/>
        <v/>
      </c>
      <c r="G364" s="69" t="str">
        <f t="shared" si="20"/>
        <v/>
      </c>
    </row>
    <row r="365" spans="1:7" s="2" customFormat="1" x14ac:dyDescent="0.35">
      <c r="A365" s="47" t="s">
        <v>1168</v>
      </c>
      <c r="B365" s="60" t="s">
        <v>265</v>
      </c>
      <c r="C365" s="87">
        <f>SUM(C358:C364)</f>
        <v>0</v>
      </c>
      <c r="D365" s="47">
        <f>SUM(D358:D364)</f>
        <v>0</v>
      </c>
      <c r="E365" s="39"/>
      <c r="F365" s="132">
        <f>SUM(F358:F364)</f>
        <v>0</v>
      </c>
      <c r="G365" s="132">
        <f>SUM(G358:G364)</f>
        <v>0</v>
      </c>
    </row>
    <row r="366" spans="1:7" s="2" customFormat="1" x14ac:dyDescent="0.35">
      <c r="A366" s="47" t="s">
        <v>1169</v>
      </c>
      <c r="B366" s="51"/>
      <c r="C366" s="34"/>
      <c r="D366" s="34"/>
      <c r="E366" s="39"/>
      <c r="F366" s="39"/>
      <c r="G366" s="39"/>
    </row>
    <row r="367" spans="1:7" s="2" customFormat="1" x14ac:dyDescent="0.35">
      <c r="A367" s="57"/>
      <c r="B367" s="57" t="s">
        <v>1170</v>
      </c>
      <c r="C367" s="57" t="s">
        <v>225</v>
      </c>
      <c r="D367" s="57" t="s">
        <v>1069</v>
      </c>
      <c r="E367" s="57"/>
      <c r="F367" s="57" t="s">
        <v>747</v>
      </c>
      <c r="G367" s="57" t="s">
        <v>1070</v>
      </c>
    </row>
    <row r="368" spans="1:7" s="2" customFormat="1" x14ac:dyDescent="0.35">
      <c r="A368" s="47" t="s">
        <v>1171</v>
      </c>
      <c r="B368" s="60" t="s">
        <v>1172</v>
      </c>
      <c r="C368" s="134"/>
      <c r="D368" s="180"/>
      <c r="E368" s="39"/>
      <c r="F368" s="69" t="str">
        <f>IF($C$372=0,"",IF(C368="[For completion]","",C368/$C$372))</f>
        <v/>
      </c>
      <c r="G368" s="69" t="str">
        <f>IF($D$372=0,"",IF(D368="[For completion]","",D368/$D$372))</f>
        <v/>
      </c>
    </row>
    <row r="369" spans="1:7" s="2" customFormat="1" x14ac:dyDescent="0.35">
      <c r="A369" s="47" t="s">
        <v>1173</v>
      </c>
      <c r="B369" s="133" t="s">
        <v>1174</v>
      </c>
      <c r="C369" s="134"/>
      <c r="D369" s="180"/>
      <c r="E369" s="39"/>
      <c r="F369" s="69" t="str">
        <f>IF($C$372=0,"",IF(C369="[For completion]","",C369/$C$372))</f>
        <v/>
      </c>
      <c r="G369" s="69" t="str">
        <f>IF($D$372=0,"",IF(D369="[For completion]","",D369/$D$372))</f>
        <v/>
      </c>
    </row>
    <row r="370" spans="1:7" s="2" customFormat="1" x14ac:dyDescent="0.35">
      <c r="A370" s="47" t="s">
        <v>1175</v>
      </c>
      <c r="B370" s="60" t="s">
        <v>622</v>
      </c>
      <c r="C370" s="134"/>
      <c r="D370" s="180"/>
      <c r="E370" s="39"/>
      <c r="F370" s="69" t="str">
        <f>IF($C$372=0,"",IF(C370="[For completion]","",C370/$C$372))</f>
        <v/>
      </c>
      <c r="G370" s="69" t="str">
        <f>IF($D$372=0,"",IF(D370="[For completion]","",D370/$D$372))</f>
        <v/>
      </c>
    </row>
    <row r="371" spans="1:7" s="2" customFormat="1" x14ac:dyDescent="0.35">
      <c r="A371" s="47" t="s">
        <v>1176</v>
      </c>
      <c r="B371" s="47" t="s">
        <v>1089</v>
      </c>
      <c r="C371" s="134"/>
      <c r="D371" s="180"/>
      <c r="E371" s="39"/>
      <c r="F371" s="69" t="str">
        <f>IF($C$372=0,"",IF(C371="[For completion]","",C371/$C$372))</f>
        <v/>
      </c>
      <c r="G371" s="69" t="str">
        <f>IF($D$372=0,"",IF(D371="[For completion]","",D371/$D$372))</f>
        <v/>
      </c>
    </row>
    <row r="372" spans="1:7" s="2" customFormat="1" x14ac:dyDescent="0.35">
      <c r="A372" s="47" t="s">
        <v>1177</v>
      </c>
      <c r="B372" s="60" t="s">
        <v>265</v>
      </c>
      <c r="C372" s="87">
        <f>SUM(C368:C371)</f>
        <v>0</v>
      </c>
      <c r="D372" s="47">
        <f>SUM(D368:D371)</f>
        <v>0</v>
      </c>
      <c r="E372" s="39"/>
      <c r="F372" s="132">
        <f>SUM(F368:F371)</f>
        <v>0</v>
      </c>
      <c r="G372" s="132">
        <f>SUM(G368:G371)</f>
        <v>0</v>
      </c>
    </row>
    <row r="373" spans="1:7" s="2" customFormat="1" x14ac:dyDescent="0.35">
      <c r="A373" s="47" t="s">
        <v>1178</v>
      </c>
      <c r="B373" s="51"/>
      <c r="C373" s="34"/>
      <c r="D373" s="34"/>
      <c r="E373" s="39"/>
      <c r="F373" s="39"/>
      <c r="G373" s="39"/>
    </row>
    <row r="374" spans="1:7" s="2" customFormat="1" ht="15" customHeight="1" x14ac:dyDescent="0.35">
      <c r="A374" s="57"/>
      <c r="B374" s="57" t="s">
        <v>1441</v>
      </c>
      <c r="C374" s="57" t="s">
        <v>1179</v>
      </c>
      <c r="D374" s="57" t="s">
        <v>1180</v>
      </c>
      <c r="E374" s="57"/>
      <c r="F374" s="57" t="s">
        <v>1181</v>
      </c>
      <c r="G374" s="57" t="s">
        <v>1182</v>
      </c>
    </row>
    <row r="375" spans="1:7" s="2" customFormat="1" x14ac:dyDescent="0.35">
      <c r="A375" s="47" t="s">
        <v>1183</v>
      </c>
      <c r="B375" s="60" t="s">
        <v>1156</v>
      </c>
      <c r="C375" s="134" t="s">
        <v>1952</v>
      </c>
      <c r="D375" s="134" t="s">
        <v>1952</v>
      </c>
      <c r="E375" s="31"/>
      <c r="F375" s="134" t="s">
        <v>1952</v>
      </c>
      <c r="G375" s="134">
        <v>0</v>
      </c>
    </row>
    <row r="376" spans="1:7" s="2" customFormat="1" x14ac:dyDescent="0.35">
      <c r="A376" s="47" t="s">
        <v>1184</v>
      </c>
      <c r="B376" s="60" t="s">
        <v>1158</v>
      </c>
      <c r="C376" s="134" t="s">
        <v>1952</v>
      </c>
      <c r="D376" s="134" t="s">
        <v>1952</v>
      </c>
      <c r="E376" s="31"/>
      <c r="F376" s="134" t="s">
        <v>1952</v>
      </c>
      <c r="G376" s="134">
        <v>0</v>
      </c>
    </row>
    <row r="377" spans="1:7" s="2" customFormat="1" x14ac:dyDescent="0.35">
      <c r="A377" s="47" t="s">
        <v>1185</v>
      </c>
      <c r="B377" s="60" t="s">
        <v>1160</v>
      </c>
      <c r="C377" s="134" t="s">
        <v>1952</v>
      </c>
      <c r="D377" s="134" t="s">
        <v>1952</v>
      </c>
      <c r="E377" s="31"/>
      <c r="F377" s="134" t="s">
        <v>1952</v>
      </c>
      <c r="G377" s="134">
        <v>0</v>
      </c>
    </row>
    <row r="378" spans="1:7" s="2" customFormat="1" x14ac:dyDescent="0.35">
      <c r="A378" s="47" t="s">
        <v>1186</v>
      </c>
      <c r="B378" s="60" t="s">
        <v>1162</v>
      </c>
      <c r="C378" s="134" t="s">
        <v>1952</v>
      </c>
      <c r="D378" s="134" t="s">
        <v>1952</v>
      </c>
      <c r="E378" s="31"/>
      <c r="F378" s="134" t="s">
        <v>1952</v>
      </c>
      <c r="G378" s="134">
        <v>0</v>
      </c>
    </row>
    <row r="379" spans="1:7" s="2" customFormat="1" x14ac:dyDescent="0.35">
      <c r="A379" s="47" t="s">
        <v>1187</v>
      </c>
      <c r="B379" s="60" t="s">
        <v>1164</v>
      </c>
      <c r="C379" s="134" t="s">
        <v>1952</v>
      </c>
      <c r="D379" s="134" t="s">
        <v>1952</v>
      </c>
      <c r="E379" s="31"/>
      <c r="F379" s="134" t="s">
        <v>1952</v>
      </c>
      <c r="G379" s="134">
        <v>0</v>
      </c>
    </row>
    <row r="380" spans="1:7" s="2" customFormat="1" x14ac:dyDescent="0.35">
      <c r="A380" s="47" t="s">
        <v>1188</v>
      </c>
      <c r="B380" s="60" t="s">
        <v>1166</v>
      </c>
      <c r="C380" s="134" t="s">
        <v>1952</v>
      </c>
      <c r="D380" s="134" t="s">
        <v>1952</v>
      </c>
      <c r="E380" s="31"/>
      <c r="F380" s="134" t="s">
        <v>1952</v>
      </c>
      <c r="G380" s="134">
        <v>0</v>
      </c>
    </row>
    <row r="381" spans="1:7" s="2" customFormat="1" x14ac:dyDescent="0.35">
      <c r="A381" s="47" t="s">
        <v>1189</v>
      </c>
      <c r="B381" s="60" t="s">
        <v>622</v>
      </c>
      <c r="C381" s="134" t="s">
        <v>1952</v>
      </c>
      <c r="D381" s="134" t="s">
        <v>1952</v>
      </c>
      <c r="E381" s="31"/>
      <c r="F381" s="134" t="s">
        <v>1952</v>
      </c>
      <c r="G381" s="134">
        <v>0</v>
      </c>
    </row>
    <row r="382" spans="1:7" s="2" customFormat="1" x14ac:dyDescent="0.35">
      <c r="A382" s="47" t="s">
        <v>1190</v>
      </c>
      <c r="B382" s="60" t="s">
        <v>265</v>
      </c>
      <c r="C382" s="87">
        <f>SUM(C375:C381)</f>
        <v>0</v>
      </c>
      <c r="D382" s="87">
        <f>SUM(D375:D381)</f>
        <v>0</v>
      </c>
      <c r="E382" s="31"/>
      <c r="F382" s="134"/>
      <c r="G382" s="113"/>
    </row>
    <row r="383" spans="1:7" s="2" customFormat="1" x14ac:dyDescent="0.35">
      <c r="A383" s="47" t="s">
        <v>1191</v>
      </c>
      <c r="B383" s="60" t="s">
        <v>1192</v>
      </c>
      <c r="C383" s="34"/>
      <c r="D383" s="34"/>
      <c r="E383" s="31"/>
      <c r="F383" s="134" t="s">
        <v>1952</v>
      </c>
      <c r="G383" s="69" t="str">
        <f>IF($D$393=0,"",IF(D382="[For completion]","",D382/$D$393))</f>
        <v/>
      </c>
    </row>
    <row r="384" spans="1:7" s="2" customFormat="1" x14ac:dyDescent="0.35">
      <c r="A384" s="47" t="s">
        <v>1193</v>
      </c>
      <c r="B384" s="34"/>
      <c r="C384" s="34"/>
      <c r="D384" s="34"/>
      <c r="E384" s="34"/>
      <c r="F384" s="34"/>
      <c r="G384" s="113" t="str">
        <f>IF($D$393=0,"",IF(D383="[For completion]","",D383/$D$393))</f>
        <v/>
      </c>
    </row>
    <row r="385" spans="1:7" s="2" customFormat="1" x14ac:dyDescent="0.35">
      <c r="A385" s="47" t="s">
        <v>1194</v>
      </c>
      <c r="B385" s="51"/>
      <c r="C385" s="29"/>
      <c r="D385" s="34"/>
      <c r="E385" s="31"/>
      <c r="F385" s="113"/>
      <c r="G385" s="113" t="str">
        <f t="shared" ref="G385:G393" si="21">IF($D$393=0,"",IF(D385="[For completion]","",D385/$D$393))</f>
        <v/>
      </c>
    </row>
    <row r="386" spans="1:7" s="2" customFormat="1" x14ac:dyDescent="0.35">
      <c r="A386" s="47" t="s">
        <v>1195</v>
      </c>
      <c r="B386" s="51"/>
      <c r="C386" s="29"/>
      <c r="D386" s="34"/>
      <c r="E386" s="31"/>
      <c r="F386" s="113"/>
      <c r="G386" s="113" t="str">
        <f t="shared" si="21"/>
        <v/>
      </c>
    </row>
    <row r="387" spans="1:7" s="2" customFormat="1" x14ac:dyDescent="0.35">
      <c r="A387" s="47" t="s">
        <v>1196</v>
      </c>
      <c r="B387" s="51"/>
      <c r="C387" s="29"/>
      <c r="D387" s="34"/>
      <c r="E387" s="31"/>
      <c r="F387" s="113"/>
      <c r="G387" s="113" t="str">
        <f t="shared" si="21"/>
        <v/>
      </c>
    </row>
    <row r="388" spans="1:7" s="2" customFormat="1" x14ac:dyDescent="0.35">
      <c r="A388" s="47" t="s">
        <v>1197</v>
      </c>
      <c r="B388" s="51"/>
      <c r="C388" s="29"/>
      <c r="D388" s="34"/>
      <c r="E388" s="31"/>
      <c r="F388" s="113"/>
      <c r="G388" s="113" t="str">
        <f t="shared" si="21"/>
        <v/>
      </c>
    </row>
    <row r="389" spans="1:7" s="2" customFormat="1" x14ac:dyDescent="0.35">
      <c r="A389" s="47" t="s">
        <v>1198</v>
      </c>
      <c r="B389" s="51"/>
      <c r="C389" s="29"/>
      <c r="D389" s="34"/>
      <c r="E389" s="31"/>
      <c r="F389" s="113"/>
      <c r="G389" s="113" t="str">
        <f t="shared" si="21"/>
        <v/>
      </c>
    </row>
    <row r="390" spans="1:7" s="2" customFormat="1" x14ac:dyDescent="0.35">
      <c r="A390" s="47" t="s">
        <v>1199</v>
      </c>
      <c r="B390" s="51"/>
      <c r="C390" s="29"/>
      <c r="D390" s="34"/>
      <c r="E390" s="31"/>
      <c r="F390" s="113"/>
      <c r="G390" s="113" t="str">
        <f t="shared" si="21"/>
        <v/>
      </c>
    </row>
    <row r="391" spans="1:7" s="2" customFormat="1" x14ac:dyDescent="0.35">
      <c r="A391" s="47" t="s">
        <v>1200</v>
      </c>
      <c r="B391" s="51"/>
      <c r="C391" s="29"/>
      <c r="D391" s="34"/>
      <c r="E391" s="31"/>
      <c r="F391" s="113"/>
      <c r="G391" s="113" t="str">
        <f t="shared" si="21"/>
        <v/>
      </c>
    </row>
    <row r="392" spans="1:7" s="2" customFormat="1" x14ac:dyDescent="0.35">
      <c r="A392" s="47" t="s">
        <v>1201</v>
      </c>
      <c r="B392" s="51"/>
      <c r="C392" s="29"/>
      <c r="D392" s="34"/>
      <c r="E392" s="31"/>
      <c r="F392" s="113"/>
      <c r="G392" s="113" t="str">
        <f t="shared" si="21"/>
        <v/>
      </c>
    </row>
    <row r="393" spans="1:7" s="2" customFormat="1" x14ac:dyDescent="0.35">
      <c r="A393" s="47" t="s">
        <v>1202</v>
      </c>
      <c r="B393" s="51"/>
      <c r="C393" s="29"/>
      <c r="D393" s="34"/>
      <c r="E393" s="31"/>
      <c r="F393" s="113"/>
      <c r="G393" s="113" t="str">
        <f t="shared" si="21"/>
        <v/>
      </c>
    </row>
    <row r="394" spans="1:7" s="2" customFormat="1" x14ac:dyDescent="0.35">
      <c r="A394" s="47" t="s">
        <v>1203</v>
      </c>
      <c r="B394" s="34"/>
      <c r="C394" s="64"/>
      <c r="D394" s="34"/>
      <c r="E394" s="31"/>
      <c r="F394" s="31"/>
      <c r="G394" s="31"/>
    </row>
    <row r="395" spans="1:7" s="2" customFormat="1" x14ac:dyDescent="0.35">
      <c r="A395" s="47" t="s">
        <v>1204</v>
      </c>
      <c r="B395" s="34"/>
      <c r="C395" s="64"/>
      <c r="D395" s="34"/>
      <c r="E395" s="31"/>
      <c r="F395" s="31"/>
      <c r="G395" s="31"/>
    </row>
    <row r="396" spans="1:7" s="2" customFormat="1" x14ac:dyDescent="0.35">
      <c r="A396" s="47" t="s">
        <v>1205</v>
      </c>
      <c r="B396" s="34"/>
      <c r="C396" s="64"/>
      <c r="D396" s="34"/>
      <c r="E396" s="31"/>
      <c r="F396" s="31"/>
      <c r="G396" s="31"/>
    </row>
    <row r="397" spans="1:7" s="2" customFormat="1" x14ac:dyDescent="0.35">
      <c r="A397" s="47" t="s">
        <v>1206</v>
      </c>
      <c r="B397" s="34"/>
      <c r="C397" s="64"/>
      <c r="D397" s="34"/>
      <c r="E397" s="31"/>
      <c r="F397" s="31"/>
      <c r="G397" s="31"/>
    </row>
    <row r="398" spans="1:7" s="2" customFormat="1" x14ac:dyDescent="0.35">
      <c r="A398" s="47" t="s">
        <v>1207</v>
      </c>
      <c r="B398" s="34"/>
      <c r="C398" s="64"/>
      <c r="D398" s="34"/>
      <c r="E398" s="31"/>
      <c r="F398" s="31"/>
      <c r="G398" s="31"/>
    </row>
    <row r="399" spans="1:7" s="2" customFormat="1" x14ac:dyDescent="0.35">
      <c r="A399" s="47" t="s">
        <v>1208</v>
      </c>
      <c r="B399" s="34"/>
      <c r="C399" s="64"/>
      <c r="D399" s="34"/>
      <c r="E399" s="31"/>
      <c r="F399" s="31"/>
      <c r="G399" s="31"/>
    </row>
    <row r="400" spans="1:7" s="2" customFormat="1" x14ac:dyDescent="0.35">
      <c r="A400" s="47" t="s">
        <v>1209</v>
      </c>
      <c r="B400" s="34"/>
      <c r="C400" s="64"/>
      <c r="D400" s="34"/>
      <c r="E400" s="31"/>
      <c r="F400" s="31"/>
      <c r="G400" s="31"/>
    </row>
    <row r="401" spans="1:7" s="2" customFormat="1" x14ac:dyDescent="0.35">
      <c r="A401" s="47" t="s">
        <v>1210</v>
      </c>
      <c r="B401" s="34"/>
      <c r="C401" s="64"/>
      <c r="D401" s="34"/>
      <c r="E401" s="31"/>
      <c r="F401" s="31"/>
      <c r="G401" s="31"/>
    </row>
    <row r="402" spans="1:7" s="2" customFormat="1" x14ac:dyDescent="0.35">
      <c r="A402" s="47" t="s">
        <v>1211</v>
      </c>
      <c r="B402" s="34"/>
      <c r="C402" s="64"/>
      <c r="D402" s="34"/>
      <c r="E402" s="31"/>
      <c r="F402" s="31"/>
      <c r="G402" s="31"/>
    </row>
    <row r="403" spans="1:7" s="2" customFormat="1" x14ac:dyDescent="0.35">
      <c r="A403" s="47" t="s">
        <v>1212</v>
      </c>
      <c r="B403" s="34"/>
      <c r="C403" s="64"/>
      <c r="D403" s="34"/>
      <c r="E403" s="31"/>
      <c r="F403" s="31"/>
      <c r="G403" s="31"/>
    </row>
    <row r="404" spans="1:7" s="2" customFormat="1" x14ac:dyDescent="0.35">
      <c r="A404" s="47" t="s">
        <v>1213</v>
      </c>
      <c r="B404" s="34"/>
      <c r="C404" s="64"/>
      <c r="D404" s="34"/>
      <c r="E404" s="31"/>
      <c r="F404" s="31"/>
      <c r="G404" s="31"/>
    </row>
    <row r="405" spans="1:7" s="2" customFormat="1" x14ac:dyDescent="0.35">
      <c r="A405" s="47" t="s">
        <v>1214</v>
      </c>
      <c r="B405" s="34"/>
      <c r="C405" s="64"/>
      <c r="D405" s="34"/>
      <c r="E405" s="31"/>
      <c r="F405" s="31"/>
      <c r="G405" s="31"/>
    </row>
    <row r="406" spans="1:7" s="2" customFormat="1" x14ac:dyDescent="0.35">
      <c r="A406" s="47" t="s">
        <v>1215</v>
      </c>
      <c r="B406" s="34"/>
      <c r="C406" s="64"/>
      <c r="D406" s="34"/>
      <c r="E406" s="31"/>
      <c r="F406" s="31"/>
      <c r="G406" s="31"/>
    </row>
    <row r="407" spans="1:7" s="2" customFormat="1" x14ac:dyDescent="0.35">
      <c r="A407" s="47" t="s">
        <v>1216</v>
      </c>
      <c r="B407" s="34"/>
      <c r="C407" s="64"/>
      <c r="D407" s="34"/>
      <c r="E407" s="31"/>
      <c r="F407" s="31"/>
      <c r="G407" s="31"/>
    </row>
    <row r="408" spans="1:7" s="2" customFormat="1" x14ac:dyDescent="0.35">
      <c r="A408" s="47" t="s">
        <v>1217</v>
      </c>
      <c r="B408" s="34"/>
      <c r="C408" s="64"/>
      <c r="D408" s="34"/>
      <c r="E408" s="31"/>
      <c r="F408" s="31"/>
      <c r="G408" s="31"/>
    </row>
    <row r="409" spans="1:7" s="2" customFormat="1" x14ac:dyDescent="0.35">
      <c r="A409" s="47" t="s">
        <v>1218</v>
      </c>
      <c r="B409" s="34"/>
      <c r="C409" s="64"/>
      <c r="D409" s="34"/>
      <c r="E409" s="31"/>
      <c r="F409" s="31"/>
      <c r="G409" s="31"/>
    </row>
    <row r="410" spans="1:7" s="2" customFormat="1" x14ac:dyDescent="0.35">
      <c r="A410" s="47" t="s">
        <v>1219</v>
      </c>
      <c r="B410" s="34"/>
      <c r="C410" s="64"/>
      <c r="D410" s="34"/>
      <c r="E410" s="31"/>
      <c r="F410" s="31"/>
      <c r="G410" s="31"/>
    </row>
    <row r="411" spans="1:7" s="2" customFormat="1" x14ac:dyDescent="0.35">
      <c r="A411" s="47" t="s">
        <v>1220</v>
      </c>
      <c r="B411" s="34"/>
      <c r="C411" s="64"/>
      <c r="D411" s="34"/>
      <c r="E411" s="31"/>
      <c r="F411" s="31"/>
      <c r="G411" s="31"/>
    </row>
    <row r="412" spans="1:7" s="2" customFormat="1" x14ac:dyDescent="0.35">
      <c r="A412" s="47" t="s">
        <v>1221</v>
      </c>
      <c r="B412" s="34"/>
      <c r="C412" s="64"/>
      <c r="D412" s="34"/>
      <c r="E412" s="31"/>
      <c r="F412" s="31"/>
      <c r="G412" s="31"/>
    </row>
    <row r="413" spans="1:7" s="2" customFormat="1" x14ac:dyDescent="0.35">
      <c r="A413" s="47" t="s">
        <v>1222</v>
      </c>
      <c r="B413" s="34"/>
      <c r="C413" s="64"/>
      <c r="D413" s="34"/>
      <c r="E413" s="31"/>
      <c r="F413" s="31"/>
      <c r="G413" s="31"/>
    </row>
    <row r="414" spans="1:7" s="2" customFormat="1" x14ac:dyDescent="0.35">
      <c r="A414" s="47" t="s">
        <v>1223</v>
      </c>
      <c r="B414" s="34"/>
      <c r="C414" s="64"/>
      <c r="D414" s="34"/>
      <c r="E414" s="31"/>
      <c r="F414" s="31"/>
      <c r="G414" s="31"/>
    </row>
    <row r="415" spans="1:7" s="2" customFormat="1" x14ac:dyDescent="0.35">
      <c r="A415" s="47" t="s">
        <v>1224</v>
      </c>
      <c r="B415" s="34"/>
      <c r="C415" s="64"/>
      <c r="D415" s="34"/>
      <c r="E415" s="31"/>
      <c r="F415" s="31"/>
      <c r="G415" s="31"/>
    </row>
    <row r="416" spans="1:7" s="2" customFormat="1" x14ac:dyDescent="0.35">
      <c r="A416" s="47" t="s">
        <v>1225</v>
      </c>
      <c r="B416" s="34"/>
      <c r="C416" s="64"/>
      <c r="D416" s="34"/>
      <c r="E416" s="31"/>
      <c r="F416" s="31"/>
      <c r="G416" s="31"/>
    </row>
    <row r="417" spans="1:7" s="2" customFormat="1" x14ac:dyDescent="0.35">
      <c r="A417" s="47" t="s">
        <v>1226</v>
      </c>
      <c r="B417" s="34"/>
      <c r="C417" s="64"/>
      <c r="D417" s="34"/>
      <c r="E417" s="31"/>
      <c r="F417" s="31"/>
      <c r="G417" s="31"/>
    </row>
    <row r="418" spans="1:7" s="2" customFormat="1" x14ac:dyDescent="0.35">
      <c r="A418" s="47" t="s">
        <v>1227</v>
      </c>
      <c r="B418" s="34"/>
      <c r="C418" s="64"/>
      <c r="D418" s="34"/>
      <c r="E418" s="31"/>
      <c r="F418" s="31"/>
      <c r="G418" s="31"/>
    </row>
    <row r="419" spans="1:7" s="2" customFormat="1" x14ac:dyDescent="0.35">
      <c r="A419" s="47" t="s">
        <v>1228</v>
      </c>
      <c r="B419" s="34"/>
      <c r="C419" s="64"/>
      <c r="D419" s="34"/>
      <c r="E419" s="31"/>
      <c r="F419" s="31"/>
      <c r="G419" s="31"/>
    </row>
    <row r="420" spans="1:7" s="2" customFormat="1" x14ac:dyDescent="0.35">
      <c r="A420" s="47" t="s">
        <v>1229</v>
      </c>
      <c r="B420" s="34"/>
      <c r="C420" s="64"/>
      <c r="D420" s="34"/>
      <c r="E420" s="31"/>
      <c r="F420" s="31"/>
      <c r="G420" s="31"/>
    </row>
    <row r="421" spans="1:7" s="2" customFormat="1" x14ac:dyDescent="0.35">
      <c r="A421" s="47" t="s">
        <v>1230</v>
      </c>
      <c r="B421" s="34"/>
      <c r="C421" s="64"/>
      <c r="D421" s="34"/>
      <c r="E421" s="31"/>
      <c r="F421" s="31"/>
      <c r="G421" s="31"/>
    </row>
    <row r="422" spans="1:7" s="2" customFormat="1" x14ac:dyDescent="0.35">
      <c r="A422" s="47" t="s">
        <v>1231</v>
      </c>
      <c r="B422" s="34"/>
      <c r="C422" s="64"/>
      <c r="D422" s="34"/>
      <c r="E422" s="31"/>
      <c r="F422" s="31"/>
      <c r="G422" s="31"/>
    </row>
    <row r="423" spans="1:7" ht="18.5" x14ac:dyDescent="0.35">
      <c r="A423" s="125"/>
      <c r="B423" s="135" t="s">
        <v>710</v>
      </c>
      <c r="C423" s="125"/>
      <c r="D423" s="125"/>
      <c r="E423" s="125"/>
      <c r="F423" s="127"/>
      <c r="G423" s="127"/>
    </row>
    <row r="424" spans="1:7" ht="15" customHeight="1" x14ac:dyDescent="0.35">
      <c r="A424" s="56"/>
      <c r="B424" s="56" t="s">
        <v>1232</v>
      </c>
      <c r="C424" s="56" t="s">
        <v>943</v>
      </c>
      <c r="D424" s="56" t="s">
        <v>944</v>
      </c>
      <c r="E424" s="56"/>
      <c r="F424" s="56" t="s">
        <v>748</v>
      </c>
      <c r="G424" s="56" t="s">
        <v>945</v>
      </c>
    </row>
    <row r="425" spans="1:7" x14ac:dyDescent="0.35">
      <c r="A425" s="47" t="s">
        <v>1233</v>
      </c>
      <c r="B425" s="47" t="s">
        <v>947</v>
      </c>
      <c r="C425" s="134" t="s">
        <v>1949</v>
      </c>
      <c r="D425" s="195"/>
      <c r="E425" s="77"/>
      <c r="F425" s="78"/>
      <c r="G425" s="78"/>
    </row>
    <row r="426" spans="1:7" x14ac:dyDescent="0.35">
      <c r="A426" s="77"/>
      <c r="C426" s="53"/>
      <c r="D426" s="195"/>
      <c r="E426" s="77"/>
      <c r="F426" s="78"/>
      <c r="G426" s="78"/>
    </row>
    <row r="427" spans="1:7" x14ac:dyDescent="0.35">
      <c r="B427" s="47" t="s">
        <v>948</v>
      </c>
      <c r="C427" s="53"/>
      <c r="D427" s="195"/>
      <c r="E427" s="77"/>
      <c r="F427" s="78"/>
      <c r="G427" s="78"/>
    </row>
    <row r="428" spans="1:7" x14ac:dyDescent="0.35">
      <c r="A428" s="47" t="s">
        <v>1234</v>
      </c>
      <c r="B428" s="155"/>
      <c r="C428" s="134"/>
      <c r="D428" s="180"/>
      <c r="E428" s="77"/>
      <c r="F428" s="69" t="str">
        <f t="shared" ref="F428:F451" si="22">IF($C$452=0,"",IF(C428="[for completion]","",C428/$C$452))</f>
        <v/>
      </c>
      <c r="G428" s="69" t="str">
        <f t="shared" ref="G428:G451" si="23">IF($D$452=0,"",IF(D428="[for completion]","",D428/$D$452))</f>
        <v/>
      </c>
    </row>
    <row r="429" spans="1:7" x14ac:dyDescent="0.35">
      <c r="A429" s="47" t="s">
        <v>1235</v>
      </c>
      <c r="B429" s="155"/>
      <c r="C429" s="134"/>
      <c r="D429" s="180"/>
      <c r="E429" s="77"/>
      <c r="F429" s="69" t="str">
        <f t="shared" si="22"/>
        <v/>
      </c>
      <c r="G429" s="69" t="str">
        <f t="shared" si="23"/>
        <v/>
      </c>
    </row>
    <row r="430" spans="1:7" x14ac:dyDescent="0.35">
      <c r="A430" s="47" t="s">
        <v>1236</v>
      </c>
      <c r="B430" s="155"/>
      <c r="C430" s="134"/>
      <c r="D430" s="180"/>
      <c r="E430" s="77"/>
      <c r="F430" s="69" t="str">
        <f t="shared" si="22"/>
        <v/>
      </c>
      <c r="G430" s="69" t="str">
        <f t="shared" si="23"/>
        <v/>
      </c>
    </row>
    <row r="431" spans="1:7" x14ac:dyDescent="0.35">
      <c r="A431" s="47" t="s">
        <v>1237</v>
      </c>
      <c r="B431" s="155"/>
      <c r="C431" s="134"/>
      <c r="D431" s="180"/>
      <c r="E431" s="77"/>
      <c r="F431" s="69" t="str">
        <f t="shared" si="22"/>
        <v/>
      </c>
      <c r="G431" s="69" t="str">
        <f t="shared" si="23"/>
        <v/>
      </c>
    </row>
    <row r="432" spans="1:7" x14ac:dyDescent="0.35">
      <c r="A432" s="47" t="s">
        <v>1238</v>
      </c>
      <c r="B432" s="155"/>
      <c r="C432" s="134"/>
      <c r="D432" s="180"/>
      <c r="E432" s="77"/>
      <c r="F432" s="69" t="str">
        <f t="shared" si="22"/>
        <v/>
      </c>
      <c r="G432" s="69" t="str">
        <f t="shared" si="23"/>
        <v/>
      </c>
    </row>
    <row r="433" spans="1:7" x14ac:dyDescent="0.35">
      <c r="A433" s="47" t="s">
        <v>1239</v>
      </c>
      <c r="B433" s="155"/>
      <c r="C433" s="134"/>
      <c r="D433" s="180"/>
      <c r="E433" s="77"/>
      <c r="F433" s="69" t="str">
        <f t="shared" si="22"/>
        <v/>
      </c>
      <c r="G433" s="69" t="str">
        <f t="shared" si="23"/>
        <v/>
      </c>
    </row>
    <row r="434" spans="1:7" x14ac:dyDescent="0.35">
      <c r="A434" s="47" t="s">
        <v>1240</v>
      </c>
      <c r="B434" s="155"/>
      <c r="C434" s="134"/>
      <c r="D434" s="180"/>
      <c r="E434" s="77"/>
      <c r="F434" s="69" t="str">
        <f t="shared" si="22"/>
        <v/>
      </c>
      <c r="G434" s="69" t="str">
        <f t="shared" si="23"/>
        <v/>
      </c>
    </row>
    <row r="435" spans="1:7" x14ac:dyDescent="0.35">
      <c r="A435" s="47" t="s">
        <v>1241</v>
      </c>
      <c r="B435" s="155"/>
      <c r="C435" s="134"/>
      <c r="D435" s="180"/>
      <c r="E435" s="77"/>
      <c r="F435" s="69" t="str">
        <f t="shared" si="22"/>
        <v/>
      </c>
      <c r="G435" s="69" t="str">
        <f t="shared" si="23"/>
        <v/>
      </c>
    </row>
    <row r="436" spans="1:7" x14ac:dyDescent="0.35">
      <c r="A436" s="47" t="s">
        <v>1242</v>
      </c>
      <c r="B436" s="155"/>
      <c r="C436" s="134"/>
      <c r="D436" s="180"/>
      <c r="E436" s="77"/>
      <c r="F436" s="69" t="str">
        <f t="shared" si="22"/>
        <v/>
      </c>
      <c r="G436" s="69" t="str">
        <f t="shared" si="23"/>
        <v/>
      </c>
    </row>
    <row r="437" spans="1:7" x14ac:dyDescent="0.35">
      <c r="A437" s="47" t="s">
        <v>1243</v>
      </c>
      <c r="B437" s="155"/>
      <c r="C437" s="134"/>
      <c r="D437" s="180"/>
      <c r="E437" s="51"/>
      <c r="F437" s="69" t="str">
        <f t="shared" si="22"/>
        <v/>
      </c>
      <c r="G437" s="69" t="str">
        <f t="shared" si="23"/>
        <v/>
      </c>
    </row>
    <row r="438" spans="1:7" x14ac:dyDescent="0.35">
      <c r="A438" s="47" t="s">
        <v>1244</v>
      </c>
      <c r="B438" s="155"/>
      <c r="C438" s="134"/>
      <c r="D438" s="180"/>
      <c r="E438" s="51"/>
      <c r="F438" s="69" t="str">
        <f t="shared" si="22"/>
        <v/>
      </c>
      <c r="G438" s="69" t="str">
        <f t="shared" si="23"/>
        <v/>
      </c>
    </row>
    <row r="439" spans="1:7" x14ac:dyDescent="0.35">
      <c r="A439" s="47" t="s">
        <v>1245</v>
      </c>
      <c r="B439" s="155"/>
      <c r="C439" s="134"/>
      <c r="D439" s="180"/>
      <c r="E439" s="51"/>
      <c r="F439" s="69" t="str">
        <f t="shared" si="22"/>
        <v/>
      </c>
      <c r="G439" s="69" t="str">
        <f t="shared" si="23"/>
        <v/>
      </c>
    </row>
    <row r="440" spans="1:7" x14ac:dyDescent="0.35">
      <c r="A440" s="47" t="s">
        <v>1246</v>
      </c>
      <c r="B440" s="155"/>
      <c r="C440" s="134"/>
      <c r="D440" s="180"/>
      <c r="E440" s="51"/>
      <c r="F440" s="69" t="str">
        <f t="shared" si="22"/>
        <v/>
      </c>
      <c r="G440" s="69" t="str">
        <f t="shared" si="23"/>
        <v/>
      </c>
    </row>
    <row r="441" spans="1:7" x14ac:dyDescent="0.35">
      <c r="A441" s="47" t="s">
        <v>1247</v>
      </c>
      <c r="B441" s="155"/>
      <c r="C441" s="134"/>
      <c r="D441" s="180"/>
      <c r="E441" s="51"/>
      <c r="F441" s="69" t="str">
        <f t="shared" si="22"/>
        <v/>
      </c>
      <c r="G441" s="69" t="str">
        <f t="shared" si="23"/>
        <v/>
      </c>
    </row>
    <row r="442" spans="1:7" x14ac:dyDescent="0.35">
      <c r="A442" s="47" t="s">
        <v>1248</v>
      </c>
      <c r="B442" s="155"/>
      <c r="C442" s="134"/>
      <c r="D442" s="180"/>
      <c r="E442" s="51"/>
      <c r="F442" s="69" t="str">
        <f t="shared" si="22"/>
        <v/>
      </c>
      <c r="G442" s="69" t="str">
        <f t="shared" si="23"/>
        <v/>
      </c>
    </row>
    <row r="443" spans="1:7" x14ac:dyDescent="0.35">
      <c r="A443" s="47" t="s">
        <v>1249</v>
      </c>
      <c r="B443" s="155"/>
      <c r="C443" s="134"/>
      <c r="D443" s="180"/>
      <c r="F443" s="69" t="str">
        <f t="shared" si="22"/>
        <v/>
      </c>
      <c r="G443" s="69" t="str">
        <f t="shared" si="23"/>
        <v/>
      </c>
    </row>
    <row r="444" spans="1:7" x14ac:dyDescent="0.35">
      <c r="A444" s="47" t="s">
        <v>1250</v>
      </c>
      <c r="B444" s="155"/>
      <c r="C444" s="134"/>
      <c r="D444" s="180"/>
      <c r="E444" s="129"/>
      <c r="F444" s="69" t="str">
        <f t="shared" si="22"/>
        <v/>
      </c>
      <c r="G444" s="69" t="str">
        <f t="shared" si="23"/>
        <v/>
      </c>
    </row>
    <row r="445" spans="1:7" x14ac:dyDescent="0.35">
      <c r="A445" s="47" t="s">
        <v>1251</v>
      </c>
      <c r="B445" s="155"/>
      <c r="C445" s="134"/>
      <c r="D445" s="180"/>
      <c r="E445" s="129"/>
      <c r="F445" s="69" t="str">
        <f t="shared" si="22"/>
        <v/>
      </c>
      <c r="G445" s="69" t="str">
        <f t="shared" si="23"/>
        <v/>
      </c>
    </row>
    <row r="446" spans="1:7" x14ac:dyDescent="0.35">
      <c r="A446" s="47" t="s">
        <v>1252</v>
      </c>
      <c r="B446" s="155"/>
      <c r="C446" s="134"/>
      <c r="D446" s="180"/>
      <c r="E446" s="129"/>
      <c r="F446" s="69" t="str">
        <f t="shared" si="22"/>
        <v/>
      </c>
      <c r="G446" s="69" t="str">
        <f t="shared" si="23"/>
        <v/>
      </c>
    </row>
    <row r="447" spans="1:7" x14ac:dyDescent="0.35">
      <c r="A447" s="47" t="s">
        <v>1253</v>
      </c>
      <c r="B447" s="155"/>
      <c r="C447" s="134"/>
      <c r="D447" s="180"/>
      <c r="E447" s="129"/>
      <c r="F447" s="69" t="str">
        <f t="shared" si="22"/>
        <v/>
      </c>
      <c r="G447" s="69" t="str">
        <f t="shared" si="23"/>
        <v/>
      </c>
    </row>
    <row r="448" spans="1:7" x14ac:dyDescent="0.35">
      <c r="A448" s="47" t="s">
        <v>1254</v>
      </c>
      <c r="B448" s="155"/>
      <c r="C448" s="134"/>
      <c r="D448" s="180"/>
      <c r="E448" s="129"/>
      <c r="F448" s="69" t="str">
        <f t="shared" si="22"/>
        <v/>
      </c>
      <c r="G448" s="69" t="str">
        <f t="shared" si="23"/>
        <v/>
      </c>
    </row>
    <row r="449" spans="1:7" x14ac:dyDescent="0.35">
      <c r="A449" s="47" t="s">
        <v>1255</v>
      </c>
      <c r="B449" s="155"/>
      <c r="C449" s="134"/>
      <c r="D449" s="180"/>
      <c r="E449" s="129"/>
      <c r="F449" s="69" t="str">
        <f t="shared" si="22"/>
        <v/>
      </c>
      <c r="G449" s="69" t="str">
        <f t="shared" si="23"/>
        <v/>
      </c>
    </row>
    <row r="450" spans="1:7" x14ac:dyDescent="0.35">
      <c r="A450" s="47" t="s">
        <v>1256</v>
      </c>
      <c r="B450" s="155"/>
      <c r="C450" s="134"/>
      <c r="D450" s="180"/>
      <c r="E450" s="129"/>
      <c r="F450" s="69" t="str">
        <f t="shared" si="22"/>
        <v/>
      </c>
      <c r="G450" s="69" t="str">
        <f t="shared" si="23"/>
        <v/>
      </c>
    </row>
    <row r="451" spans="1:7" x14ac:dyDescent="0.35">
      <c r="A451" s="47" t="s">
        <v>1257</v>
      </c>
      <c r="B451" s="155"/>
      <c r="C451" s="134"/>
      <c r="D451" s="180"/>
      <c r="E451" s="129"/>
      <c r="F451" s="69" t="str">
        <f t="shared" si="22"/>
        <v/>
      </c>
      <c r="G451" s="69" t="str">
        <f t="shared" si="23"/>
        <v/>
      </c>
    </row>
    <row r="452" spans="1:7" x14ac:dyDescent="0.35">
      <c r="A452" s="47" t="s">
        <v>1258</v>
      </c>
      <c r="B452" s="60" t="s">
        <v>265</v>
      </c>
      <c r="C452" s="72">
        <f>SUM(C428:C451)</f>
        <v>0</v>
      </c>
      <c r="D452" s="130">
        <f>SUM(D428:D451)</f>
        <v>0</v>
      </c>
      <c r="E452" s="129"/>
      <c r="F452" s="131">
        <f>SUM(F428:F451)</f>
        <v>0</v>
      </c>
      <c r="G452" s="131">
        <f>SUM(G428:G451)</f>
        <v>0</v>
      </c>
    </row>
    <row r="453" spans="1:7" ht="15" customHeight="1" x14ac:dyDescent="0.35">
      <c r="A453" s="56"/>
      <c r="B453" s="56" t="s">
        <v>1259</v>
      </c>
      <c r="C453" s="56" t="s">
        <v>943</v>
      </c>
      <c r="D453" s="56" t="s">
        <v>944</v>
      </c>
      <c r="E453" s="56"/>
      <c r="F453" s="56" t="s">
        <v>748</v>
      </c>
      <c r="G453" s="56" t="s">
        <v>945</v>
      </c>
    </row>
    <row r="454" spans="1:7" x14ac:dyDescent="0.35">
      <c r="A454" s="47" t="s">
        <v>1260</v>
      </c>
      <c r="B454" s="47" t="s">
        <v>976</v>
      </c>
      <c r="C454" s="122" t="s">
        <v>1949</v>
      </c>
      <c r="D454" s="53"/>
      <c r="G454" s="34"/>
    </row>
    <row r="455" spans="1:7" x14ac:dyDescent="0.35">
      <c r="C455" s="53"/>
      <c r="D455" s="53"/>
      <c r="G455" s="34"/>
    </row>
    <row r="456" spans="1:7" x14ac:dyDescent="0.35">
      <c r="B456" s="60" t="s">
        <v>977</v>
      </c>
      <c r="C456" s="53"/>
      <c r="D456" s="53"/>
      <c r="G456" s="34"/>
    </row>
    <row r="457" spans="1:7" x14ac:dyDescent="0.35">
      <c r="A457" s="47" t="s">
        <v>1261</v>
      </c>
      <c r="B457" s="47" t="s">
        <v>979</v>
      </c>
      <c r="C457" s="134" t="s">
        <v>1949</v>
      </c>
      <c r="D457" s="180" t="s">
        <v>1949</v>
      </c>
      <c r="F457" s="69" t="str">
        <f>IF($C$465=0,"",IF(C457="[for completion]","",C457/$C$465))</f>
        <v/>
      </c>
      <c r="G457" s="69" t="str">
        <f>IF($D$465=0,"",IF(D457="[for completion]","",D457/$D$465))</f>
        <v/>
      </c>
    </row>
    <row r="458" spans="1:7" x14ac:dyDescent="0.35">
      <c r="A458" s="47" t="s">
        <v>1262</v>
      </c>
      <c r="B458" s="47" t="s">
        <v>981</v>
      </c>
      <c r="C458" s="134" t="s">
        <v>1949</v>
      </c>
      <c r="D458" s="180" t="s">
        <v>1949</v>
      </c>
      <c r="F458" s="69" t="str">
        <f t="shared" ref="F458:F471" si="24">IF($C$465=0,"",IF(C458="[for completion]","",C458/$C$465))</f>
        <v/>
      </c>
      <c r="G458" s="69" t="str">
        <f t="shared" ref="G458:G471" si="25">IF($D$465=0,"",IF(D458="[for completion]","",D458/$D$465))</f>
        <v/>
      </c>
    </row>
    <row r="459" spans="1:7" x14ac:dyDescent="0.35">
      <c r="A459" s="47" t="s">
        <v>1263</v>
      </c>
      <c r="B459" s="47" t="s">
        <v>983</v>
      </c>
      <c r="C459" s="134" t="s">
        <v>1949</v>
      </c>
      <c r="D459" s="180" t="s">
        <v>1949</v>
      </c>
      <c r="F459" s="69" t="str">
        <f t="shared" si="24"/>
        <v/>
      </c>
      <c r="G459" s="69" t="str">
        <f t="shared" si="25"/>
        <v/>
      </c>
    </row>
    <row r="460" spans="1:7" x14ac:dyDescent="0.35">
      <c r="A460" s="47" t="s">
        <v>1264</v>
      </c>
      <c r="B460" s="47" t="s">
        <v>985</v>
      </c>
      <c r="C460" s="134" t="s">
        <v>1949</v>
      </c>
      <c r="D460" s="180" t="s">
        <v>1949</v>
      </c>
      <c r="F460" s="69" t="str">
        <f t="shared" si="24"/>
        <v/>
      </c>
      <c r="G460" s="69" t="str">
        <f t="shared" si="25"/>
        <v/>
      </c>
    </row>
    <row r="461" spans="1:7" x14ac:dyDescent="0.35">
      <c r="A461" s="47" t="s">
        <v>1265</v>
      </c>
      <c r="B461" s="47" t="s">
        <v>987</v>
      </c>
      <c r="C461" s="134" t="s">
        <v>1949</v>
      </c>
      <c r="D461" s="180" t="s">
        <v>1949</v>
      </c>
      <c r="F461" s="69" t="str">
        <f t="shared" si="24"/>
        <v/>
      </c>
      <c r="G461" s="69" t="str">
        <f t="shared" si="25"/>
        <v/>
      </c>
    </row>
    <row r="462" spans="1:7" x14ac:dyDescent="0.35">
      <c r="A462" s="47" t="s">
        <v>1266</v>
      </c>
      <c r="B462" s="47" t="s">
        <v>989</v>
      </c>
      <c r="C462" s="134" t="s">
        <v>1949</v>
      </c>
      <c r="D462" s="180" t="s">
        <v>1949</v>
      </c>
      <c r="F462" s="69" t="str">
        <f t="shared" si="24"/>
        <v/>
      </c>
      <c r="G462" s="69" t="str">
        <f t="shared" si="25"/>
        <v/>
      </c>
    </row>
    <row r="463" spans="1:7" x14ac:dyDescent="0.35">
      <c r="A463" s="47" t="s">
        <v>1267</v>
      </c>
      <c r="B463" s="47" t="s">
        <v>991</v>
      </c>
      <c r="C463" s="134" t="s">
        <v>1949</v>
      </c>
      <c r="D463" s="180" t="s">
        <v>1949</v>
      </c>
      <c r="F463" s="69" t="str">
        <f t="shared" si="24"/>
        <v/>
      </c>
      <c r="G463" s="69" t="str">
        <f t="shared" si="25"/>
        <v/>
      </c>
    </row>
    <row r="464" spans="1:7" x14ac:dyDescent="0.35">
      <c r="A464" s="47" t="s">
        <v>1268</v>
      </c>
      <c r="B464" s="47" t="s">
        <v>993</v>
      </c>
      <c r="C464" s="134" t="s">
        <v>1949</v>
      </c>
      <c r="D464" s="180" t="s">
        <v>1949</v>
      </c>
      <c r="F464" s="69" t="str">
        <f t="shared" si="24"/>
        <v/>
      </c>
      <c r="G464" s="69" t="str">
        <f t="shared" si="25"/>
        <v/>
      </c>
    </row>
    <row r="465" spans="1:7" x14ac:dyDescent="0.35">
      <c r="A465" s="47" t="s">
        <v>1269</v>
      </c>
      <c r="B465" s="71" t="s">
        <v>265</v>
      </c>
      <c r="C465" s="87">
        <f>SUM(C457:C464)</f>
        <v>0</v>
      </c>
      <c r="D465" s="115">
        <f>SUM(D457:D464)</f>
        <v>0</v>
      </c>
      <c r="F465" s="111">
        <f>SUM(F457:F464)</f>
        <v>0</v>
      </c>
      <c r="G465" s="111">
        <f>SUM(G457:G464)</f>
        <v>0</v>
      </c>
    </row>
    <row r="466" spans="1:7" outlineLevel="1" x14ac:dyDescent="0.35">
      <c r="A466" s="47" t="s">
        <v>1270</v>
      </c>
      <c r="B466" s="112" t="s">
        <v>996</v>
      </c>
      <c r="C466" s="29"/>
      <c r="D466" s="114"/>
      <c r="F466" s="69" t="str">
        <f t="shared" si="24"/>
        <v/>
      </c>
      <c r="G466" s="69" t="str">
        <f t="shared" si="25"/>
        <v/>
      </c>
    </row>
    <row r="467" spans="1:7" outlineLevel="1" x14ac:dyDescent="0.35">
      <c r="A467" s="47" t="s">
        <v>1271</v>
      </c>
      <c r="B467" s="112" t="s">
        <v>998</v>
      </c>
      <c r="C467" s="29"/>
      <c r="D467" s="114"/>
      <c r="F467" s="69" t="str">
        <f t="shared" si="24"/>
        <v/>
      </c>
      <c r="G467" s="69" t="str">
        <f t="shared" si="25"/>
        <v/>
      </c>
    </row>
    <row r="468" spans="1:7" outlineLevel="1" x14ac:dyDescent="0.35">
      <c r="A468" s="47" t="s">
        <v>1272</v>
      </c>
      <c r="B468" s="112" t="s">
        <v>1000</v>
      </c>
      <c r="C468" s="29"/>
      <c r="D468" s="114"/>
      <c r="F468" s="69" t="str">
        <f t="shared" si="24"/>
        <v/>
      </c>
      <c r="G468" s="69" t="str">
        <f t="shared" si="25"/>
        <v/>
      </c>
    </row>
    <row r="469" spans="1:7" outlineLevel="1" x14ac:dyDescent="0.35">
      <c r="A469" s="47" t="s">
        <v>1273</v>
      </c>
      <c r="B469" s="112" t="s">
        <v>1002</v>
      </c>
      <c r="C469" s="29"/>
      <c r="D469" s="114"/>
      <c r="F469" s="69" t="str">
        <f t="shared" si="24"/>
        <v/>
      </c>
      <c r="G469" s="69" t="str">
        <f t="shared" si="25"/>
        <v/>
      </c>
    </row>
    <row r="470" spans="1:7" outlineLevel="1" x14ac:dyDescent="0.35">
      <c r="A470" s="47" t="s">
        <v>1274</v>
      </c>
      <c r="B470" s="112" t="s">
        <v>1004</v>
      </c>
      <c r="C470" s="29"/>
      <c r="D470" s="114"/>
      <c r="F470" s="69" t="str">
        <f t="shared" si="24"/>
        <v/>
      </c>
      <c r="G470" s="69" t="str">
        <f t="shared" si="25"/>
        <v/>
      </c>
    </row>
    <row r="471" spans="1:7" outlineLevel="1" x14ac:dyDescent="0.35">
      <c r="A471" s="47" t="s">
        <v>1275</v>
      </c>
      <c r="B471" s="112" t="s">
        <v>1006</v>
      </c>
      <c r="C471" s="29"/>
      <c r="D471" s="114"/>
      <c r="F471" s="69" t="str">
        <f t="shared" si="24"/>
        <v/>
      </c>
      <c r="G471" s="69" t="str">
        <f t="shared" si="25"/>
        <v/>
      </c>
    </row>
    <row r="472" spans="1:7" outlineLevel="1" x14ac:dyDescent="0.35">
      <c r="A472" s="47" t="s">
        <v>1276</v>
      </c>
      <c r="B472" s="74"/>
      <c r="F472" s="70"/>
      <c r="G472" s="70"/>
    </row>
    <row r="473" spans="1:7" outlineLevel="1" x14ac:dyDescent="0.35">
      <c r="A473" s="47" t="s">
        <v>1277</v>
      </c>
      <c r="B473" s="74"/>
      <c r="F473" s="70"/>
      <c r="G473" s="70"/>
    </row>
    <row r="474" spans="1:7" outlineLevel="1" x14ac:dyDescent="0.35">
      <c r="A474" s="47" t="s">
        <v>1278</v>
      </c>
      <c r="B474" s="74"/>
      <c r="F474" s="129"/>
      <c r="G474" s="129"/>
    </row>
    <row r="475" spans="1:7" ht="15" customHeight="1" x14ac:dyDescent="0.35">
      <c r="A475" s="56"/>
      <c r="B475" s="56" t="s">
        <v>1279</v>
      </c>
      <c r="C475" s="56" t="s">
        <v>943</v>
      </c>
      <c r="D475" s="56" t="s">
        <v>944</v>
      </c>
      <c r="E475" s="56"/>
      <c r="F475" s="56" t="s">
        <v>748</v>
      </c>
      <c r="G475" s="56" t="s">
        <v>945</v>
      </c>
    </row>
    <row r="476" spans="1:7" x14ac:dyDescent="0.35">
      <c r="A476" s="47" t="s">
        <v>1280</v>
      </c>
      <c r="B476" s="47" t="s">
        <v>976</v>
      </c>
      <c r="C476" s="134" t="s">
        <v>1949</v>
      </c>
      <c r="D476" s="53"/>
      <c r="F476" s="53"/>
      <c r="G476" s="53"/>
    </row>
    <row r="477" spans="1:7" x14ac:dyDescent="0.35">
      <c r="C477" s="53"/>
      <c r="D477" s="53"/>
      <c r="F477" s="53"/>
      <c r="G477" s="53"/>
    </row>
    <row r="478" spans="1:7" x14ac:dyDescent="0.35">
      <c r="B478" s="60" t="s">
        <v>977</v>
      </c>
      <c r="C478" s="53"/>
      <c r="D478" s="53"/>
      <c r="F478" s="53"/>
      <c r="G478" s="53"/>
    </row>
    <row r="479" spans="1:7" x14ac:dyDescent="0.35">
      <c r="A479" s="47" t="s">
        <v>1281</v>
      </c>
      <c r="B479" s="47" t="s">
        <v>979</v>
      </c>
      <c r="C479" s="134" t="s">
        <v>1949</v>
      </c>
      <c r="D479" s="134" t="s">
        <v>1949</v>
      </c>
      <c r="F479" s="69" t="str">
        <f>IF($C$487=0,"",IF(C479="[Mark as ND1 if not relevant]","",C479/$C$487))</f>
        <v/>
      </c>
      <c r="G479" s="69" t="str">
        <f>IF($D$487=0,"",IF(D479="[Mark as ND1 if not relevant]","",D479/$D$487))</f>
        <v/>
      </c>
    </row>
    <row r="480" spans="1:7" x14ac:dyDescent="0.35">
      <c r="A480" s="47" t="s">
        <v>1282</v>
      </c>
      <c r="B480" s="47" t="s">
        <v>981</v>
      </c>
      <c r="C480" s="134" t="s">
        <v>1949</v>
      </c>
      <c r="D480" s="134" t="s">
        <v>1949</v>
      </c>
      <c r="F480" s="69" t="str">
        <f t="shared" ref="F480:F486" si="26">IF($C$487=0,"",IF(C480="[Mark as ND1 if not relevant]","",C480/$C$487))</f>
        <v/>
      </c>
      <c r="G480" s="69" t="str">
        <f t="shared" ref="G480:G486" si="27">IF($D$487=0,"",IF(D480="[Mark as ND1 if not relevant]","",D480/$D$487))</f>
        <v/>
      </c>
    </row>
    <row r="481" spans="1:7" x14ac:dyDescent="0.35">
      <c r="A481" s="47" t="s">
        <v>1283</v>
      </c>
      <c r="B481" s="47" t="s">
        <v>983</v>
      </c>
      <c r="C481" s="134" t="s">
        <v>1949</v>
      </c>
      <c r="D481" s="134" t="s">
        <v>1949</v>
      </c>
      <c r="F481" s="69" t="str">
        <f t="shared" si="26"/>
        <v/>
      </c>
      <c r="G481" s="69" t="str">
        <f t="shared" si="27"/>
        <v/>
      </c>
    </row>
    <row r="482" spans="1:7" x14ac:dyDescent="0.35">
      <c r="A482" s="47" t="s">
        <v>1284</v>
      </c>
      <c r="B482" s="47" t="s">
        <v>985</v>
      </c>
      <c r="C482" s="134" t="s">
        <v>1949</v>
      </c>
      <c r="D482" s="134" t="s">
        <v>1949</v>
      </c>
      <c r="F482" s="69" t="str">
        <f t="shared" si="26"/>
        <v/>
      </c>
      <c r="G482" s="69" t="str">
        <f t="shared" si="27"/>
        <v/>
      </c>
    </row>
    <row r="483" spans="1:7" x14ac:dyDescent="0.35">
      <c r="A483" s="47" t="s">
        <v>1285</v>
      </c>
      <c r="B483" s="47" t="s">
        <v>987</v>
      </c>
      <c r="C483" s="134" t="s">
        <v>1949</v>
      </c>
      <c r="D483" s="134" t="s">
        <v>1949</v>
      </c>
      <c r="F483" s="69" t="str">
        <f t="shared" si="26"/>
        <v/>
      </c>
      <c r="G483" s="69" t="str">
        <f t="shared" si="27"/>
        <v/>
      </c>
    </row>
    <row r="484" spans="1:7" x14ac:dyDescent="0.35">
      <c r="A484" s="47" t="s">
        <v>1286</v>
      </c>
      <c r="B484" s="47" t="s">
        <v>989</v>
      </c>
      <c r="C484" s="134" t="s">
        <v>1949</v>
      </c>
      <c r="D484" s="134" t="s">
        <v>1949</v>
      </c>
      <c r="F484" s="69" t="str">
        <f t="shared" si="26"/>
        <v/>
      </c>
      <c r="G484" s="69" t="str">
        <f t="shared" si="27"/>
        <v/>
      </c>
    </row>
    <row r="485" spans="1:7" x14ac:dyDescent="0.35">
      <c r="A485" s="47" t="s">
        <v>1287</v>
      </c>
      <c r="B485" s="47" t="s">
        <v>991</v>
      </c>
      <c r="C485" s="134" t="s">
        <v>1949</v>
      </c>
      <c r="D485" s="134" t="s">
        <v>1949</v>
      </c>
      <c r="F485" s="69" t="str">
        <f t="shared" si="26"/>
        <v/>
      </c>
      <c r="G485" s="69" t="str">
        <f t="shared" si="27"/>
        <v/>
      </c>
    </row>
    <row r="486" spans="1:7" x14ac:dyDescent="0.35">
      <c r="A486" s="47" t="s">
        <v>1288</v>
      </c>
      <c r="B486" s="47" t="s">
        <v>993</v>
      </c>
      <c r="C486" s="134" t="s">
        <v>1949</v>
      </c>
      <c r="D486" s="134" t="s">
        <v>1949</v>
      </c>
      <c r="F486" s="69" t="str">
        <f t="shared" si="26"/>
        <v/>
      </c>
      <c r="G486" s="69" t="str">
        <f t="shared" si="27"/>
        <v/>
      </c>
    </row>
    <row r="487" spans="1:7" x14ac:dyDescent="0.35">
      <c r="A487" s="47" t="s">
        <v>1289</v>
      </c>
      <c r="B487" s="71" t="s">
        <v>265</v>
      </c>
      <c r="C487" s="87">
        <f>SUM(C479:C486)</f>
        <v>0</v>
      </c>
      <c r="D487" s="115">
        <f>SUM(D479:D486)</f>
        <v>0</v>
      </c>
      <c r="F487" s="111">
        <f>SUM(F479:F486)</f>
        <v>0</v>
      </c>
      <c r="G487" s="111">
        <f>SUM(G479:G486)</f>
        <v>0</v>
      </c>
    </row>
    <row r="488" spans="1:7" outlineLevel="1" x14ac:dyDescent="0.35">
      <c r="A488" s="47" t="s">
        <v>1290</v>
      </c>
      <c r="B488" s="112" t="s">
        <v>996</v>
      </c>
      <c r="C488" s="134"/>
      <c r="D488" s="180"/>
      <c r="F488" s="69" t="str">
        <f t="shared" ref="F488:F493" si="28">IF($C$487=0,"",IF(C488="[for completion]","",C488/$C$487))</f>
        <v/>
      </c>
      <c r="G488" s="69" t="str">
        <f t="shared" ref="G488:G493" si="29">IF($D$487=0,"",IF(D488="[for completion]","",D488/$D$487))</f>
        <v/>
      </c>
    </row>
    <row r="489" spans="1:7" outlineLevel="1" x14ac:dyDescent="0.35">
      <c r="A489" s="47" t="s">
        <v>1291</v>
      </c>
      <c r="B489" s="112" t="s">
        <v>998</v>
      </c>
      <c r="C489" s="134"/>
      <c r="D489" s="180"/>
      <c r="F489" s="69" t="str">
        <f t="shared" si="28"/>
        <v/>
      </c>
      <c r="G489" s="69" t="str">
        <f t="shared" si="29"/>
        <v/>
      </c>
    </row>
    <row r="490" spans="1:7" outlineLevel="1" x14ac:dyDescent="0.35">
      <c r="A490" s="47" t="s">
        <v>1292</v>
      </c>
      <c r="B490" s="112" t="s">
        <v>1000</v>
      </c>
      <c r="C490" s="134"/>
      <c r="D490" s="180"/>
      <c r="F490" s="69" t="str">
        <f t="shared" si="28"/>
        <v/>
      </c>
      <c r="G490" s="69" t="str">
        <f t="shared" si="29"/>
        <v/>
      </c>
    </row>
    <row r="491" spans="1:7" outlineLevel="1" x14ac:dyDescent="0.35">
      <c r="A491" s="47" t="s">
        <v>1293</v>
      </c>
      <c r="B491" s="112" t="s">
        <v>1002</v>
      </c>
      <c r="C491" s="134"/>
      <c r="D491" s="180"/>
      <c r="F491" s="69" t="str">
        <f t="shared" si="28"/>
        <v/>
      </c>
      <c r="G491" s="69" t="str">
        <f t="shared" si="29"/>
        <v/>
      </c>
    </row>
    <row r="492" spans="1:7" outlineLevel="1" x14ac:dyDescent="0.35">
      <c r="A492" s="47" t="s">
        <v>1294</v>
      </c>
      <c r="B492" s="112" t="s">
        <v>1004</v>
      </c>
      <c r="C492" s="134"/>
      <c r="D492" s="180"/>
      <c r="F492" s="69" t="str">
        <f t="shared" si="28"/>
        <v/>
      </c>
      <c r="G492" s="69" t="str">
        <f t="shared" si="29"/>
        <v/>
      </c>
    </row>
    <row r="493" spans="1:7" outlineLevel="1" x14ac:dyDescent="0.35">
      <c r="A493" s="47" t="s">
        <v>1295</v>
      </c>
      <c r="B493" s="112" t="s">
        <v>1006</v>
      </c>
      <c r="C493" s="134"/>
      <c r="D493" s="180"/>
      <c r="F493" s="69" t="str">
        <f t="shared" si="28"/>
        <v/>
      </c>
      <c r="G493" s="69" t="str">
        <f t="shared" si="29"/>
        <v/>
      </c>
    </row>
    <row r="494" spans="1:7" outlineLevel="1" x14ac:dyDescent="0.35">
      <c r="A494" s="47" t="s">
        <v>1296</v>
      </c>
      <c r="B494" s="74"/>
      <c r="F494" s="113"/>
      <c r="G494" s="113"/>
    </row>
    <row r="495" spans="1:7" outlineLevel="1" x14ac:dyDescent="0.35">
      <c r="A495" s="47" t="s">
        <v>1297</v>
      </c>
      <c r="B495" s="74"/>
      <c r="F495" s="113"/>
      <c r="G495" s="113"/>
    </row>
    <row r="496" spans="1:7" outlineLevel="1" x14ac:dyDescent="0.35">
      <c r="A496" s="47" t="s">
        <v>1298</v>
      </c>
      <c r="B496" s="74"/>
      <c r="F496" s="113"/>
      <c r="G496" s="116"/>
    </row>
    <row r="497" spans="1:7" ht="15" customHeight="1" x14ac:dyDescent="0.35">
      <c r="A497" s="56"/>
      <c r="B497" s="56" t="s">
        <v>1299</v>
      </c>
      <c r="C497" s="56" t="s">
        <v>1300</v>
      </c>
      <c r="D497" s="56"/>
      <c r="E497" s="56"/>
      <c r="F497" s="56"/>
      <c r="G497" s="59"/>
    </row>
    <row r="498" spans="1:7" x14ac:dyDescent="0.35">
      <c r="A498" s="47" t="s">
        <v>1301</v>
      </c>
      <c r="B498" s="60" t="s">
        <v>1302</v>
      </c>
      <c r="C498" s="122" t="s">
        <v>1949</v>
      </c>
      <c r="G498" s="34"/>
    </row>
    <row r="499" spans="1:7" x14ac:dyDescent="0.35">
      <c r="A499" s="47" t="s">
        <v>1303</v>
      </c>
      <c r="B499" s="60" t="s">
        <v>1304</v>
      </c>
      <c r="C499" s="122" t="s">
        <v>1949</v>
      </c>
      <c r="G499" s="34"/>
    </row>
    <row r="500" spans="1:7" x14ac:dyDescent="0.35">
      <c r="A500" s="47" t="s">
        <v>1305</v>
      </c>
      <c r="B500" s="60" t="s">
        <v>1306</v>
      </c>
      <c r="C500" s="122" t="s">
        <v>1949</v>
      </c>
      <c r="G500" s="34"/>
    </row>
    <row r="501" spans="1:7" x14ac:dyDescent="0.35">
      <c r="A501" s="47" t="s">
        <v>1307</v>
      </c>
      <c r="B501" s="60" t="s">
        <v>1308</v>
      </c>
      <c r="C501" s="122" t="s">
        <v>1949</v>
      </c>
      <c r="G501" s="34"/>
    </row>
    <row r="502" spans="1:7" x14ac:dyDescent="0.35">
      <c r="A502" s="47" t="s">
        <v>1309</v>
      </c>
      <c r="B502" s="60" t="s">
        <v>1310</v>
      </c>
      <c r="C502" s="122" t="s">
        <v>1949</v>
      </c>
      <c r="G502" s="34"/>
    </row>
    <row r="503" spans="1:7" x14ac:dyDescent="0.35">
      <c r="A503" s="47" t="s">
        <v>1311</v>
      </c>
      <c r="B503" s="60" t="s">
        <v>1312</v>
      </c>
      <c r="C503" s="122" t="s">
        <v>1949</v>
      </c>
      <c r="G503" s="34"/>
    </row>
    <row r="504" spans="1:7" x14ac:dyDescent="0.35">
      <c r="A504" s="47" t="s">
        <v>1313</v>
      </c>
      <c r="B504" s="60" t="s">
        <v>1314</v>
      </c>
      <c r="C504" s="122" t="s">
        <v>1949</v>
      </c>
      <c r="G504" s="34"/>
    </row>
    <row r="505" spans="1:7" x14ac:dyDescent="0.35">
      <c r="A505" s="47" t="s">
        <v>1315</v>
      </c>
      <c r="B505" s="60" t="s">
        <v>1316</v>
      </c>
      <c r="C505" s="122" t="s">
        <v>1949</v>
      </c>
      <c r="G505" s="34"/>
    </row>
    <row r="506" spans="1:7" x14ac:dyDescent="0.35">
      <c r="A506" s="47" t="s">
        <v>1317</v>
      </c>
      <c r="B506" s="60" t="s">
        <v>1318</v>
      </c>
      <c r="C506" s="122" t="s">
        <v>1949</v>
      </c>
      <c r="G506" s="34"/>
    </row>
    <row r="507" spans="1:7" x14ac:dyDescent="0.35">
      <c r="A507" s="47" t="s">
        <v>1319</v>
      </c>
      <c r="B507" s="60" t="s">
        <v>1320</v>
      </c>
      <c r="C507" s="122" t="s">
        <v>1949</v>
      </c>
      <c r="G507" s="34"/>
    </row>
    <row r="508" spans="1:7" x14ac:dyDescent="0.35">
      <c r="A508" s="47" t="s">
        <v>1321</v>
      </c>
      <c r="B508" s="60" t="s">
        <v>1322</v>
      </c>
      <c r="C508" s="122" t="s">
        <v>1949</v>
      </c>
      <c r="G508" s="34"/>
    </row>
    <row r="509" spans="1:7" x14ac:dyDescent="0.35">
      <c r="A509" s="47" t="s">
        <v>1323</v>
      </c>
      <c r="B509" s="60" t="s">
        <v>1324</v>
      </c>
      <c r="C509" s="122" t="s">
        <v>1949</v>
      </c>
      <c r="G509" s="34"/>
    </row>
    <row r="510" spans="1:7" x14ac:dyDescent="0.35">
      <c r="A510" s="47" t="s">
        <v>1325</v>
      </c>
      <c r="B510" s="60" t="s">
        <v>263</v>
      </c>
      <c r="C510" s="122" t="s">
        <v>1949</v>
      </c>
      <c r="G510" s="34"/>
    </row>
    <row r="511" spans="1:7" outlineLevel="1" x14ac:dyDescent="0.35">
      <c r="A511" s="47" t="s">
        <v>1326</v>
      </c>
      <c r="B511" s="112" t="s">
        <v>1327</v>
      </c>
      <c r="C511" s="122"/>
      <c r="G511" s="34"/>
    </row>
    <row r="512" spans="1:7" outlineLevel="1" x14ac:dyDescent="0.35">
      <c r="A512" s="47" t="s">
        <v>1328</v>
      </c>
      <c r="B512" s="169" t="s">
        <v>267</v>
      </c>
      <c r="C512" s="122"/>
      <c r="G512" s="34"/>
    </row>
    <row r="513" spans="1:7" outlineLevel="1" x14ac:dyDescent="0.35">
      <c r="A513" s="47" t="s">
        <v>1329</v>
      </c>
      <c r="B513" s="169" t="s">
        <v>267</v>
      </c>
      <c r="C513" s="122"/>
      <c r="G513" s="34"/>
    </row>
    <row r="514" spans="1:7" outlineLevel="1" x14ac:dyDescent="0.35">
      <c r="A514" s="47" t="s">
        <v>1330</v>
      </c>
      <c r="B514" s="169" t="s">
        <v>267</v>
      </c>
      <c r="C514" s="122"/>
      <c r="G514" s="34"/>
    </row>
    <row r="515" spans="1:7" outlineLevel="1" x14ac:dyDescent="0.35">
      <c r="A515" s="47" t="s">
        <v>1331</v>
      </c>
      <c r="B515" s="169" t="s">
        <v>267</v>
      </c>
      <c r="C515" s="122"/>
      <c r="G515" s="34"/>
    </row>
    <row r="516" spans="1:7" outlineLevel="1" x14ac:dyDescent="0.35">
      <c r="A516" s="47" t="s">
        <v>1332</v>
      </c>
      <c r="B516" s="169" t="s">
        <v>267</v>
      </c>
      <c r="C516" s="122"/>
      <c r="G516" s="34"/>
    </row>
    <row r="517" spans="1:7" outlineLevel="1" x14ac:dyDescent="0.35">
      <c r="A517" s="47" t="s">
        <v>1333</v>
      </c>
      <c r="B517" s="169" t="s">
        <v>267</v>
      </c>
      <c r="C517" s="122"/>
      <c r="G517" s="34"/>
    </row>
    <row r="518" spans="1:7" outlineLevel="1" x14ac:dyDescent="0.35">
      <c r="A518" s="47" t="s">
        <v>1334</v>
      </c>
      <c r="B518" s="169" t="s">
        <v>267</v>
      </c>
      <c r="C518" s="122"/>
      <c r="G518" s="34"/>
    </row>
    <row r="519" spans="1:7" outlineLevel="1" x14ac:dyDescent="0.35">
      <c r="A519" s="47" t="s">
        <v>1335</v>
      </c>
      <c r="B519" s="169" t="s">
        <v>267</v>
      </c>
      <c r="C519" s="122"/>
      <c r="G519" s="34"/>
    </row>
    <row r="520" spans="1:7" outlineLevel="1" x14ac:dyDescent="0.35">
      <c r="A520" s="47" t="s">
        <v>1336</v>
      </c>
      <c r="B520" s="169" t="s">
        <v>267</v>
      </c>
      <c r="C520" s="122"/>
      <c r="G520" s="34"/>
    </row>
    <row r="521" spans="1:7" outlineLevel="1" x14ac:dyDescent="0.35">
      <c r="A521" s="47" t="s">
        <v>1337</v>
      </c>
      <c r="B521" s="169" t="s">
        <v>267</v>
      </c>
      <c r="C521" s="122"/>
      <c r="G521" s="34"/>
    </row>
    <row r="522" spans="1:7" outlineLevel="1" x14ac:dyDescent="0.35">
      <c r="A522" s="47" t="s">
        <v>1338</v>
      </c>
      <c r="B522" s="169" t="s">
        <v>267</v>
      </c>
      <c r="C522" s="122"/>
    </row>
    <row r="523" spans="1:7" outlineLevel="1" x14ac:dyDescent="0.35">
      <c r="A523" s="47" t="s">
        <v>1339</v>
      </c>
      <c r="B523" s="169" t="s">
        <v>267</v>
      </c>
      <c r="C523" s="122"/>
    </row>
    <row r="524" spans="1:7" outlineLevel="1" x14ac:dyDescent="0.35">
      <c r="A524" s="47" t="s">
        <v>1340</v>
      </c>
      <c r="B524" s="169" t="s">
        <v>267</v>
      </c>
      <c r="C524" s="122"/>
    </row>
    <row r="525" spans="1:7" s="2" customFormat="1" x14ac:dyDescent="0.35">
      <c r="A525" s="86"/>
      <c r="B525" s="86" t="s">
        <v>1341</v>
      </c>
      <c r="C525" s="56" t="s">
        <v>225</v>
      </c>
      <c r="D525" s="56" t="s">
        <v>1342</v>
      </c>
      <c r="E525" s="56"/>
      <c r="F525" s="56" t="s">
        <v>748</v>
      </c>
      <c r="G525" s="56" t="s">
        <v>1343</v>
      </c>
    </row>
    <row r="526" spans="1:7" s="2" customFormat="1" x14ac:dyDescent="0.35">
      <c r="A526" s="47" t="s">
        <v>1344</v>
      </c>
      <c r="B526" s="155"/>
      <c r="C526" s="134"/>
      <c r="D526" s="180"/>
      <c r="E526" s="39"/>
      <c r="F526" s="69" t="str">
        <f>IF($C$544=0,"",IF(C526="[for completion]","",IF(C526="","",C526/$C$544)))</f>
        <v/>
      </c>
      <c r="G526" s="69" t="str">
        <f>IF($D$544=0,"",IF(D526="[for completion]","",IF(D526="","",D526/$D$544)))</f>
        <v/>
      </c>
    </row>
    <row r="527" spans="1:7" s="2" customFormat="1" x14ac:dyDescent="0.35">
      <c r="A527" s="47" t="s">
        <v>1345</v>
      </c>
      <c r="B527" s="155"/>
      <c r="C527" s="134"/>
      <c r="D527" s="180"/>
      <c r="E527" s="39"/>
      <c r="F527" s="69" t="str">
        <f t="shared" ref="F527:F543" si="30">IF($C$544=0,"",IF(C527="[for completion]","",IF(C527="","",C527/$C$544)))</f>
        <v/>
      </c>
      <c r="G527" s="69" t="str">
        <f t="shared" ref="G527:G543" si="31">IF($D$544=0,"",IF(D527="[for completion]","",IF(D527="","",D527/$D$544)))</f>
        <v/>
      </c>
    </row>
    <row r="528" spans="1:7" s="2" customFormat="1" x14ac:dyDescent="0.35">
      <c r="A528" s="47" t="s">
        <v>1346</v>
      </c>
      <c r="B528" s="155"/>
      <c r="C528" s="134"/>
      <c r="D528" s="180"/>
      <c r="E528" s="39"/>
      <c r="F528" s="69" t="str">
        <f t="shared" si="30"/>
        <v/>
      </c>
      <c r="G528" s="69" t="str">
        <f t="shared" si="31"/>
        <v/>
      </c>
    </row>
    <row r="529" spans="1:7" s="2" customFormat="1" x14ac:dyDescent="0.35">
      <c r="A529" s="47" t="s">
        <v>1347</v>
      </c>
      <c r="B529" s="155"/>
      <c r="C529" s="134"/>
      <c r="D529" s="180"/>
      <c r="E529" s="39"/>
      <c r="F529" s="69" t="str">
        <f t="shared" si="30"/>
        <v/>
      </c>
      <c r="G529" s="69" t="str">
        <f t="shared" si="31"/>
        <v/>
      </c>
    </row>
    <row r="530" spans="1:7" s="2" customFormat="1" x14ac:dyDescent="0.35">
      <c r="A530" s="47" t="s">
        <v>1348</v>
      </c>
      <c r="B530" s="155"/>
      <c r="C530" s="134"/>
      <c r="D530" s="180"/>
      <c r="E530" s="39"/>
      <c r="F530" s="69" t="str">
        <f t="shared" si="30"/>
        <v/>
      </c>
      <c r="G530" s="69" t="str">
        <f t="shared" si="31"/>
        <v/>
      </c>
    </row>
    <row r="531" spans="1:7" s="2" customFormat="1" x14ac:dyDescent="0.35">
      <c r="A531" s="47" t="s">
        <v>1349</v>
      </c>
      <c r="B531" s="155"/>
      <c r="C531" s="134"/>
      <c r="D531" s="180"/>
      <c r="E531" s="39"/>
      <c r="F531" s="69" t="str">
        <f t="shared" si="30"/>
        <v/>
      </c>
      <c r="G531" s="69" t="str">
        <f t="shared" si="31"/>
        <v/>
      </c>
    </row>
    <row r="532" spans="1:7" s="2" customFormat="1" x14ac:dyDescent="0.35">
      <c r="A532" s="47" t="s">
        <v>1350</v>
      </c>
      <c r="B532" s="155"/>
      <c r="C532" s="134"/>
      <c r="D532" s="180"/>
      <c r="E532" s="39"/>
      <c r="F532" s="69" t="str">
        <f t="shared" si="30"/>
        <v/>
      </c>
      <c r="G532" s="69" t="str">
        <f t="shared" si="31"/>
        <v/>
      </c>
    </row>
    <row r="533" spans="1:7" s="2" customFormat="1" x14ac:dyDescent="0.35">
      <c r="A533" s="47" t="s">
        <v>1351</v>
      </c>
      <c r="B533" s="155"/>
      <c r="C533" s="134"/>
      <c r="D533" s="180"/>
      <c r="E533" s="39"/>
      <c r="F533" s="69" t="str">
        <f t="shared" si="30"/>
        <v/>
      </c>
      <c r="G533" s="69" t="str">
        <f t="shared" si="31"/>
        <v/>
      </c>
    </row>
    <row r="534" spans="1:7" s="2" customFormat="1" x14ac:dyDescent="0.35">
      <c r="A534" s="47" t="s">
        <v>1352</v>
      </c>
      <c r="B534" s="155"/>
      <c r="C534" s="134"/>
      <c r="D534" s="180"/>
      <c r="E534" s="39"/>
      <c r="F534" s="69" t="str">
        <f t="shared" si="30"/>
        <v/>
      </c>
      <c r="G534" s="69" t="str">
        <f t="shared" si="31"/>
        <v/>
      </c>
    </row>
    <row r="535" spans="1:7" s="2" customFormat="1" x14ac:dyDescent="0.35">
      <c r="A535" s="47" t="s">
        <v>1353</v>
      </c>
      <c r="B535" s="155"/>
      <c r="C535" s="134"/>
      <c r="D535" s="180"/>
      <c r="E535" s="39"/>
      <c r="F535" s="69" t="str">
        <f t="shared" si="30"/>
        <v/>
      </c>
      <c r="G535" s="69" t="str">
        <f t="shared" si="31"/>
        <v/>
      </c>
    </row>
    <row r="536" spans="1:7" s="2" customFormat="1" x14ac:dyDescent="0.35">
      <c r="A536" s="47" t="s">
        <v>1354</v>
      </c>
      <c r="B536" s="155"/>
      <c r="C536" s="134"/>
      <c r="D536" s="180"/>
      <c r="E536" s="39"/>
      <c r="F536" s="69" t="str">
        <f t="shared" si="30"/>
        <v/>
      </c>
      <c r="G536" s="69" t="str">
        <f t="shared" si="31"/>
        <v/>
      </c>
    </row>
    <row r="537" spans="1:7" s="2" customFormat="1" x14ac:dyDescent="0.35">
      <c r="A537" s="47" t="s">
        <v>1355</v>
      </c>
      <c r="B537" s="155"/>
      <c r="C537" s="134"/>
      <c r="D537" s="180"/>
      <c r="E537" s="39"/>
      <c r="F537" s="69" t="str">
        <f t="shared" si="30"/>
        <v/>
      </c>
      <c r="G537" s="69" t="str">
        <f t="shared" si="31"/>
        <v/>
      </c>
    </row>
    <row r="538" spans="1:7" s="2" customFormat="1" x14ac:dyDescent="0.35">
      <c r="A538" s="47" t="s">
        <v>1356</v>
      </c>
      <c r="B538" s="155"/>
      <c r="C538" s="134"/>
      <c r="D538" s="180"/>
      <c r="E538" s="39"/>
      <c r="F538" s="69" t="str">
        <f t="shared" si="30"/>
        <v/>
      </c>
      <c r="G538" s="69" t="str">
        <f t="shared" si="31"/>
        <v/>
      </c>
    </row>
    <row r="539" spans="1:7" s="2" customFormat="1" x14ac:dyDescent="0.35">
      <c r="A539" s="47" t="s">
        <v>1357</v>
      </c>
      <c r="B539" s="155"/>
      <c r="C539" s="134"/>
      <c r="D539" s="180"/>
      <c r="E539" s="39"/>
      <c r="F539" s="69" t="str">
        <f t="shared" si="30"/>
        <v/>
      </c>
      <c r="G539" s="69" t="str">
        <f t="shared" si="31"/>
        <v/>
      </c>
    </row>
    <row r="540" spans="1:7" s="2" customFormat="1" x14ac:dyDescent="0.35">
      <c r="A540" s="47" t="s">
        <v>1358</v>
      </c>
      <c r="B540" s="155"/>
      <c r="C540" s="134"/>
      <c r="D540" s="180"/>
      <c r="E540" s="39"/>
      <c r="F540" s="69" t="str">
        <f t="shared" si="30"/>
        <v/>
      </c>
      <c r="G540" s="69" t="str">
        <f t="shared" si="31"/>
        <v/>
      </c>
    </row>
    <row r="541" spans="1:7" s="2" customFormat="1" x14ac:dyDescent="0.35">
      <c r="A541" s="47" t="s">
        <v>1359</v>
      </c>
      <c r="B541" s="155"/>
      <c r="C541" s="134"/>
      <c r="D541" s="180"/>
      <c r="E541" s="39"/>
      <c r="F541" s="69" t="str">
        <f t="shared" si="30"/>
        <v/>
      </c>
      <c r="G541" s="69" t="str">
        <f t="shared" si="31"/>
        <v/>
      </c>
    </row>
    <row r="542" spans="1:7" s="2" customFormat="1" x14ac:dyDescent="0.35">
      <c r="A542" s="47" t="s">
        <v>1360</v>
      </c>
      <c r="B542" s="155"/>
      <c r="C542" s="134"/>
      <c r="D542" s="180"/>
      <c r="E542" s="39"/>
      <c r="F542" s="69" t="str">
        <f t="shared" si="30"/>
        <v/>
      </c>
      <c r="G542" s="69" t="str">
        <f t="shared" si="31"/>
        <v/>
      </c>
    </row>
    <row r="543" spans="1:7" s="2" customFormat="1" x14ac:dyDescent="0.35">
      <c r="A543" s="47" t="s">
        <v>1361</v>
      </c>
      <c r="B543" s="60" t="s">
        <v>1089</v>
      </c>
      <c r="C543" s="134"/>
      <c r="D543" s="180"/>
      <c r="E543" s="39"/>
      <c r="F543" s="69" t="str">
        <f t="shared" si="30"/>
        <v/>
      </c>
      <c r="G543" s="69" t="str">
        <f t="shared" si="31"/>
        <v/>
      </c>
    </row>
    <row r="544" spans="1:7" s="2" customFormat="1" x14ac:dyDescent="0.35">
      <c r="A544" s="47" t="s">
        <v>1362</v>
      </c>
      <c r="B544" s="60" t="s">
        <v>265</v>
      </c>
      <c r="C544" s="87">
        <f>SUM(C526:C543)</f>
        <v>0</v>
      </c>
      <c r="D544" s="115">
        <f>SUM(D526:D543)</f>
        <v>0</v>
      </c>
      <c r="E544" s="39"/>
      <c r="F544" s="111">
        <f>SUM(F526:F543)</f>
        <v>0</v>
      </c>
      <c r="G544" s="111">
        <f>SUM(G526:G543)</f>
        <v>0</v>
      </c>
    </row>
    <row r="545" spans="1:7" s="2" customFormat="1" x14ac:dyDescent="0.35">
      <c r="A545" s="47" t="s">
        <v>1363</v>
      </c>
      <c r="B545" s="51"/>
      <c r="C545" s="34"/>
      <c r="D545" s="34"/>
      <c r="E545" s="39"/>
      <c r="F545" s="39"/>
      <c r="G545" s="39"/>
    </row>
    <row r="546" spans="1:7" s="2" customFormat="1" x14ac:dyDescent="0.35">
      <c r="A546" s="47" t="s">
        <v>1364</v>
      </c>
      <c r="B546" s="51"/>
      <c r="C546" s="34"/>
      <c r="D546" s="34"/>
      <c r="E546" s="39"/>
      <c r="F546" s="39"/>
      <c r="G546" s="39"/>
    </row>
    <row r="547" spans="1:7" s="2" customFormat="1" x14ac:dyDescent="0.35">
      <c r="A547" s="47" t="s">
        <v>1365</v>
      </c>
      <c r="B547" s="51"/>
      <c r="C547" s="34"/>
      <c r="D547" s="34"/>
      <c r="E547" s="39"/>
      <c r="F547" s="39"/>
      <c r="G547" s="39"/>
    </row>
    <row r="548" spans="1:7" s="2" customFormat="1" x14ac:dyDescent="0.35">
      <c r="A548" s="86"/>
      <c r="B548" s="86" t="s">
        <v>1366</v>
      </c>
      <c r="C548" s="56" t="s">
        <v>225</v>
      </c>
      <c r="D548" s="56" t="s">
        <v>1342</v>
      </c>
      <c r="E548" s="56"/>
      <c r="F548" s="56" t="s">
        <v>748</v>
      </c>
      <c r="G548" s="56" t="s">
        <v>1343</v>
      </c>
    </row>
    <row r="549" spans="1:7" s="2" customFormat="1" x14ac:dyDescent="0.35">
      <c r="A549" s="47" t="s">
        <v>1367</v>
      </c>
      <c r="B549" s="155"/>
      <c r="C549" s="134"/>
      <c r="D549" s="180"/>
      <c r="E549" s="39"/>
      <c r="F549" s="69" t="str">
        <f>IF($C$567=0,"",IF(C549="[for completion]","",IF(C549="","",C549/$C$567)))</f>
        <v/>
      </c>
      <c r="G549" s="69" t="str">
        <f>IF($D$567=0,"",IF(D549="[for completion]","",IF(D549="","",D549/$D$567)))</f>
        <v/>
      </c>
    </row>
    <row r="550" spans="1:7" s="2" customFormat="1" x14ac:dyDescent="0.35">
      <c r="A550" s="47" t="s">
        <v>1368</v>
      </c>
      <c r="B550" s="155"/>
      <c r="C550" s="134"/>
      <c r="D550" s="180"/>
      <c r="E550" s="39"/>
      <c r="F550" s="69" t="str">
        <f t="shared" ref="F550:F566" si="32">IF($C$567=0,"",IF(C550="[for completion]","",IF(C550="","",C550/$C$567)))</f>
        <v/>
      </c>
      <c r="G550" s="69" t="str">
        <f t="shared" ref="G550:G566" si="33">IF($D$567=0,"",IF(D550="[for completion]","",IF(D550="","",D550/$D$567)))</f>
        <v/>
      </c>
    </row>
    <row r="551" spans="1:7" s="2" customFormat="1" x14ac:dyDescent="0.35">
      <c r="A551" s="47" t="s">
        <v>1369</v>
      </c>
      <c r="B551" s="155"/>
      <c r="C551" s="134"/>
      <c r="D551" s="180"/>
      <c r="E551" s="39"/>
      <c r="F551" s="69" t="str">
        <f t="shared" si="32"/>
        <v/>
      </c>
      <c r="G551" s="69" t="str">
        <f t="shared" si="33"/>
        <v/>
      </c>
    </row>
    <row r="552" spans="1:7" s="2" customFormat="1" x14ac:dyDescent="0.35">
      <c r="A552" s="47" t="s">
        <v>1370</v>
      </c>
      <c r="B552" s="155"/>
      <c r="C552" s="134"/>
      <c r="D552" s="180"/>
      <c r="E552" s="39"/>
      <c r="F552" s="69" t="str">
        <f t="shared" si="32"/>
        <v/>
      </c>
      <c r="G552" s="69" t="str">
        <f t="shared" si="33"/>
        <v/>
      </c>
    </row>
    <row r="553" spans="1:7" s="2" customFormat="1" x14ac:dyDescent="0.35">
      <c r="A553" s="47" t="s">
        <v>1371</v>
      </c>
      <c r="B553" s="155"/>
      <c r="C553" s="134"/>
      <c r="D553" s="180"/>
      <c r="E553" s="39"/>
      <c r="F553" s="69" t="str">
        <f t="shared" si="32"/>
        <v/>
      </c>
      <c r="G553" s="69" t="str">
        <f t="shared" si="33"/>
        <v/>
      </c>
    </row>
    <row r="554" spans="1:7" s="2" customFormat="1" x14ac:dyDescent="0.35">
      <c r="A554" s="47" t="s">
        <v>1372</v>
      </c>
      <c r="B554" s="155"/>
      <c r="C554" s="134"/>
      <c r="D554" s="180"/>
      <c r="E554" s="39"/>
      <c r="F554" s="69" t="str">
        <f t="shared" si="32"/>
        <v/>
      </c>
      <c r="G554" s="69" t="str">
        <f t="shared" si="33"/>
        <v/>
      </c>
    </row>
    <row r="555" spans="1:7" s="2" customFormat="1" x14ac:dyDescent="0.35">
      <c r="A555" s="47" t="s">
        <v>1373</v>
      </c>
      <c r="B555" s="155"/>
      <c r="C555" s="134"/>
      <c r="D555" s="180"/>
      <c r="E555" s="39"/>
      <c r="F555" s="69" t="str">
        <f t="shared" si="32"/>
        <v/>
      </c>
      <c r="G555" s="69" t="str">
        <f t="shared" si="33"/>
        <v/>
      </c>
    </row>
    <row r="556" spans="1:7" s="2" customFormat="1" x14ac:dyDescent="0.35">
      <c r="A556" s="47" t="s">
        <v>1374</v>
      </c>
      <c r="B556" s="155"/>
      <c r="C556" s="134"/>
      <c r="D556" s="180"/>
      <c r="E556" s="39"/>
      <c r="F556" s="69" t="str">
        <f t="shared" si="32"/>
        <v/>
      </c>
      <c r="G556" s="69" t="str">
        <f t="shared" si="33"/>
        <v/>
      </c>
    </row>
    <row r="557" spans="1:7" s="2" customFormat="1" x14ac:dyDescent="0.35">
      <c r="A557" s="47" t="s">
        <v>1375</v>
      </c>
      <c r="B557" s="155"/>
      <c r="C557" s="134"/>
      <c r="D557" s="180"/>
      <c r="E557" s="39"/>
      <c r="F557" s="69" t="str">
        <f t="shared" si="32"/>
        <v/>
      </c>
      <c r="G557" s="69" t="str">
        <f t="shared" si="33"/>
        <v/>
      </c>
    </row>
    <row r="558" spans="1:7" s="2" customFormat="1" x14ac:dyDescent="0.35">
      <c r="A558" s="47" t="s">
        <v>1376</v>
      </c>
      <c r="B558" s="155"/>
      <c r="C558" s="134"/>
      <c r="D558" s="180"/>
      <c r="E558" s="39"/>
      <c r="F558" s="69" t="str">
        <f t="shared" si="32"/>
        <v/>
      </c>
      <c r="G558" s="69" t="str">
        <f t="shared" si="33"/>
        <v/>
      </c>
    </row>
    <row r="559" spans="1:7" s="2" customFormat="1" x14ac:dyDescent="0.35">
      <c r="A559" s="47" t="s">
        <v>1377</v>
      </c>
      <c r="B559" s="155"/>
      <c r="C559" s="134"/>
      <c r="D559" s="180"/>
      <c r="E559" s="39"/>
      <c r="F559" s="69" t="str">
        <f t="shared" si="32"/>
        <v/>
      </c>
      <c r="G559" s="69" t="str">
        <f t="shared" si="33"/>
        <v/>
      </c>
    </row>
    <row r="560" spans="1:7" s="2" customFormat="1" x14ac:dyDescent="0.35">
      <c r="A560" s="47" t="s">
        <v>1378</v>
      </c>
      <c r="B560" s="155"/>
      <c r="C560" s="134"/>
      <c r="D560" s="180"/>
      <c r="E560" s="39"/>
      <c r="F560" s="69" t="str">
        <f t="shared" si="32"/>
        <v/>
      </c>
      <c r="G560" s="69" t="str">
        <f t="shared" si="33"/>
        <v/>
      </c>
    </row>
    <row r="561" spans="1:7" s="2" customFormat="1" x14ac:dyDescent="0.35">
      <c r="A561" s="47" t="s">
        <v>1379</v>
      </c>
      <c r="B561" s="155"/>
      <c r="C561" s="134"/>
      <c r="D561" s="180"/>
      <c r="E561" s="39"/>
      <c r="F561" s="69" t="str">
        <f t="shared" si="32"/>
        <v/>
      </c>
      <c r="G561" s="69" t="str">
        <f t="shared" si="33"/>
        <v/>
      </c>
    </row>
    <row r="562" spans="1:7" s="2" customFormat="1" x14ac:dyDescent="0.35">
      <c r="A562" s="47" t="s">
        <v>1380</v>
      </c>
      <c r="B562" s="155"/>
      <c r="C562" s="134"/>
      <c r="D562" s="180"/>
      <c r="E562" s="39"/>
      <c r="F562" s="69" t="str">
        <f t="shared" si="32"/>
        <v/>
      </c>
      <c r="G562" s="69" t="str">
        <f t="shared" si="33"/>
        <v/>
      </c>
    </row>
    <row r="563" spans="1:7" s="2" customFormat="1" x14ac:dyDescent="0.35">
      <c r="A563" s="47" t="s">
        <v>1381</v>
      </c>
      <c r="B563" s="155"/>
      <c r="C563" s="134"/>
      <c r="D563" s="180"/>
      <c r="E563" s="39"/>
      <c r="F563" s="69" t="str">
        <f t="shared" si="32"/>
        <v/>
      </c>
      <c r="G563" s="69" t="str">
        <f t="shared" si="33"/>
        <v/>
      </c>
    </row>
    <row r="564" spans="1:7" s="2" customFormat="1" x14ac:dyDescent="0.35">
      <c r="A564" s="47" t="s">
        <v>1382</v>
      </c>
      <c r="B564" s="155"/>
      <c r="C564" s="134"/>
      <c r="D564" s="180"/>
      <c r="E564" s="39"/>
      <c r="F564" s="69" t="str">
        <f t="shared" si="32"/>
        <v/>
      </c>
      <c r="G564" s="69" t="str">
        <f t="shared" si="33"/>
        <v/>
      </c>
    </row>
    <row r="565" spans="1:7" s="2" customFormat="1" x14ac:dyDescent="0.35">
      <c r="A565" s="47" t="s">
        <v>1383</v>
      </c>
      <c r="B565" s="155"/>
      <c r="C565" s="134"/>
      <c r="D565" s="180"/>
      <c r="E565" s="39"/>
      <c r="F565" s="69" t="str">
        <f t="shared" si="32"/>
        <v/>
      </c>
      <c r="G565" s="69" t="str">
        <f t="shared" si="33"/>
        <v/>
      </c>
    </row>
    <row r="566" spans="1:7" s="2" customFormat="1" x14ac:dyDescent="0.35">
      <c r="A566" s="47" t="s">
        <v>1384</v>
      </c>
      <c r="B566" s="60" t="s">
        <v>1089</v>
      </c>
      <c r="C566" s="134"/>
      <c r="D566" s="180"/>
      <c r="E566" s="39"/>
      <c r="F566" s="69" t="str">
        <f t="shared" si="32"/>
        <v/>
      </c>
      <c r="G566" s="69" t="str">
        <f t="shared" si="33"/>
        <v/>
      </c>
    </row>
    <row r="567" spans="1:7" s="2" customFormat="1" x14ac:dyDescent="0.35">
      <c r="A567" s="47" t="s">
        <v>1385</v>
      </c>
      <c r="B567" s="60" t="s">
        <v>265</v>
      </c>
      <c r="C567" s="87">
        <f>SUM(C549:C566)</f>
        <v>0</v>
      </c>
      <c r="D567" s="115">
        <f>SUM(D549:D566)</f>
        <v>0</v>
      </c>
      <c r="E567" s="39"/>
      <c r="F567" s="111">
        <f>SUM(F549:F566)</f>
        <v>0</v>
      </c>
      <c r="G567" s="111">
        <f>SUM(G549:G566)</f>
        <v>0</v>
      </c>
    </row>
    <row r="568" spans="1:7" s="2" customFormat="1" x14ac:dyDescent="0.35">
      <c r="A568" s="47" t="s">
        <v>1386</v>
      </c>
      <c r="B568" s="51"/>
      <c r="C568" s="34"/>
      <c r="D568" s="34"/>
      <c r="E568" s="39"/>
      <c r="F568" s="39"/>
      <c r="G568" s="39"/>
    </row>
    <row r="569" spans="1:7" s="2" customFormat="1" x14ac:dyDescent="0.35">
      <c r="A569" s="47" t="s">
        <v>1387</v>
      </c>
      <c r="B569" s="51"/>
      <c r="C569" s="34"/>
      <c r="D569" s="34"/>
      <c r="E569" s="39"/>
      <c r="F569" s="39"/>
      <c r="G569" s="39"/>
    </row>
    <row r="570" spans="1:7" s="2" customFormat="1" x14ac:dyDescent="0.35">
      <c r="A570" s="47" t="s">
        <v>1388</v>
      </c>
      <c r="B570" s="51"/>
      <c r="C570" s="34"/>
      <c r="D570" s="34"/>
      <c r="E570" s="39"/>
      <c r="F570" s="39"/>
      <c r="G570" s="39"/>
    </row>
    <row r="571" spans="1:7" s="2" customFormat="1" x14ac:dyDescent="0.35">
      <c r="A571" s="86"/>
      <c r="B571" s="86" t="s">
        <v>1389</v>
      </c>
      <c r="C571" s="56" t="s">
        <v>225</v>
      </c>
      <c r="D571" s="56" t="s">
        <v>1342</v>
      </c>
      <c r="E571" s="56"/>
      <c r="F571" s="56" t="s">
        <v>748</v>
      </c>
      <c r="G571" s="56" t="s">
        <v>1343</v>
      </c>
    </row>
    <row r="572" spans="1:7" s="2" customFormat="1" x14ac:dyDescent="0.35">
      <c r="A572" s="47" t="s">
        <v>1390</v>
      </c>
      <c r="B572" s="60" t="s">
        <v>1119</v>
      </c>
      <c r="C572" s="134"/>
      <c r="D572" s="180"/>
      <c r="E572" s="39"/>
      <c r="F572" s="69" t="str">
        <f>IF($C$585=0,"",IF(C572="[for completion]","",IF(C572="","",C572/$C$585)))</f>
        <v/>
      </c>
      <c r="G572" s="69" t="str">
        <f>IF($D$585=0,"",IF(D572="[for completion]","",IF(D572="","",D572/$D$585)))</f>
        <v/>
      </c>
    </row>
    <row r="573" spans="1:7" s="2" customFormat="1" x14ac:dyDescent="0.35">
      <c r="A573" s="47" t="s">
        <v>1391</v>
      </c>
      <c r="B573" s="60" t="s">
        <v>1121</v>
      </c>
      <c r="C573" s="134"/>
      <c r="D573" s="180"/>
      <c r="E573" s="39"/>
      <c r="F573" s="69" t="str">
        <f>IF($C$585=0,"",IF(C573="[for completion]","",IF(C573="","",C573/$C$585)))</f>
        <v/>
      </c>
      <c r="G573" s="69" t="str">
        <f>IF($D$585=0,"",IF(D573="[for completion]","",IF(D573="","",D573/$D$585)))</f>
        <v/>
      </c>
    </row>
    <row r="574" spans="1:7" s="2" customFormat="1" x14ac:dyDescent="0.35">
      <c r="A574" s="47" t="s">
        <v>1392</v>
      </c>
      <c r="B574" s="60" t="s">
        <v>1123</v>
      </c>
      <c r="C574" s="134"/>
      <c r="D574" s="180"/>
      <c r="E574" s="39"/>
      <c r="F574" s="69" t="str">
        <f>IF($C$585=0,"",IF(C574="[for completion]","",IF(C574="","",C574/$C$585)))</f>
        <v/>
      </c>
      <c r="G574" s="69" t="str">
        <f>IF($D$585=0,"",IF(D574="[for completion]","",IF(D574="","",D574/$D$585)))</f>
        <v/>
      </c>
    </row>
    <row r="575" spans="1:7" s="2" customFormat="1" x14ac:dyDescent="0.35">
      <c r="A575" s="47" t="s">
        <v>1393</v>
      </c>
      <c r="B575" s="60" t="s">
        <v>1125</v>
      </c>
      <c r="C575" s="134"/>
      <c r="D575" s="180"/>
      <c r="E575" s="39"/>
      <c r="F575" s="69" t="str">
        <f>IF($C$585=0,"",IF(C575="[for completion]","",IF(C575="","",C575/$C$585)))</f>
        <v/>
      </c>
      <c r="G575" s="69" t="str">
        <f>IF($D$585=0,"",IF(D575="[for completion]","",IF(D575="","",D575/$D$585)))</f>
        <v/>
      </c>
    </row>
    <row r="576" spans="1:7" s="2" customFormat="1" x14ac:dyDescent="0.35">
      <c r="A576" s="47" t="s">
        <v>1394</v>
      </c>
      <c r="B576" s="60" t="s">
        <v>1127</v>
      </c>
      <c r="C576" s="134"/>
      <c r="D576" s="180"/>
      <c r="E576" s="39"/>
      <c r="F576" s="69" t="str">
        <f>IF($C$585=0,"",IF(C576="[for completion]","",IF(C576="","",C576/$C$585)))</f>
        <v/>
      </c>
      <c r="G576" s="69" t="str">
        <f>IF($D$585=0,"",IF(D576="[for completion]","",IF(D576="","",D576/$D$585)))</f>
        <v/>
      </c>
    </row>
    <row r="577" spans="1:7" s="2" customFormat="1" x14ac:dyDescent="0.35">
      <c r="A577" s="47" t="s">
        <v>1395</v>
      </c>
      <c r="B577" s="60" t="s">
        <v>1129</v>
      </c>
      <c r="C577" s="134"/>
      <c r="D577" s="180"/>
      <c r="E577" s="39"/>
      <c r="F577" s="69" t="str">
        <f t="shared" ref="F577:F584" si="34">IF($C$585=0,"",IF(C577="[for completion]","",IF(C577="","",C577/$C$585)))</f>
        <v/>
      </c>
      <c r="G577" s="69" t="str">
        <f t="shared" ref="G577:G584" si="35">IF($D$585=0,"",IF(D577="[for completion]","",IF(D577="","",D577/$D$585)))</f>
        <v/>
      </c>
    </row>
    <row r="578" spans="1:7" s="2" customFormat="1" x14ac:dyDescent="0.35">
      <c r="A578" s="47" t="s">
        <v>1396</v>
      </c>
      <c r="B578" s="60" t="s">
        <v>1131</v>
      </c>
      <c r="C578" s="134"/>
      <c r="D578" s="180"/>
      <c r="E578" s="39"/>
      <c r="F578" s="69" t="str">
        <f t="shared" si="34"/>
        <v/>
      </c>
      <c r="G578" s="69" t="str">
        <f t="shared" si="35"/>
        <v/>
      </c>
    </row>
    <row r="579" spans="1:7" s="2" customFormat="1" x14ac:dyDescent="0.35">
      <c r="A579" s="47" t="s">
        <v>1397</v>
      </c>
      <c r="B579" s="60" t="s">
        <v>1133</v>
      </c>
      <c r="C579" s="134"/>
      <c r="D579" s="180"/>
      <c r="E579" s="39"/>
      <c r="F579" s="69" t="str">
        <f t="shared" si="34"/>
        <v/>
      </c>
      <c r="G579" s="69" t="str">
        <f t="shared" si="35"/>
        <v/>
      </c>
    </row>
    <row r="580" spans="1:7" s="2" customFormat="1" x14ac:dyDescent="0.35">
      <c r="A580" s="47" t="s">
        <v>1398</v>
      </c>
      <c r="B580" s="60" t="s">
        <v>1135</v>
      </c>
      <c r="C580" s="134"/>
      <c r="D580" s="53"/>
      <c r="E580" s="39"/>
      <c r="F580" s="69" t="str">
        <f t="shared" si="34"/>
        <v/>
      </c>
      <c r="G580" s="69" t="str">
        <f t="shared" si="35"/>
        <v/>
      </c>
    </row>
    <row r="581" spans="1:7" s="2" customFormat="1" x14ac:dyDescent="0.35">
      <c r="A581" s="47" t="s">
        <v>1399</v>
      </c>
      <c r="B581" s="47" t="s">
        <v>1137</v>
      </c>
      <c r="C581" s="134"/>
      <c r="D581" s="53"/>
      <c r="F581" s="69" t="str">
        <f t="shared" si="34"/>
        <v/>
      </c>
      <c r="G581" s="69" t="str">
        <f t="shared" si="35"/>
        <v/>
      </c>
    </row>
    <row r="582" spans="1:7" s="2" customFormat="1" x14ac:dyDescent="0.35">
      <c r="A582" s="47" t="s">
        <v>1400</v>
      </c>
      <c r="B582" s="47" t="s">
        <v>1139</v>
      </c>
      <c r="C582" s="134"/>
      <c r="D582" s="53"/>
      <c r="F582" s="69" t="str">
        <f t="shared" si="34"/>
        <v/>
      </c>
      <c r="G582" s="69" t="str">
        <f t="shared" si="35"/>
        <v/>
      </c>
    </row>
    <row r="583" spans="1:7" s="2" customFormat="1" x14ac:dyDescent="0.35">
      <c r="A583" s="47" t="s">
        <v>1401</v>
      </c>
      <c r="B583" s="60" t="s">
        <v>1141</v>
      </c>
      <c r="C583" s="134"/>
      <c r="D583" s="53"/>
      <c r="E583" s="39"/>
      <c r="F583" s="69" t="str">
        <f t="shared" si="34"/>
        <v/>
      </c>
      <c r="G583" s="69" t="str">
        <f t="shared" si="35"/>
        <v/>
      </c>
    </row>
    <row r="584" spans="1:7" s="2" customFormat="1" x14ac:dyDescent="0.35">
      <c r="A584" s="47" t="s">
        <v>1402</v>
      </c>
      <c r="B584" s="47" t="s">
        <v>1089</v>
      </c>
      <c r="C584" s="134"/>
      <c r="D584" s="180"/>
      <c r="E584" s="39"/>
      <c r="F584" s="69" t="str">
        <f t="shared" si="34"/>
        <v/>
      </c>
      <c r="G584" s="69" t="str">
        <f t="shared" si="35"/>
        <v/>
      </c>
    </row>
    <row r="585" spans="1:7" s="2" customFormat="1" x14ac:dyDescent="0.35">
      <c r="A585" s="47" t="s">
        <v>1403</v>
      </c>
      <c r="B585" s="60" t="s">
        <v>265</v>
      </c>
      <c r="C585" s="87">
        <f>SUM(C572:C584)</f>
        <v>0</v>
      </c>
      <c r="D585" s="115">
        <f>SUM(D572:D584)</f>
        <v>0</v>
      </c>
      <c r="E585" s="39"/>
      <c r="F585" s="111">
        <f>SUM(F572:F584)</f>
        <v>0</v>
      </c>
      <c r="G585" s="111">
        <f>SUM(G572:G584)</f>
        <v>0</v>
      </c>
    </row>
    <row r="586" spans="1:7" s="2" customFormat="1" x14ac:dyDescent="0.35">
      <c r="A586" s="47" t="s">
        <v>1404</v>
      </c>
      <c r="B586" s="51"/>
      <c r="C586" s="29"/>
      <c r="D586" s="114"/>
      <c r="E586" s="39"/>
      <c r="F586" s="113"/>
      <c r="G586" s="113"/>
    </row>
    <row r="587" spans="1:7" s="2" customFormat="1" x14ac:dyDescent="0.35">
      <c r="A587" s="47" t="s">
        <v>1405</v>
      </c>
      <c r="B587" s="51"/>
      <c r="C587" s="29"/>
      <c r="D587" s="114"/>
      <c r="E587" s="39"/>
      <c r="F587" s="113"/>
      <c r="G587" s="113"/>
    </row>
    <row r="588" spans="1:7" s="2" customFormat="1" x14ac:dyDescent="0.35">
      <c r="A588" s="47" t="s">
        <v>1406</v>
      </c>
      <c r="B588" s="51"/>
      <c r="C588" s="29"/>
      <c r="D588" s="114"/>
      <c r="E588" s="39"/>
      <c r="F588" s="113"/>
      <c r="G588" s="113"/>
    </row>
    <row r="589" spans="1:7" s="2" customFormat="1" x14ac:dyDescent="0.35">
      <c r="A589" s="47" t="s">
        <v>1407</v>
      </c>
      <c r="B589" s="51"/>
      <c r="C589" s="29"/>
      <c r="D589" s="114"/>
      <c r="E589" s="39"/>
      <c r="F589" s="113"/>
      <c r="G589" s="113"/>
    </row>
    <row r="590" spans="1:7" s="2" customFormat="1" x14ac:dyDescent="0.35">
      <c r="A590" s="47" t="s">
        <v>1408</v>
      </c>
      <c r="B590" s="51"/>
      <c r="C590" s="29"/>
      <c r="D590" s="114"/>
      <c r="E590" s="39"/>
      <c r="F590" s="113"/>
      <c r="G590" s="113"/>
    </row>
    <row r="591" spans="1:7" s="2" customFormat="1" x14ac:dyDescent="0.35">
      <c r="A591" s="47" t="s">
        <v>1409</v>
      </c>
      <c r="B591" s="51"/>
      <c r="C591" s="29"/>
      <c r="D591" s="114"/>
      <c r="E591" s="39"/>
      <c r="F591" s="113" t="str">
        <f>IF($C$585=0,"",IF(C591="[for completion]","",IF(C591="","",C591/$C$585)))</f>
        <v/>
      </c>
      <c r="G591" s="113" t="str">
        <f>IF($D$585=0,"",IF(D591="[for completion]","",IF(D591="","",D591/$D$585)))</f>
        <v/>
      </c>
    </row>
    <row r="592" spans="1:7" s="2" customFormat="1" x14ac:dyDescent="0.35">
      <c r="A592" s="47" t="s">
        <v>1410</v>
      </c>
    </row>
    <row r="593" spans="1:7" s="2" customFormat="1" x14ac:dyDescent="0.35">
      <c r="A593" s="47" t="s">
        <v>1411</v>
      </c>
    </row>
    <row r="594" spans="1:7" x14ac:dyDescent="0.35">
      <c r="A594" s="47" t="s">
        <v>1412</v>
      </c>
    </row>
    <row r="595" spans="1:7" x14ac:dyDescent="0.35">
      <c r="A595" s="47" t="s">
        <v>1413</v>
      </c>
    </row>
    <row r="596" spans="1:7" x14ac:dyDescent="0.35">
      <c r="A596" s="86"/>
      <c r="B596" s="86" t="s">
        <v>1414</v>
      </c>
      <c r="C596" s="56" t="s">
        <v>225</v>
      </c>
      <c r="D596" s="56" t="s">
        <v>1342</v>
      </c>
      <c r="E596" s="56"/>
      <c r="F596" s="56" t="s">
        <v>747</v>
      </c>
      <c r="G596" s="56" t="s">
        <v>1343</v>
      </c>
    </row>
    <row r="597" spans="1:7" x14ac:dyDescent="0.35">
      <c r="A597" s="47" t="s">
        <v>1415</v>
      </c>
      <c r="B597" s="60" t="s">
        <v>1172</v>
      </c>
      <c r="C597" s="134"/>
      <c r="D597" s="180"/>
      <c r="E597" s="39"/>
      <c r="F597" s="69" t="str">
        <f>IF($C$601=0,"",IF(C597="[for completion]","",IF(C597="","",C597/$C$601)))</f>
        <v/>
      </c>
      <c r="G597" s="69" t="str">
        <f>IF($D$601=0,"",IF(D597="[for completion]","",IF(D597="","",D597/$D$601)))</f>
        <v/>
      </c>
    </row>
    <row r="598" spans="1:7" x14ac:dyDescent="0.35">
      <c r="A598" s="47" t="s">
        <v>1416</v>
      </c>
      <c r="B598" s="133" t="s">
        <v>1417</v>
      </c>
      <c r="C598" s="134"/>
      <c r="D598" s="180"/>
      <c r="E598" s="39"/>
      <c r="F598" s="69" t="str">
        <f>IF($C$601=0,"",IF(C598="[for completion]","",IF(C598="","",C598/$C$601)))</f>
        <v/>
      </c>
      <c r="G598" s="69" t="str">
        <f>IF($D$601=0,"",IF(D598="[for completion]","",IF(D598="","",D598/$D$601)))</f>
        <v/>
      </c>
    </row>
    <row r="599" spans="1:7" x14ac:dyDescent="0.35">
      <c r="A599" s="47" t="s">
        <v>1418</v>
      </c>
      <c r="B599" s="60" t="s">
        <v>622</v>
      </c>
      <c r="C599" s="134"/>
      <c r="D599" s="180"/>
      <c r="E599" s="39"/>
      <c r="F599" s="69" t="str">
        <f>IF($C$601=0,"",IF(C599="[for completion]","",IF(C599="","",C599/$C$601)))</f>
        <v/>
      </c>
      <c r="G599" s="69" t="str">
        <f>IF($D$601=0,"",IF(D599="[for completion]","",IF(D599="","",D599/$D$601)))</f>
        <v/>
      </c>
    </row>
    <row r="600" spans="1:7" x14ac:dyDescent="0.35">
      <c r="A600" s="47" t="s">
        <v>1419</v>
      </c>
      <c r="B600" s="47" t="s">
        <v>1089</v>
      </c>
      <c r="C600" s="134"/>
      <c r="D600" s="180"/>
      <c r="E600" s="39"/>
      <c r="F600" s="69" t="str">
        <f>IF($C$601=0,"",IF(C600="[for completion]","",IF(C600="","",C600/$C$601)))</f>
        <v/>
      </c>
      <c r="G600" s="69" t="str">
        <f>IF($D$601=0,"",IF(D600="[for completion]","",IF(D600="","",D600/$D$601)))</f>
        <v/>
      </c>
    </row>
    <row r="601" spans="1:7" x14ac:dyDescent="0.35">
      <c r="A601" s="47" t="s">
        <v>1420</v>
      </c>
      <c r="B601" s="60" t="s">
        <v>265</v>
      </c>
      <c r="C601" s="87">
        <f>SUM(C597:C600)</f>
        <v>0</v>
      </c>
      <c r="D601" s="115">
        <f>SUM(D597:D600)</f>
        <v>0</v>
      </c>
      <c r="E601" s="39"/>
      <c r="F601" s="111">
        <f>SUM(F597:F600)</f>
        <v>0</v>
      </c>
      <c r="G601" s="111">
        <f>SUM(G597:G600)</f>
        <v>0</v>
      </c>
    </row>
    <row r="603" spans="1:7" x14ac:dyDescent="0.35">
      <c r="A603" s="86"/>
      <c r="B603" s="86" t="s">
        <v>1442</v>
      </c>
      <c r="C603" s="86" t="s">
        <v>1179</v>
      </c>
      <c r="D603" s="86" t="s">
        <v>1421</v>
      </c>
      <c r="E603" s="86"/>
      <c r="F603" s="86" t="s">
        <v>1181</v>
      </c>
      <c r="G603" s="57" t="s">
        <v>1182</v>
      </c>
    </row>
    <row r="604" spans="1:7" x14ac:dyDescent="0.35">
      <c r="A604" s="47" t="s">
        <v>1422</v>
      </c>
      <c r="B604" s="60" t="s">
        <v>1302</v>
      </c>
      <c r="C604" s="134" t="s">
        <v>1952</v>
      </c>
      <c r="D604" s="134" t="s">
        <v>1952</v>
      </c>
      <c r="E604" s="136"/>
      <c r="F604" s="134" t="s">
        <v>1952</v>
      </c>
      <c r="G604" s="134" t="s">
        <v>1952</v>
      </c>
    </row>
    <row r="605" spans="1:7" x14ac:dyDescent="0.35">
      <c r="A605" s="47" t="s">
        <v>1423</v>
      </c>
      <c r="B605" s="60" t="s">
        <v>1304</v>
      </c>
      <c r="C605" s="134" t="s">
        <v>1952</v>
      </c>
      <c r="D605" s="134" t="s">
        <v>1952</v>
      </c>
      <c r="E605" s="136"/>
      <c r="F605" s="134" t="s">
        <v>1952</v>
      </c>
      <c r="G605" s="134" t="s">
        <v>1952</v>
      </c>
    </row>
    <row r="606" spans="1:7" x14ac:dyDescent="0.35">
      <c r="A606" s="47" t="s">
        <v>1424</v>
      </c>
      <c r="B606" s="60" t="s">
        <v>1306</v>
      </c>
      <c r="C606" s="134" t="s">
        <v>1952</v>
      </c>
      <c r="D606" s="134" t="s">
        <v>1952</v>
      </c>
      <c r="E606" s="136"/>
      <c r="F606" s="134" t="s">
        <v>1952</v>
      </c>
      <c r="G606" s="134" t="s">
        <v>1952</v>
      </c>
    </row>
    <row r="607" spans="1:7" x14ac:dyDescent="0.35">
      <c r="A607" s="47" t="s">
        <v>1425</v>
      </c>
      <c r="B607" s="60" t="s">
        <v>1308</v>
      </c>
      <c r="C607" s="134" t="s">
        <v>1952</v>
      </c>
      <c r="D607" s="134" t="s">
        <v>1952</v>
      </c>
      <c r="E607" s="136"/>
      <c r="F607" s="134" t="s">
        <v>1952</v>
      </c>
      <c r="G607" s="134" t="s">
        <v>1952</v>
      </c>
    </row>
    <row r="608" spans="1:7" x14ac:dyDescent="0.35">
      <c r="A608" s="47" t="s">
        <v>1426</v>
      </c>
      <c r="B608" s="60" t="s">
        <v>1310</v>
      </c>
      <c r="C608" s="134" t="s">
        <v>1952</v>
      </c>
      <c r="D608" s="134" t="s">
        <v>1952</v>
      </c>
      <c r="E608" s="136"/>
      <c r="F608" s="134" t="s">
        <v>1952</v>
      </c>
      <c r="G608" s="134" t="s">
        <v>1952</v>
      </c>
    </row>
    <row r="609" spans="1:7" x14ac:dyDescent="0.35">
      <c r="A609" s="47" t="s">
        <v>1427</v>
      </c>
      <c r="B609" s="60" t="s">
        <v>1312</v>
      </c>
      <c r="C609" s="134" t="s">
        <v>1952</v>
      </c>
      <c r="D609" s="134" t="s">
        <v>1952</v>
      </c>
      <c r="E609" s="136"/>
      <c r="F609" s="134" t="s">
        <v>1952</v>
      </c>
      <c r="G609" s="134" t="s">
        <v>1952</v>
      </c>
    </row>
    <row r="610" spans="1:7" x14ac:dyDescent="0.35">
      <c r="A610" s="47" t="s">
        <v>1428</v>
      </c>
      <c r="B610" s="60" t="s">
        <v>1314</v>
      </c>
      <c r="C610" s="134" t="s">
        <v>1952</v>
      </c>
      <c r="D610" s="134" t="s">
        <v>1952</v>
      </c>
      <c r="E610" s="136"/>
      <c r="F610" s="134" t="s">
        <v>1952</v>
      </c>
      <c r="G610" s="134" t="s">
        <v>1952</v>
      </c>
    </row>
    <row r="611" spans="1:7" x14ac:dyDescent="0.35">
      <c r="A611" s="47" t="s">
        <v>1429</v>
      </c>
      <c r="B611" s="60" t="s">
        <v>1316</v>
      </c>
      <c r="C611" s="134" t="s">
        <v>1952</v>
      </c>
      <c r="D611" s="134" t="s">
        <v>1952</v>
      </c>
      <c r="E611" s="136"/>
      <c r="F611" s="134" t="s">
        <v>1952</v>
      </c>
      <c r="G611" s="134" t="s">
        <v>1952</v>
      </c>
    </row>
    <row r="612" spans="1:7" x14ac:dyDescent="0.35">
      <c r="A612" s="47" t="s">
        <v>1430</v>
      </c>
      <c r="B612" s="60" t="s">
        <v>1318</v>
      </c>
      <c r="C612" s="134" t="s">
        <v>1952</v>
      </c>
      <c r="D612" s="134" t="s">
        <v>1952</v>
      </c>
      <c r="E612" s="136"/>
      <c r="F612" s="134" t="s">
        <v>1952</v>
      </c>
      <c r="G612" s="134" t="s">
        <v>1952</v>
      </c>
    </row>
    <row r="613" spans="1:7" x14ac:dyDescent="0.35">
      <c r="A613" s="47" t="s">
        <v>1431</v>
      </c>
      <c r="B613" s="60" t="s">
        <v>1320</v>
      </c>
      <c r="C613" s="134" t="s">
        <v>1952</v>
      </c>
      <c r="D613" s="134" t="s">
        <v>1952</v>
      </c>
      <c r="E613" s="136"/>
      <c r="F613" s="134" t="s">
        <v>1952</v>
      </c>
      <c r="G613" s="134" t="s">
        <v>1952</v>
      </c>
    </row>
    <row r="614" spans="1:7" x14ac:dyDescent="0.35">
      <c r="A614" s="47" t="s">
        <v>1432</v>
      </c>
      <c r="B614" s="60" t="s">
        <v>1322</v>
      </c>
      <c r="C614" s="134" t="s">
        <v>1952</v>
      </c>
      <c r="D614" s="134" t="s">
        <v>1952</v>
      </c>
      <c r="E614" s="136"/>
      <c r="F614" s="134" t="s">
        <v>1952</v>
      </c>
      <c r="G614" s="134" t="s">
        <v>1952</v>
      </c>
    </row>
    <row r="615" spans="1:7" x14ac:dyDescent="0.35">
      <c r="A615" s="47" t="s">
        <v>1433</v>
      </c>
      <c r="B615" s="60" t="s">
        <v>1324</v>
      </c>
      <c r="C615" s="134" t="s">
        <v>1952</v>
      </c>
      <c r="D615" s="134" t="s">
        <v>1952</v>
      </c>
      <c r="E615" s="136"/>
      <c r="F615" s="134" t="s">
        <v>1952</v>
      </c>
      <c r="G615" s="134" t="s">
        <v>1952</v>
      </c>
    </row>
    <row r="616" spans="1:7" x14ac:dyDescent="0.35">
      <c r="A616" s="47" t="s">
        <v>1434</v>
      </c>
      <c r="B616" s="60" t="s">
        <v>263</v>
      </c>
      <c r="C616" s="134" t="s">
        <v>1952</v>
      </c>
      <c r="D616" s="134" t="s">
        <v>1952</v>
      </c>
      <c r="E616" s="136"/>
      <c r="F616" s="134" t="s">
        <v>1952</v>
      </c>
      <c r="G616" s="134" t="s">
        <v>1952</v>
      </c>
    </row>
    <row r="617" spans="1:7" x14ac:dyDescent="0.35">
      <c r="A617" s="47" t="s">
        <v>1435</v>
      </c>
      <c r="B617" s="60" t="s">
        <v>265</v>
      </c>
      <c r="C617" s="87">
        <f>SUM(C604:C616)</f>
        <v>0</v>
      </c>
      <c r="D617" s="87">
        <f>SUM(D604:D616)</f>
        <v>0</v>
      </c>
      <c r="E617" s="31"/>
      <c r="F617" s="29"/>
      <c r="G617" s="69" t="str">
        <f>IF($D$393=0,"",IF(#REF!="[For completion]","",#REF!/$D$393))</f>
        <v/>
      </c>
    </row>
    <row r="618" spans="1:7" x14ac:dyDescent="0.35">
      <c r="A618" s="47" t="s">
        <v>1436</v>
      </c>
      <c r="B618" s="47" t="s">
        <v>1192</v>
      </c>
      <c r="C618" s="2"/>
      <c r="D618" s="2"/>
      <c r="E618" s="2"/>
      <c r="F618" s="134" t="s">
        <v>1952</v>
      </c>
      <c r="G618" s="69" t="str">
        <f>IF($D$622=0,"",IF(D617="[for completion]","",IF(D617="","",D617/$D$622)))</f>
        <v/>
      </c>
    </row>
    <row r="619" spans="1:7" x14ac:dyDescent="0.35">
      <c r="A619" s="47" t="s">
        <v>1437</v>
      </c>
      <c r="G619" s="113" t="str">
        <f>IF($D$622=0,"",IF(D618="[for completion]","",IF(D618="","",D618/$D$622)))</f>
        <v/>
      </c>
    </row>
    <row r="620" spans="1:7" x14ac:dyDescent="0.35">
      <c r="A620" s="47" t="s">
        <v>1438</v>
      </c>
      <c r="B620" s="51"/>
      <c r="C620" s="29"/>
      <c r="D620" s="114"/>
      <c r="E620" s="31"/>
      <c r="F620" s="113"/>
      <c r="G620" s="113" t="str">
        <f t="shared" ref="G620:G622" si="36">IF($D$622=0,"",IF(D620="[for completion]","",IF(D620="","",D620/$D$622)))</f>
        <v/>
      </c>
    </row>
    <row r="621" spans="1:7" x14ac:dyDescent="0.35">
      <c r="A621" s="47" t="s">
        <v>1439</v>
      </c>
      <c r="B621" s="51"/>
      <c r="C621" s="29"/>
      <c r="D621" s="114"/>
      <c r="E621" s="31"/>
      <c r="F621" s="113"/>
      <c r="G621" s="113" t="str">
        <f t="shared" si="36"/>
        <v/>
      </c>
    </row>
    <row r="622" spans="1:7" x14ac:dyDescent="0.35">
      <c r="A622" s="47" t="s">
        <v>1440</v>
      </c>
      <c r="B622" s="51"/>
      <c r="C622" s="29"/>
      <c r="D622" s="114"/>
      <c r="E622" s="31"/>
      <c r="F622" s="113"/>
      <c r="G622" s="113" t="str">
        <f t="shared" si="36"/>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60" zoomScaleNormal="60" workbookViewId="0"/>
  </sheetViews>
  <sheetFormatPr defaultColWidth="8.90625" defaultRowHeight="14.5" outlineLevelRow="1" x14ac:dyDescent="0.35"/>
  <cols>
    <col min="1" max="1" width="12" style="34" customWidth="1"/>
    <col min="2" max="2" width="60.81640625" style="34" customWidth="1"/>
    <col min="3" max="4" width="40.81640625" style="34" customWidth="1"/>
    <col min="5" max="5" width="7.1796875" style="34" customWidth="1"/>
    <col min="6" max="6" width="40.81640625" style="34" customWidth="1"/>
    <col min="7" max="7" width="40.81640625" style="31" customWidth="1"/>
    <col min="8" max="8" width="7.1796875" style="34" customWidth="1"/>
    <col min="9" max="9" width="71.90625" style="34" customWidth="1"/>
    <col min="10" max="11" width="47.81640625" style="34" customWidth="1"/>
    <col min="12" max="12" width="7.1796875" style="34" customWidth="1"/>
    <col min="13" max="13" width="25.81640625" style="34" customWidth="1"/>
    <col min="14" max="14" width="25.81640625" style="31" customWidth="1"/>
    <col min="15" max="16384" width="8.90625" style="32"/>
  </cols>
  <sheetData>
    <row r="1" spans="1:14" ht="31" x14ac:dyDescent="0.35">
      <c r="A1" s="1" t="s">
        <v>1443</v>
      </c>
      <c r="B1" s="1"/>
      <c r="C1" s="31"/>
      <c r="D1" s="31"/>
      <c r="E1" s="31"/>
      <c r="F1" s="22" t="s">
        <v>175</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176</v>
      </c>
      <c r="C3" s="105" t="s">
        <v>352</v>
      </c>
      <c r="D3" s="35"/>
      <c r="E3" s="35"/>
      <c r="F3" s="35"/>
      <c r="G3" s="35"/>
      <c r="H3" s="2"/>
      <c r="L3" s="31"/>
      <c r="M3" s="31"/>
    </row>
    <row r="4" spans="1:14" ht="15" thickBot="1" x14ac:dyDescent="0.4">
      <c r="H4" s="2"/>
      <c r="L4" s="31"/>
      <c r="M4" s="31"/>
    </row>
    <row r="5" spans="1:14" ht="18.5" x14ac:dyDescent="0.35">
      <c r="B5" s="38" t="s">
        <v>1444</v>
      </c>
      <c r="C5" s="37"/>
      <c r="E5" s="39"/>
      <c r="F5" s="39"/>
      <c r="H5" s="2"/>
      <c r="L5" s="31"/>
      <c r="M5" s="31"/>
    </row>
    <row r="6" spans="1:14" ht="15" thickBot="1" x14ac:dyDescent="0.4">
      <c r="B6" s="42" t="s">
        <v>1445</v>
      </c>
      <c r="H6" s="2"/>
      <c r="L6" s="31"/>
      <c r="M6" s="31"/>
    </row>
    <row r="7" spans="1:14" s="138" customFormat="1" x14ac:dyDescent="0.35">
      <c r="A7" s="34"/>
      <c r="B7" s="137"/>
      <c r="C7" s="34"/>
      <c r="D7" s="34"/>
      <c r="E7" s="34"/>
      <c r="F7" s="34"/>
      <c r="G7" s="31"/>
      <c r="H7" s="2"/>
      <c r="I7" s="34"/>
      <c r="J7" s="34"/>
      <c r="K7" s="34"/>
      <c r="L7" s="31"/>
      <c r="M7" s="31"/>
      <c r="N7" s="31"/>
    </row>
    <row r="8" spans="1:14" ht="37" x14ac:dyDescent="0.35">
      <c r="A8" s="44" t="s">
        <v>186</v>
      </c>
      <c r="B8" s="44" t="s">
        <v>1445</v>
      </c>
      <c r="C8" s="45"/>
      <c r="D8" s="45"/>
      <c r="E8" s="45"/>
      <c r="F8" s="45"/>
      <c r="G8" s="46"/>
      <c r="H8" s="2"/>
      <c r="I8" s="51"/>
      <c r="J8" s="39"/>
      <c r="K8" s="39"/>
      <c r="L8" s="39"/>
      <c r="M8" s="39"/>
    </row>
    <row r="9" spans="1:14" ht="15" customHeight="1" x14ac:dyDescent="0.35">
      <c r="A9" s="56"/>
      <c r="B9" s="57" t="s">
        <v>1446</v>
      </c>
      <c r="C9" s="56"/>
      <c r="D9" s="56"/>
      <c r="E9" s="56"/>
      <c r="F9" s="59"/>
      <c r="G9" s="59"/>
      <c r="H9" s="2"/>
      <c r="I9" s="51"/>
      <c r="J9" s="77"/>
      <c r="K9" s="77"/>
      <c r="L9" s="77"/>
      <c r="M9" s="78"/>
      <c r="N9" s="78"/>
    </row>
    <row r="10" spans="1:14" x14ac:dyDescent="0.35">
      <c r="A10" s="47" t="s">
        <v>1447</v>
      </c>
      <c r="B10" s="47" t="s">
        <v>1448</v>
      </c>
      <c r="C10" s="180" t="s">
        <v>1952</v>
      </c>
      <c r="E10" s="51"/>
      <c r="F10" s="51"/>
      <c r="H10" s="2"/>
      <c r="I10" s="51"/>
      <c r="L10" s="51"/>
      <c r="M10" s="51"/>
    </row>
    <row r="11" spans="1:14" outlineLevel="1" x14ac:dyDescent="0.35">
      <c r="A11" s="47" t="s">
        <v>1449</v>
      </c>
      <c r="B11" s="112" t="s">
        <v>739</v>
      </c>
      <c r="C11" s="114"/>
      <c r="E11" s="51"/>
      <c r="F11" s="51"/>
      <c r="H11" s="2"/>
      <c r="I11" s="51"/>
      <c r="L11" s="51"/>
      <c r="M11" s="51"/>
    </row>
    <row r="12" spans="1:14" outlineLevel="1" x14ac:dyDescent="0.35">
      <c r="A12" s="47" t="s">
        <v>1450</v>
      </c>
      <c r="B12" s="112" t="s">
        <v>741</v>
      </c>
      <c r="C12" s="114"/>
      <c r="E12" s="51"/>
      <c r="F12" s="51"/>
      <c r="H12" s="2"/>
      <c r="I12" s="51"/>
      <c r="L12" s="51"/>
      <c r="M12" s="51"/>
    </row>
    <row r="13" spans="1:14" outlineLevel="1" x14ac:dyDescent="0.35">
      <c r="A13" s="47" t="s">
        <v>1451</v>
      </c>
      <c r="E13" s="51"/>
      <c r="F13" s="51"/>
      <c r="H13" s="2"/>
      <c r="I13" s="51"/>
      <c r="L13" s="51"/>
      <c r="M13" s="51"/>
    </row>
    <row r="14" spans="1:14" outlineLevel="1" x14ac:dyDescent="0.35">
      <c r="A14" s="47" t="s">
        <v>1452</v>
      </c>
      <c r="E14" s="51"/>
      <c r="F14" s="51"/>
      <c r="H14" s="2"/>
      <c r="I14" s="51"/>
      <c r="L14" s="51"/>
      <c r="M14" s="51"/>
    </row>
    <row r="15" spans="1:14" outlineLevel="1" x14ac:dyDescent="0.35">
      <c r="A15" s="47" t="s">
        <v>1453</v>
      </c>
      <c r="E15" s="51"/>
      <c r="F15" s="51"/>
      <c r="H15" s="2"/>
      <c r="I15" s="51"/>
      <c r="L15" s="51"/>
      <c r="M15" s="51"/>
    </row>
    <row r="16" spans="1:14" outlineLevel="1" x14ac:dyDescent="0.35">
      <c r="A16" s="47" t="s">
        <v>1454</v>
      </c>
      <c r="E16" s="51"/>
      <c r="F16" s="51"/>
      <c r="H16" s="2"/>
      <c r="I16" s="51"/>
      <c r="L16" s="51"/>
      <c r="M16" s="51"/>
    </row>
    <row r="17" spans="1:14" outlineLevel="1" x14ac:dyDescent="0.35">
      <c r="A17" s="47" t="s">
        <v>1455</v>
      </c>
      <c r="E17" s="51"/>
      <c r="F17" s="51"/>
      <c r="H17" s="2"/>
      <c r="I17" s="51"/>
      <c r="L17" s="51"/>
      <c r="M17" s="51"/>
    </row>
    <row r="18" spans="1:14" x14ac:dyDescent="0.35">
      <c r="A18" s="56"/>
      <c r="B18" s="56" t="s">
        <v>1456</v>
      </c>
      <c r="C18" s="56" t="s">
        <v>943</v>
      </c>
      <c r="D18" s="56" t="s">
        <v>1457</v>
      </c>
      <c r="E18" s="56"/>
      <c r="F18" s="56" t="s">
        <v>1458</v>
      </c>
      <c r="G18" s="56" t="s">
        <v>1459</v>
      </c>
      <c r="H18" s="2"/>
      <c r="I18" s="128"/>
      <c r="J18" s="77"/>
      <c r="K18" s="77"/>
      <c r="L18" s="39"/>
      <c r="M18" s="77"/>
      <c r="N18" s="77"/>
    </row>
    <row r="19" spans="1:14" x14ac:dyDescent="0.35">
      <c r="A19" s="47" t="s">
        <v>1460</v>
      </c>
      <c r="B19" s="47" t="s">
        <v>1461</v>
      </c>
      <c r="C19" s="134" t="s">
        <v>1952</v>
      </c>
      <c r="D19" s="195"/>
      <c r="E19" s="195"/>
      <c r="F19" s="197"/>
      <c r="G19" s="197"/>
      <c r="H19" s="2"/>
      <c r="I19" s="51"/>
      <c r="L19" s="77"/>
      <c r="M19" s="78"/>
      <c r="N19" s="78"/>
    </row>
    <row r="20" spans="1:14" x14ac:dyDescent="0.35">
      <c r="A20" s="77"/>
      <c r="B20" s="128"/>
      <c r="C20" s="195"/>
      <c r="D20" s="195"/>
      <c r="E20" s="195"/>
      <c r="F20" s="197"/>
      <c r="G20" s="197"/>
      <c r="H20" s="2"/>
      <c r="I20" s="128"/>
      <c r="J20" s="77"/>
      <c r="K20" s="77"/>
      <c r="L20" s="77"/>
      <c r="M20" s="78"/>
      <c r="N20" s="78"/>
    </row>
    <row r="21" spans="1:14" x14ac:dyDescent="0.35">
      <c r="B21" s="47" t="s">
        <v>948</v>
      </c>
      <c r="C21" s="77"/>
      <c r="D21" s="77"/>
      <c r="E21" s="77"/>
      <c r="F21" s="78"/>
      <c r="G21" s="78"/>
      <c r="H21" s="2"/>
      <c r="I21" s="51"/>
      <c r="J21" s="77"/>
      <c r="K21" s="77"/>
      <c r="L21" s="77"/>
      <c r="M21" s="78"/>
      <c r="N21" s="78"/>
    </row>
    <row r="22" spans="1:14" x14ac:dyDescent="0.35">
      <c r="A22" s="47" t="s">
        <v>1462</v>
      </c>
      <c r="B22" s="155" t="s">
        <v>846</v>
      </c>
      <c r="C22" s="134" t="s">
        <v>1952</v>
      </c>
      <c r="D22" s="180" t="s">
        <v>1952</v>
      </c>
      <c r="E22" s="51"/>
      <c r="F22" s="69" t="str">
        <f>IF($C$37=0,"",IF(C22="[for completion]","",C22/$C$37))</f>
        <v/>
      </c>
      <c r="G22" s="69" t="str">
        <f>IF($D$37=0,"",IF(D22="[for completion]","",D22/$D$37))</f>
        <v/>
      </c>
      <c r="H22" s="2"/>
      <c r="I22" s="51"/>
      <c r="L22" s="51"/>
      <c r="M22" s="70"/>
      <c r="N22" s="70"/>
    </row>
    <row r="23" spans="1:14" x14ac:dyDescent="0.35">
      <c r="A23" s="47" t="s">
        <v>1463</v>
      </c>
      <c r="B23" s="155" t="s">
        <v>846</v>
      </c>
      <c r="C23" s="134" t="s">
        <v>1952</v>
      </c>
      <c r="D23" s="180" t="s">
        <v>1952</v>
      </c>
      <c r="E23" s="51"/>
      <c r="F23" s="69" t="str">
        <f t="shared" ref="F23:F36" si="0">IF($C$37=0,"",IF(C23="[for completion]","",C23/$C$37))</f>
        <v/>
      </c>
      <c r="G23" s="69" t="str">
        <f t="shared" ref="G23:G36" si="1">IF($D$37=0,"",IF(D23="[for completion]","",D23/$D$37))</f>
        <v/>
      </c>
      <c r="H23" s="2"/>
      <c r="I23" s="51"/>
      <c r="L23" s="51"/>
      <c r="M23" s="70"/>
      <c r="N23" s="70"/>
    </row>
    <row r="24" spans="1:14" x14ac:dyDescent="0.35">
      <c r="A24" s="47" t="s">
        <v>1464</v>
      </c>
      <c r="B24" s="155" t="s">
        <v>846</v>
      </c>
      <c r="C24" s="134" t="s">
        <v>1952</v>
      </c>
      <c r="D24" s="180" t="s">
        <v>1952</v>
      </c>
      <c r="F24" s="69" t="str">
        <f t="shared" si="0"/>
        <v/>
      </c>
      <c r="G24" s="69" t="str">
        <f t="shared" si="1"/>
        <v/>
      </c>
      <c r="H24" s="2"/>
      <c r="I24" s="51"/>
      <c r="M24" s="70"/>
      <c r="N24" s="70"/>
    </row>
    <row r="25" spans="1:14" x14ac:dyDescent="0.35">
      <c r="A25" s="47" t="s">
        <v>1465</v>
      </c>
      <c r="B25" s="155" t="s">
        <v>846</v>
      </c>
      <c r="C25" s="134" t="s">
        <v>1952</v>
      </c>
      <c r="D25" s="180" t="s">
        <v>1952</v>
      </c>
      <c r="E25" s="66"/>
      <c r="F25" s="69" t="str">
        <f t="shared" si="0"/>
        <v/>
      </c>
      <c r="G25" s="69" t="str">
        <f t="shared" si="1"/>
        <v/>
      </c>
      <c r="H25" s="2"/>
      <c r="I25" s="51"/>
      <c r="L25" s="66"/>
      <c r="M25" s="70"/>
      <c r="N25" s="70"/>
    </row>
    <row r="26" spans="1:14" x14ac:dyDescent="0.35">
      <c r="A26" s="47" t="s">
        <v>1466</v>
      </c>
      <c r="B26" s="155" t="s">
        <v>846</v>
      </c>
      <c r="C26" s="134" t="s">
        <v>1952</v>
      </c>
      <c r="D26" s="180" t="s">
        <v>1952</v>
      </c>
      <c r="E26" s="66"/>
      <c r="F26" s="69" t="str">
        <f t="shared" si="0"/>
        <v/>
      </c>
      <c r="G26" s="69" t="str">
        <f t="shared" si="1"/>
        <v/>
      </c>
      <c r="H26" s="2"/>
      <c r="I26" s="51"/>
      <c r="L26" s="66"/>
      <c r="M26" s="70"/>
      <c r="N26" s="70"/>
    </row>
    <row r="27" spans="1:14" x14ac:dyDescent="0.35">
      <c r="A27" s="47" t="s">
        <v>1467</v>
      </c>
      <c r="B27" s="155" t="s">
        <v>846</v>
      </c>
      <c r="C27" s="134" t="s">
        <v>1952</v>
      </c>
      <c r="D27" s="180" t="s">
        <v>1952</v>
      </c>
      <c r="E27" s="66"/>
      <c r="F27" s="69" t="str">
        <f t="shared" si="0"/>
        <v/>
      </c>
      <c r="G27" s="69" t="str">
        <f t="shared" si="1"/>
        <v/>
      </c>
      <c r="H27" s="2"/>
      <c r="I27" s="51"/>
      <c r="L27" s="66"/>
      <c r="M27" s="70"/>
      <c r="N27" s="70"/>
    </row>
    <row r="28" spans="1:14" x14ac:dyDescent="0.35">
      <c r="A28" s="47" t="s">
        <v>1468</v>
      </c>
      <c r="B28" s="155" t="s">
        <v>846</v>
      </c>
      <c r="C28" s="134" t="s">
        <v>1952</v>
      </c>
      <c r="D28" s="180" t="s">
        <v>1952</v>
      </c>
      <c r="E28" s="66"/>
      <c r="F28" s="69" t="str">
        <f t="shared" si="0"/>
        <v/>
      </c>
      <c r="G28" s="69" t="str">
        <f t="shared" si="1"/>
        <v/>
      </c>
      <c r="H28" s="2"/>
      <c r="I28" s="51"/>
      <c r="L28" s="66"/>
      <c r="M28" s="70"/>
      <c r="N28" s="70"/>
    </row>
    <row r="29" spans="1:14" x14ac:dyDescent="0.35">
      <c r="A29" s="47" t="s">
        <v>1469</v>
      </c>
      <c r="B29" s="155" t="s">
        <v>846</v>
      </c>
      <c r="C29" s="134" t="s">
        <v>1952</v>
      </c>
      <c r="D29" s="180" t="s">
        <v>1952</v>
      </c>
      <c r="E29" s="66"/>
      <c r="F29" s="69" t="str">
        <f t="shared" si="0"/>
        <v/>
      </c>
      <c r="G29" s="69" t="str">
        <f t="shared" si="1"/>
        <v/>
      </c>
      <c r="H29" s="2"/>
      <c r="I29" s="51"/>
      <c r="L29" s="66"/>
      <c r="M29" s="70"/>
      <c r="N29" s="70"/>
    </row>
    <row r="30" spans="1:14" x14ac:dyDescent="0.35">
      <c r="A30" s="47" t="s">
        <v>1470</v>
      </c>
      <c r="B30" s="155" t="s">
        <v>846</v>
      </c>
      <c r="C30" s="134" t="s">
        <v>1952</v>
      </c>
      <c r="D30" s="180" t="s">
        <v>1952</v>
      </c>
      <c r="E30" s="66"/>
      <c r="F30" s="69" t="str">
        <f t="shared" si="0"/>
        <v/>
      </c>
      <c r="G30" s="69" t="str">
        <f t="shared" si="1"/>
        <v/>
      </c>
      <c r="H30" s="2"/>
      <c r="I30" s="51"/>
      <c r="L30" s="66"/>
      <c r="M30" s="70"/>
      <c r="N30" s="70"/>
    </row>
    <row r="31" spans="1:14" x14ac:dyDescent="0.35">
      <c r="A31" s="47" t="s">
        <v>1471</v>
      </c>
      <c r="B31" s="155" t="s">
        <v>846</v>
      </c>
      <c r="C31" s="134" t="s">
        <v>1952</v>
      </c>
      <c r="D31" s="180" t="s">
        <v>1952</v>
      </c>
      <c r="E31" s="66"/>
      <c r="F31" s="69" t="str">
        <f t="shared" si="0"/>
        <v/>
      </c>
      <c r="G31" s="69" t="str">
        <f t="shared" si="1"/>
        <v/>
      </c>
      <c r="H31" s="2"/>
      <c r="I31" s="51"/>
      <c r="L31" s="66"/>
      <c r="M31" s="70"/>
      <c r="N31" s="70"/>
    </row>
    <row r="32" spans="1:14" x14ac:dyDescent="0.35">
      <c r="A32" s="47" t="s">
        <v>1472</v>
      </c>
      <c r="B32" s="155" t="s">
        <v>846</v>
      </c>
      <c r="C32" s="134" t="s">
        <v>1952</v>
      </c>
      <c r="D32" s="180" t="s">
        <v>1952</v>
      </c>
      <c r="E32" s="66"/>
      <c r="F32" s="69" t="str">
        <f t="shared" si="0"/>
        <v/>
      </c>
      <c r="G32" s="69" t="str">
        <f t="shared" si="1"/>
        <v/>
      </c>
      <c r="H32" s="2"/>
      <c r="I32" s="51"/>
      <c r="L32" s="66"/>
      <c r="M32" s="70"/>
      <c r="N32" s="70"/>
    </row>
    <row r="33" spans="1:14" x14ac:dyDescent="0.35">
      <c r="A33" s="47" t="s">
        <v>1473</v>
      </c>
      <c r="B33" s="155" t="s">
        <v>846</v>
      </c>
      <c r="C33" s="134" t="s">
        <v>1952</v>
      </c>
      <c r="D33" s="180" t="s">
        <v>1952</v>
      </c>
      <c r="E33" s="66"/>
      <c r="F33" s="69" t="str">
        <f t="shared" si="0"/>
        <v/>
      </c>
      <c r="G33" s="69" t="str">
        <f t="shared" si="1"/>
        <v/>
      </c>
      <c r="H33" s="2"/>
      <c r="I33" s="51"/>
      <c r="L33" s="66"/>
      <c r="M33" s="70"/>
      <c r="N33" s="70"/>
    </row>
    <row r="34" spans="1:14" x14ac:dyDescent="0.35">
      <c r="A34" s="47" t="s">
        <v>1474</v>
      </c>
      <c r="B34" s="155" t="s">
        <v>846</v>
      </c>
      <c r="C34" s="134" t="s">
        <v>1952</v>
      </c>
      <c r="D34" s="180" t="s">
        <v>1952</v>
      </c>
      <c r="E34" s="66"/>
      <c r="F34" s="69" t="str">
        <f t="shared" si="0"/>
        <v/>
      </c>
      <c r="G34" s="69" t="str">
        <f t="shared" si="1"/>
        <v/>
      </c>
      <c r="H34" s="2"/>
      <c r="I34" s="51"/>
      <c r="L34" s="66"/>
      <c r="M34" s="70"/>
      <c r="N34" s="70"/>
    </row>
    <row r="35" spans="1:14" x14ac:dyDescent="0.35">
      <c r="A35" s="47" t="s">
        <v>1475</v>
      </c>
      <c r="B35" s="155" t="s">
        <v>846</v>
      </c>
      <c r="C35" s="134" t="s">
        <v>1952</v>
      </c>
      <c r="D35" s="180" t="s">
        <v>1952</v>
      </c>
      <c r="E35" s="66"/>
      <c r="F35" s="69" t="str">
        <f t="shared" si="0"/>
        <v/>
      </c>
      <c r="G35" s="69" t="str">
        <f t="shared" si="1"/>
        <v/>
      </c>
      <c r="H35" s="2"/>
      <c r="I35" s="51"/>
      <c r="L35" s="66"/>
      <c r="M35" s="70"/>
      <c r="N35" s="70"/>
    </row>
    <row r="36" spans="1:14" x14ac:dyDescent="0.35">
      <c r="A36" s="47" t="s">
        <v>1476</v>
      </c>
      <c r="B36" s="155" t="s">
        <v>846</v>
      </c>
      <c r="C36" s="134" t="s">
        <v>1952</v>
      </c>
      <c r="D36" s="180" t="s">
        <v>1952</v>
      </c>
      <c r="E36" s="66"/>
      <c r="F36" s="69" t="str">
        <f t="shared" si="0"/>
        <v/>
      </c>
      <c r="G36" s="69" t="str">
        <f t="shared" si="1"/>
        <v/>
      </c>
      <c r="H36" s="2"/>
      <c r="I36" s="51"/>
      <c r="L36" s="66"/>
      <c r="M36" s="70"/>
      <c r="N36" s="70"/>
    </row>
    <row r="37" spans="1:14" x14ac:dyDescent="0.35">
      <c r="A37" s="47" t="s">
        <v>1477</v>
      </c>
      <c r="B37" s="71" t="s">
        <v>265</v>
      </c>
      <c r="C37" s="72">
        <f>SUM(C22:C36)</f>
        <v>0</v>
      </c>
      <c r="D37" s="130">
        <f>SUM(D22:D36)</f>
        <v>0</v>
      </c>
      <c r="E37" s="66"/>
      <c r="F37" s="73">
        <f>SUM(F22:F36)</f>
        <v>0</v>
      </c>
      <c r="G37" s="73">
        <f>SUM(G22:G36)</f>
        <v>0</v>
      </c>
      <c r="H37" s="2"/>
      <c r="I37" s="139"/>
      <c r="J37" s="51"/>
      <c r="K37" s="51"/>
      <c r="L37" s="66"/>
      <c r="M37" s="75"/>
      <c r="N37" s="75"/>
    </row>
    <row r="38" spans="1:14" x14ac:dyDescent="0.35">
      <c r="A38" s="56"/>
      <c r="B38" s="57" t="s">
        <v>1478</v>
      </c>
      <c r="C38" s="56" t="s">
        <v>225</v>
      </c>
      <c r="D38" s="56"/>
      <c r="E38" s="58"/>
      <c r="F38" s="56" t="s">
        <v>1458</v>
      </c>
      <c r="G38" s="56"/>
      <c r="H38" s="2"/>
      <c r="I38" s="128"/>
      <c r="J38" s="77"/>
      <c r="K38" s="77"/>
      <c r="L38" s="39"/>
      <c r="M38" s="77"/>
      <c r="N38" s="77"/>
    </row>
    <row r="39" spans="1:14" x14ac:dyDescent="0.35">
      <c r="A39" s="47" t="s">
        <v>1479</v>
      </c>
      <c r="B39" s="60" t="s">
        <v>1480</v>
      </c>
      <c r="C39" s="134" t="s">
        <v>1952</v>
      </c>
      <c r="E39" s="140"/>
      <c r="F39" s="69" t="str">
        <f>IF($C$42=0,"",IF(C39="[for completion]","",C39/$C$42))</f>
        <v/>
      </c>
      <c r="G39" s="68"/>
      <c r="H39" s="2"/>
      <c r="I39" s="51"/>
      <c r="L39" s="140"/>
      <c r="M39" s="70"/>
      <c r="N39" s="68"/>
    </row>
    <row r="40" spans="1:14" x14ac:dyDescent="0.35">
      <c r="A40" s="47" t="s">
        <v>1481</v>
      </c>
      <c r="B40" s="60" t="s">
        <v>1482</v>
      </c>
      <c r="C40" s="134" t="s">
        <v>1952</v>
      </c>
      <c r="E40" s="140"/>
      <c r="F40" s="69" t="str">
        <f>IF($C$42=0,"",IF(C40="[for completion]","",C40/$C$42))</f>
        <v/>
      </c>
      <c r="G40" s="68"/>
      <c r="H40" s="2"/>
      <c r="I40" s="51"/>
      <c r="L40" s="140"/>
      <c r="M40" s="70"/>
      <c r="N40" s="68"/>
    </row>
    <row r="41" spans="1:14" x14ac:dyDescent="0.35">
      <c r="A41" s="47" t="s">
        <v>1483</v>
      </c>
      <c r="B41" s="60" t="s">
        <v>263</v>
      </c>
      <c r="C41" s="134" t="s">
        <v>1952</v>
      </c>
      <c r="E41" s="66"/>
      <c r="F41" s="69" t="str">
        <f>IF($C$42=0,"",IF(C41="[for completion]","",C41/$C$42))</f>
        <v/>
      </c>
      <c r="G41" s="68"/>
      <c r="H41" s="2"/>
      <c r="I41" s="51"/>
      <c r="L41" s="66"/>
      <c r="M41" s="70"/>
      <c r="N41" s="68"/>
    </row>
    <row r="42" spans="1:14" x14ac:dyDescent="0.35">
      <c r="A42" s="47" t="s">
        <v>1484</v>
      </c>
      <c r="B42" s="71" t="s">
        <v>265</v>
      </c>
      <c r="C42" s="72">
        <f>SUM(C39:C41)</f>
        <v>0</v>
      </c>
      <c r="D42" s="51"/>
      <c r="E42" s="66"/>
      <c r="F42" s="73">
        <f>SUM(F39:F41)</f>
        <v>0</v>
      </c>
      <c r="G42" s="68"/>
      <c r="H42" s="2"/>
      <c r="I42" s="51"/>
      <c r="L42" s="66"/>
      <c r="M42" s="70"/>
      <c r="N42" s="68"/>
    </row>
    <row r="43" spans="1:14" hidden="1" outlineLevel="1" x14ac:dyDescent="0.35">
      <c r="A43" s="47" t="s">
        <v>1485</v>
      </c>
      <c r="B43" s="139"/>
      <c r="C43" s="51"/>
      <c r="D43" s="51"/>
      <c r="E43" s="66"/>
      <c r="F43" s="75"/>
      <c r="G43" s="68"/>
      <c r="H43" s="2"/>
      <c r="I43" s="51"/>
      <c r="L43" s="66"/>
      <c r="M43" s="70"/>
      <c r="N43" s="68"/>
    </row>
    <row r="44" spans="1:14" hidden="1" outlineLevel="1" x14ac:dyDescent="0.35">
      <c r="A44" s="47" t="s">
        <v>1486</v>
      </c>
      <c r="B44" s="139"/>
      <c r="C44" s="51"/>
      <c r="D44" s="51"/>
      <c r="E44" s="66"/>
      <c r="F44" s="75"/>
      <c r="G44" s="68"/>
      <c r="H44" s="2"/>
      <c r="I44" s="51"/>
      <c r="L44" s="66"/>
      <c r="M44" s="70"/>
      <c r="N44" s="68"/>
    </row>
    <row r="45" spans="1:14" hidden="1" outlineLevel="1" x14ac:dyDescent="0.35">
      <c r="A45" s="47" t="s">
        <v>1487</v>
      </c>
      <c r="B45" s="51"/>
      <c r="E45" s="66"/>
      <c r="F45" s="70"/>
      <c r="G45" s="68"/>
      <c r="H45" s="2"/>
      <c r="I45" s="51"/>
      <c r="L45" s="66"/>
      <c r="M45" s="70"/>
      <c r="N45" s="68"/>
    </row>
    <row r="46" spans="1:14" hidden="1" outlineLevel="1" x14ac:dyDescent="0.35">
      <c r="A46" s="47" t="s">
        <v>1488</v>
      </c>
      <c r="B46" s="51"/>
      <c r="E46" s="66"/>
      <c r="F46" s="70"/>
      <c r="G46" s="68"/>
      <c r="H46" s="2"/>
      <c r="I46" s="51"/>
      <c r="L46" s="66"/>
      <c r="M46" s="70"/>
      <c r="N46" s="68"/>
    </row>
    <row r="47" spans="1:14" hidden="1" outlineLevel="1" x14ac:dyDescent="0.35">
      <c r="A47" s="47" t="s">
        <v>1489</v>
      </c>
      <c r="B47" s="51"/>
      <c r="E47" s="66"/>
      <c r="F47" s="70"/>
      <c r="G47" s="68"/>
      <c r="H47" s="2"/>
      <c r="I47" s="51"/>
      <c r="L47" s="66"/>
      <c r="M47" s="70"/>
      <c r="N47" s="68"/>
    </row>
    <row r="48" spans="1:14" ht="15" customHeight="1" collapsed="1" x14ac:dyDescent="0.35">
      <c r="A48" s="56"/>
      <c r="B48" s="57" t="s">
        <v>757</v>
      </c>
      <c r="C48" s="56" t="s">
        <v>1458</v>
      </c>
      <c r="D48" s="56"/>
      <c r="E48" s="58"/>
      <c r="F48" s="59"/>
      <c r="G48" s="59"/>
      <c r="H48" s="2"/>
      <c r="I48" s="128"/>
      <c r="J48" s="77"/>
      <c r="K48" s="77"/>
      <c r="L48" s="39"/>
      <c r="M48" s="78"/>
      <c r="N48" s="78"/>
    </row>
    <row r="49" spans="1:14" x14ac:dyDescent="0.35">
      <c r="A49" s="47" t="s">
        <v>1490</v>
      </c>
      <c r="B49" s="119" t="s">
        <v>759</v>
      </c>
      <c r="C49" s="141">
        <f>SUM(C50:C76)</f>
        <v>0</v>
      </c>
      <c r="G49" s="34"/>
      <c r="H49" s="2"/>
      <c r="I49" s="39"/>
      <c r="N49" s="34"/>
    </row>
    <row r="50" spans="1:14" x14ac:dyDescent="0.35">
      <c r="A50" s="47" t="s">
        <v>1491</v>
      </c>
      <c r="B50" s="47" t="s">
        <v>761</v>
      </c>
      <c r="C50" s="122" t="s">
        <v>1952</v>
      </c>
      <c r="G50" s="34"/>
      <c r="H50" s="2"/>
      <c r="N50" s="34"/>
    </row>
    <row r="51" spans="1:14" x14ac:dyDescent="0.35">
      <c r="A51" s="47" t="s">
        <v>1492</v>
      </c>
      <c r="B51" s="47" t="s">
        <v>763</v>
      </c>
      <c r="C51" s="122" t="s">
        <v>1952</v>
      </c>
      <c r="G51" s="34"/>
      <c r="H51" s="2"/>
      <c r="N51" s="34"/>
    </row>
    <row r="52" spans="1:14" x14ac:dyDescent="0.35">
      <c r="A52" s="47" t="s">
        <v>1493</v>
      </c>
      <c r="B52" s="47" t="s">
        <v>765</v>
      </c>
      <c r="C52" s="122" t="s">
        <v>1952</v>
      </c>
      <c r="G52" s="34"/>
      <c r="H52" s="2"/>
      <c r="N52" s="34"/>
    </row>
    <row r="53" spans="1:14" x14ac:dyDescent="0.35">
      <c r="A53" s="47" t="s">
        <v>1494</v>
      </c>
      <c r="B53" s="47" t="s">
        <v>767</v>
      </c>
      <c r="C53" s="122" t="s">
        <v>1952</v>
      </c>
      <c r="G53" s="34"/>
      <c r="H53" s="2"/>
      <c r="N53" s="34"/>
    </row>
    <row r="54" spans="1:14" x14ac:dyDescent="0.35">
      <c r="A54" s="47" t="s">
        <v>1495</v>
      </c>
      <c r="B54" s="47" t="s">
        <v>769</v>
      </c>
      <c r="C54" s="122" t="s">
        <v>1952</v>
      </c>
      <c r="G54" s="34"/>
      <c r="H54" s="2"/>
      <c r="N54" s="34"/>
    </row>
    <row r="55" spans="1:14" x14ac:dyDescent="0.35">
      <c r="A55" s="47" t="s">
        <v>1496</v>
      </c>
      <c r="B55" s="47" t="s">
        <v>771</v>
      </c>
      <c r="C55" s="122" t="s">
        <v>1952</v>
      </c>
      <c r="G55" s="34"/>
      <c r="H55" s="2"/>
      <c r="N55" s="34"/>
    </row>
    <row r="56" spans="1:14" x14ac:dyDescent="0.35">
      <c r="A56" s="47" t="s">
        <v>1497</v>
      </c>
      <c r="B56" s="47" t="s">
        <v>773</v>
      </c>
      <c r="C56" s="122" t="s">
        <v>1952</v>
      </c>
      <c r="G56" s="34"/>
      <c r="H56" s="2"/>
      <c r="N56" s="34"/>
    </row>
    <row r="57" spans="1:14" x14ac:dyDescent="0.35">
      <c r="A57" s="47" t="s">
        <v>1498</v>
      </c>
      <c r="B57" s="47" t="s">
        <v>775</v>
      </c>
      <c r="C57" s="122" t="s">
        <v>1952</v>
      </c>
      <c r="G57" s="34"/>
      <c r="H57" s="2"/>
      <c r="N57" s="34"/>
    </row>
    <row r="58" spans="1:14" x14ac:dyDescent="0.35">
      <c r="A58" s="47" t="s">
        <v>1499</v>
      </c>
      <c r="B58" s="47" t="s">
        <v>777</v>
      </c>
      <c r="C58" s="122" t="s">
        <v>1952</v>
      </c>
      <c r="G58" s="34"/>
      <c r="H58" s="2"/>
      <c r="N58" s="34"/>
    </row>
    <row r="59" spans="1:14" x14ac:dyDescent="0.35">
      <c r="A59" s="47" t="s">
        <v>1500</v>
      </c>
      <c r="B59" s="47" t="s">
        <v>779</v>
      </c>
      <c r="C59" s="122" t="s">
        <v>1952</v>
      </c>
      <c r="G59" s="34"/>
      <c r="H59" s="2"/>
      <c r="N59" s="34"/>
    </row>
    <row r="60" spans="1:14" x14ac:dyDescent="0.35">
      <c r="A60" s="47" t="s">
        <v>1501</v>
      </c>
      <c r="B60" s="47" t="s">
        <v>781</v>
      </c>
      <c r="C60" s="122" t="s">
        <v>1952</v>
      </c>
      <c r="G60" s="34"/>
      <c r="H60" s="2"/>
      <c r="N60" s="34"/>
    </row>
    <row r="61" spans="1:14" x14ac:dyDescent="0.35">
      <c r="A61" s="47" t="s">
        <v>1502</v>
      </c>
      <c r="B61" s="47" t="s">
        <v>783</v>
      </c>
      <c r="C61" s="122" t="s">
        <v>1952</v>
      </c>
      <c r="G61" s="34"/>
      <c r="H61" s="2"/>
      <c r="N61" s="34"/>
    </row>
    <row r="62" spans="1:14" x14ac:dyDescent="0.35">
      <c r="A62" s="47" t="s">
        <v>1503</v>
      </c>
      <c r="B62" s="47" t="s">
        <v>785</v>
      </c>
      <c r="C62" s="122" t="s">
        <v>1952</v>
      </c>
      <c r="G62" s="34"/>
      <c r="H62" s="2"/>
      <c r="N62" s="34"/>
    </row>
    <row r="63" spans="1:14" x14ac:dyDescent="0.35">
      <c r="A63" s="47" t="s">
        <v>1504</v>
      </c>
      <c r="B63" s="47" t="s">
        <v>787</v>
      </c>
      <c r="C63" s="122" t="s">
        <v>1952</v>
      </c>
      <c r="G63" s="34"/>
      <c r="H63" s="2"/>
      <c r="N63" s="34"/>
    </row>
    <row r="64" spans="1:14" x14ac:dyDescent="0.35">
      <c r="A64" s="47" t="s">
        <v>1505</v>
      </c>
      <c r="B64" s="47" t="s">
        <v>789</v>
      </c>
      <c r="C64" s="122" t="s">
        <v>1952</v>
      </c>
      <c r="G64" s="34"/>
      <c r="H64" s="2"/>
      <c r="N64" s="34"/>
    </row>
    <row r="65" spans="1:14" x14ac:dyDescent="0.35">
      <c r="A65" s="47" t="s">
        <v>1506</v>
      </c>
      <c r="B65" s="47" t="s">
        <v>791</v>
      </c>
      <c r="C65" s="122" t="s">
        <v>1952</v>
      </c>
      <c r="G65" s="34"/>
      <c r="H65" s="2"/>
      <c r="N65" s="34"/>
    </row>
    <row r="66" spans="1:14" x14ac:dyDescent="0.35">
      <c r="A66" s="47" t="s">
        <v>1507</v>
      </c>
      <c r="B66" s="47" t="s">
        <v>793</v>
      </c>
      <c r="C66" s="122" t="s">
        <v>1952</v>
      </c>
      <c r="G66" s="34"/>
      <c r="H66" s="2"/>
      <c r="N66" s="34"/>
    </row>
    <row r="67" spans="1:14" x14ac:dyDescent="0.35">
      <c r="A67" s="47" t="s">
        <v>1508</v>
      </c>
      <c r="B67" s="47" t="s">
        <v>795</v>
      </c>
      <c r="C67" s="122" t="s">
        <v>1952</v>
      </c>
      <c r="G67" s="34"/>
      <c r="H67" s="2"/>
      <c r="N67" s="34"/>
    </row>
    <row r="68" spans="1:14" x14ac:dyDescent="0.35">
      <c r="A68" s="47" t="s">
        <v>1509</v>
      </c>
      <c r="B68" s="47" t="s">
        <v>797</v>
      </c>
      <c r="C68" s="122" t="s">
        <v>1952</v>
      </c>
      <c r="G68" s="34"/>
      <c r="H68" s="2"/>
      <c r="N68" s="34"/>
    </row>
    <row r="69" spans="1:14" x14ac:dyDescent="0.35">
      <c r="A69" s="47" t="s">
        <v>1510</v>
      </c>
      <c r="B69" s="47" t="s">
        <v>799</v>
      </c>
      <c r="C69" s="122" t="s">
        <v>1952</v>
      </c>
      <c r="G69" s="34"/>
      <c r="H69" s="2"/>
      <c r="N69" s="34"/>
    </row>
    <row r="70" spans="1:14" x14ac:dyDescent="0.35">
      <c r="A70" s="47" t="s">
        <v>1511</v>
      </c>
      <c r="B70" s="47" t="s">
        <v>801</v>
      </c>
      <c r="C70" s="122" t="s">
        <v>1952</v>
      </c>
      <c r="G70" s="34"/>
      <c r="H70" s="2"/>
      <c r="N70" s="34"/>
    </row>
    <row r="71" spans="1:14" x14ac:dyDescent="0.35">
      <c r="A71" s="47" t="s">
        <v>1512</v>
      </c>
      <c r="B71" s="47" t="s">
        <v>803</v>
      </c>
      <c r="C71" s="122" t="s">
        <v>1952</v>
      </c>
      <c r="G71" s="34"/>
      <c r="H71" s="2"/>
      <c r="N71" s="34"/>
    </row>
    <row r="72" spans="1:14" x14ac:dyDescent="0.35">
      <c r="A72" s="47" t="s">
        <v>1513</v>
      </c>
      <c r="B72" s="47" t="s">
        <v>805</v>
      </c>
      <c r="C72" s="122" t="s">
        <v>1952</v>
      </c>
      <c r="G72" s="34"/>
      <c r="H72" s="2"/>
      <c r="N72" s="34"/>
    </row>
    <row r="73" spans="1:14" x14ac:dyDescent="0.35">
      <c r="A73" s="47" t="s">
        <v>1514</v>
      </c>
      <c r="B73" s="47" t="s">
        <v>807</v>
      </c>
      <c r="C73" s="122" t="s">
        <v>1952</v>
      </c>
      <c r="G73" s="34"/>
      <c r="H73" s="2"/>
      <c r="N73" s="34"/>
    </row>
    <row r="74" spans="1:14" x14ac:dyDescent="0.35">
      <c r="A74" s="47" t="s">
        <v>1515</v>
      </c>
      <c r="B74" s="47" t="s">
        <v>809</v>
      </c>
      <c r="C74" s="122" t="s">
        <v>1952</v>
      </c>
      <c r="G74" s="34"/>
      <c r="H74" s="2"/>
      <c r="N74" s="34"/>
    </row>
    <row r="75" spans="1:14" x14ac:dyDescent="0.35">
      <c r="A75" s="47" t="s">
        <v>1516</v>
      </c>
      <c r="B75" s="47" t="s">
        <v>811</v>
      </c>
      <c r="C75" s="122" t="s">
        <v>1952</v>
      </c>
      <c r="G75" s="34"/>
      <c r="H75" s="2"/>
      <c r="N75" s="34"/>
    </row>
    <row r="76" spans="1:14" x14ac:dyDescent="0.35">
      <c r="A76" s="47" t="s">
        <v>1517</v>
      </c>
      <c r="B76" s="47" t="s">
        <v>813</v>
      </c>
      <c r="C76" s="122" t="s">
        <v>1952</v>
      </c>
      <c r="G76" s="34"/>
      <c r="H76" s="2"/>
      <c r="N76" s="34"/>
    </row>
    <row r="77" spans="1:14" x14ac:dyDescent="0.35">
      <c r="A77" s="47" t="s">
        <v>1518</v>
      </c>
      <c r="B77" s="119" t="s">
        <v>466</v>
      </c>
      <c r="C77" s="141">
        <f>SUM(C78:C80)</f>
        <v>0</v>
      </c>
      <c r="G77" s="34"/>
      <c r="H77" s="2"/>
      <c r="I77" s="39"/>
      <c r="N77" s="34"/>
    </row>
    <row r="78" spans="1:14" x14ac:dyDescent="0.35">
      <c r="A78" s="47" t="s">
        <v>1519</v>
      </c>
      <c r="B78" s="47" t="s">
        <v>816</v>
      </c>
      <c r="C78" s="122" t="s">
        <v>1952</v>
      </c>
      <c r="G78" s="34"/>
      <c r="H78" s="2"/>
      <c r="N78" s="34"/>
    </row>
    <row r="79" spans="1:14" x14ac:dyDescent="0.35">
      <c r="A79" s="47" t="s">
        <v>1520</v>
      </c>
      <c r="B79" s="47" t="s">
        <v>818</v>
      </c>
      <c r="C79" s="122" t="s">
        <v>1952</v>
      </c>
      <c r="G79" s="34"/>
      <c r="H79" s="2"/>
      <c r="N79" s="34"/>
    </row>
    <row r="80" spans="1:14" x14ac:dyDescent="0.35">
      <c r="A80" s="47" t="s">
        <v>1521</v>
      </c>
      <c r="B80" s="47" t="s">
        <v>820</v>
      </c>
      <c r="C80" s="122" t="s">
        <v>1952</v>
      </c>
      <c r="G80" s="34"/>
      <c r="H80" s="2"/>
      <c r="N80" s="34"/>
    </row>
    <row r="81" spans="1:14" x14ac:dyDescent="0.35">
      <c r="A81" s="47" t="s">
        <v>1522</v>
      </c>
      <c r="B81" s="119" t="s">
        <v>263</v>
      </c>
      <c r="C81" s="141">
        <f>SUM(C82:C92)</f>
        <v>0</v>
      </c>
      <c r="G81" s="34"/>
      <c r="H81" s="2"/>
      <c r="I81" s="39"/>
      <c r="N81" s="34"/>
    </row>
    <row r="82" spans="1:14" x14ac:dyDescent="0.35">
      <c r="A82" s="47" t="s">
        <v>1523</v>
      </c>
      <c r="B82" s="60" t="s">
        <v>468</v>
      </c>
      <c r="C82" s="122" t="s">
        <v>1952</v>
      </c>
      <c r="G82" s="34"/>
      <c r="H82" s="2"/>
      <c r="I82" s="51"/>
      <c r="N82" s="34"/>
    </row>
    <row r="83" spans="1:14" x14ac:dyDescent="0.35">
      <c r="A83" s="47" t="s">
        <v>1524</v>
      </c>
      <c r="B83" s="47" t="s">
        <v>470</v>
      </c>
      <c r="C83" s="122" t="s">
        <v>1952</v>
      </c>
      <c r="G83" s="34"/>
      <c r="H83" s="2"/>
      <c r="I83" s="51"/>
      <c r="N83" s="34"/>
    </row>
    <row r="84" spans="1:14" x14ac:dyDescent="0.35">
      <c r="A84" s="47" t="s">
        <v>1525</v>
      </c>
      <c r="B84" s="60" t="s">
        <v>472</v>
      </c>
      <c r="C84" s="122" t="s">
        <v>1952</v>
      </c>
      <c r="G84" s="34"/>
      <c r="H84" s="2"/>
      <c r="I84" s="51"/>
      <c r="N84" s="34"/>
    </row>
    <row r="85" spans="1:14" x14ac:dyDescent="0.35">
      <c r="A85" s="47" t="s">
        <v>1526</v>
      </c>
      <c r="B85" s="60" t="s">
        <v>474</v>
      </c>
      <c r="C85" s="122" t="s">
        <v>1952</v>
      </c>
      <c r="G85" s="34"/>
      <c r="H85" s="2"/>
      <c r="I85" s="51"/>
      <c r="N85" s="34"/>
    </row>
    <row r="86" spans="1:14" x14ac:dyDescent="0.35">
      <c r="A86" s="47" t="s">
        <v>1527</v>
      </c>
      <c r="B86" s="60" t="s">
        <v>476</v>
      </c>
      <c r="C86" s="122" t="s">
        <v>1952</v>
      </c>
      <c r="G86" s="34"/>
      <c r="H86" s="2"/>
      <c r="I86" s="51"/>
      <c r="N86" s="34"/>
    </row>
    <row r="87" spans="1:14" x14ac:dyDescent="0.35">
      <c r="A87" s="47" t="s">
        <v>1528</v>
      </c>
      <c r="B87" s="60" t="s">
        <v>478</v>
      </c>
      <c r="C87" s="122" t="s">
        <v>1952</v>
      </c>
      <c r="G87" s="34"/>
      <c r="H87" s="2"/>
      <c r="I87" s="51"/>
      <c r="N87" s="34"/>
    </row>
    <row r="88" spans="1:14" x14ac:dyDescent="0.35">
      <c r="A88" s="47" t="s">
        <v>1529</v>
      </c>
      <c r="B88" s="60" t="s">
        <v>480</v>
      </c>
      <c r="C88" s="122" t="s">
        <v>1952</v>
      </c>
      <c r="G88" s="34"/>
      <c r="H88" s="2"/>
      <c r="I88" s="51"/>
      <c r="N88" s="34"/>
    </row>
    <row r="89" spans="1:14" x14ac:dyDescent="0.35">
      <c r="A89" s="47" t="s">
        <v>1530</v>
      </c>
      <c r="B89" s="60" t="s">
        <v>482</v>
      </c>
      <c r="C89" s="122" t="s">
        <v>1952</v>
      </c>
      <c r="G89" s="34"/>
      <c r="H89" s="2"/>
      <c r="I89" s="51"/>
      <c r="N89" s="34"/>
    </row>
    <row r="90" spans="1:14" x14ac:dyDescent="0.35">
      <c r="A90" s="47" t="s">
        <v>1531</v>
      </c>
      <c r="B90" s="60" t="s">
        <v>484</v>
      </c>
      <c r="C90" s="122" t="s">
        <v>1952</v>
      </c>
      <c r="G90" s="34"/>
      <c r="H90" s="2"/>
      <c r="I90" s="51"/>
      <c r="N90" s="34"/>
    </row>
    <row r="91" spans="1:14" x14ac:dyDescent="0.35">
      <c r="A91" s="47" t="s">
        <v>1532</v>
      </c>
      <c r="B91" s="60" t="s">
        <v>486</v>
      </c>
      <c r="C91" s="122" t="s">
        <v>1952</v>
      </c>
      <c r="G91" s="34"/>
      <c r="H91" s="2"/>
      <c r="I91" s="51"/>
      <c r="N91" s="34"/>
    </row>
    <row r="92" spans="1:14" x14ac:dyDescent="0.35">
      <c r="A92" s="47" t="s">
        <v>1533</v>
      </c>
      <c r="B92" s="60" t="s">
        <v>263</v>
      </c>
      <c r="C92" s="122" t="s">
        <v>1952</v>
      </c>
      <c r="G92" s="34"/>
      <c r="H92" s="2"/>
      <c r="I92" s="51"/>
      <c r="N92" s="34"/>
    </row>
    <row r="93" spans="1:14" hidden="1" outlineLevel="1" x14ac:dyDescent="0.35">
      <c r="A93" s="47" t="s">
        <v>1534</v>
      </c>
      <c r="B93" s="169" t="s">
        <v>267</v>
      </c>
      <c r="C93" s="122"/>
      <c r="G93" s="34"/>
      <c r="H93" s="2"/>
      <c r="I93" s="51"/>
      <c r="N93" s="34"/>
    </row>
    <row r="94" spans="1:14" hidden="1" outlineLevel="1" x14ac:dyDescent="0.35">
      <c r="A94" s="47" t="s">
        <v>1535</v>
      </c>
      <c r="B94" s="169" t="s">
        <v>267</v>
      </c>
      <c r="C94" s="122"/>
      <c r="G94" s="34"/>
      <c r="H94" s="2"/>
      <c r="I94" s="51"/>
      <c r="N94" s="34"/>
    </row>
    <row r="95" spans="1:14" hidden="1" outlineLevel="1" x14ac:dyDescent="0.35">
      <c r="A95" s="47" t="s">
        <v>1536</v>
      </c>
      <c r="B95" s="169" t="s">
        <v>267</v>
      </c>
      <c r="C95" s="122"/>
      <c r="G95" s="34"/>
      <c r="H95" s="2"/>
      <c r="I95" s="51"/>
      <c r="N95" s="34"/>
    </row>
    <row r="96" spans="1:14" hidden="1" outlineLevel="1" x14ac:dyDescent="0.35">
      <c r="A96" s="47" t="s">
        <v>1537</v>
      </c>
      <c r="B96" s="169" t="s">
        <v>267</v>
      </c>
      <c r="C96" s="122"/>
      <c r="G96" s="34"/>
      <c r="H96" s="2"/>
      <c r="I96" s="51"/>
      <c r="N96" s="34"/>
    </row>
    <row r="97" spans="1:14" hidden="1" outlineLevel="1" x14ac:dyDescent="0.35">
      <c r="A97" s="47" t="s">
        <v>1538</v>
      </c>
      <c r="B97" s="169" t="s">
        <v>267</v>
      </c>
      <c r="C97" s="122"/>
      <c r="G97" s="34"/>
      <c r="H97" s="2"/>
      <c r="I97" s="51"/>
      <c r="N97" s="34"/>
    </row>
    <row r="98" spans="1:14" hidden="1" outlineLevel="1" x14ac:dyDescent="0.35">
      <c r="A98" s="47" t="s">
        <v>1539</v>
      </c>
      <c r="B98" s="169" t="s">
        <v>267</v>
      </c>
      <c r="C98" s="122"/>
      <c r="G98" s="34"/>
      <c r="H98" s="2"/>
      <c r="I98" s="51"/>
      <c r="N98" s="34"/>
    </row>
    <row r="99" spans="1:14" hidden="1" outlineLevel="1" x14ac:dyDescent="0.35">
      <c r="A99" s="47" t="s">
        <v>1540</v>
      </c>
      <c r="B99" s="169" t="s">
        <v>267</v>
      </c>
      <c r="C99" s="122"/>
      <c r="G99" s="34"/>
      <c r="H99" s="2"/>
      <c r="I99" s="51"/>
      <c r="N99" s="34"/>
    </row>
    <row r="100" spans="1:14" hidden="1" outlineLevel="1" x14ac:dyDescent="0.35">
      <c r="A100" s="47" t="s">
        <v>1541</v>
      </c>
      <c r="B100" s="169" t="s">
        <v>267</v>
      </c>
      <c r="C100" s="122"/>
      <c r="G100" s="34"/>
      <c r="H100" s="2"/>
      <c r="I100" s="51"/>
      <c r="N100" s="34"/>
    </row>
    <row r="101" spans="1:14" hidden="1" outlineLevel="1" x14ac:dyDescent="0.35">
      <c r="A101" s="47" t="s">
        <v>1542</v>
      </c>
      <c r="B101" s="169" t="s">
        <v>267</v>
      </c>
      <c r="C101" s="122"/>
      <c r="G101" s="34"/>
      <c r="H101" s="2"/>
      <c r="I101" s="51"/>
      <c r="N101" s="34"/>
    </row>
    <row r="102" spans="1:14" hidden="1" outlineLevel="1" x14ac:dyDescent="0.35">
      <c r="A102" s="47" t="s">
        <v>1543</v>
      </c>
      <c r="B102" s="169" t="s">
        <v>267</v>
      </c>
      <c r="C102" s="122"/>
      <c r="G102" s="34"/>
      <c r="H102" s="2"/>
      <c r="I102" s="51"/>
      <c r="N102" s="34"/>
    </row>
    <row r="103" spans="1:14" ht="15" customHeight="1" collapsed="1" x14ac:dyDescent="0.35">
      <c r="A103" s="56"/>
      <c r="B103" s="142" t="s">
        <v>1544</v>
      </c>
      <c r="C103" s="143" t="s">
        <v>1458</v>
      </c>
      <c r="D103" s="56"/>
      <c r="E103" s="58"/>
      <c r="F103" s="56"/>
      <c r="G103" s="59"/>
      <c r="H103" s="2"/>
      <c r="I103" s="128"/>
      <c r="J103" s="77"/>
      <c r="K103" s="77"/>
      <c r="L103" s="39"/>
      <c r="M103" s="77"/>
      <c r="N103" s="78"/>
    </row>
    <row r="104" spans="1:14" x14ac:dyDescent="0.35">
      <c r="A104" s="47" t="s">
        <v>1545</v>
      </c>
      <c r="B104" s="155"/>
      <c r="C104" s="122"/>
      <c r="G104" s="34"/>
      <c r="H104" s="2"/>
      <c r="I104" s="51"/>
      <c r="N104" s="34"/>
    </row>
    <row r="105" spans="1:14" x14ac:dyDescent="0.35">
      <c r="A105" s="47" t="s">
        <v>1546</v>
      </c>
      <c r="B105" s="155"/>
      <c r="C105" s="122"/>
      <c r="G105" s="34"/>
      <c r="H105" s="2"/>
      <c r="I105" s="51"/>
      <c r="N105" s="34"/>
    </row>
    <row r="106" spans="1:14" x14ac:dyDescent="0.35">
      <c r="A106" s="47" t="s">
        <v>1547</v>
      </c>
      <c r="B106" s="155"/>
      <c r="C106" s="122"/>
      <c r="G106" s="34"/>
      <c r="H106" s="2"/>
      <c r="I106" s="51"/>
      <c r="N106" s="34"/>
    </row>
    <row r="107" spans="1:14" x14ac:dyDescent="0.35">
      <c r="A107" s="47" t="s">
        <v>1548</v>
      </c>
      <c r="B107" s="155"/>
      <c r="C107" s="122"/>
      <c r="G107" s="34"/>
      <c r="H107" s="2"/>
      <c r="I107" s="51"/>
      <c r="N107" s="34"/>
    </row>
    <row r="108" spans="1:14" x14ac:dyDescent="0.35">
      <c r="A108" s="47" t="s">
        <v>1549</v>
      </c>
      <c r="B108" s="155"/>
      <c r="C108" s="122"/>
      <c r="G108" s="34"/>
      <c r="H108" s="2"/>
      <c r="I108" s="51"/>
      <c r="N108" s="34"/>
    </row>
    <row r="109" spans="1:14" x14ac:dyDescent="0.35">
      <c r="A109" s="47" t="s">
        <v>1550</v>
      </c>
      <c r="B109" s="155"/>
      <c r="C109" s="122"/>
      <c r="G109" s="34"/>
      <c r="H109" s="2"/>
      <c r="I109" s="51"/>
      <c r="N109" s="34"/>
    </row>
    <row r="110" spans="1:14" x14ac:dyDescent="0.35">
      <c r="A110" s="47" t="s">
        <v>1551</v>
      </c>
      <c r="B110" s="155"/>
      <c r="C110" s="122"/>
      <c r="G110" s="34"/>
      <c r="H110" s="2"/>
      <c r="I110" s="51"/>
      <c r="N110" s="34"/>
    </row>
    <row r="111" spans="1:14" x14ac:dyDescent="0.35">
      <c r="A111" s="47" t="s">
        <v>1552</v>
      </c>
      <c r="B111" s="155"/>
      <c r="C111" s="122"/>
      <c r="G111" s="34"/>
      <c r="H111" s="2"/>
      <c r="I111" s="51"/>
      <c r="N111" s="34"/>
    </row>
    <row r="112" spans="1:14" x14ac:dyDescent="0.35">
      <c r="A112" s="47" t="s">
        <v>1553</v>
      </c>
      <c r="B112" s="155"/>
      <c r="C112" s="122"/>
      <c r="G112" s="34"/>
      <c r="H112" s="2"/>
      <c r="I112" s="51"/>
      <c r="N112" s="34"/>
    </row>
    <row r="113" spans="1:14" x14ac:dyDescent="0.35">
      <c r="A113" s="47" t="s">
        <v>1554</v>
      </c>
      <c r="B113" s="155"/>
      <c r="C113" s="122"/>
      <c r="G113" s="34"/>
      <c r="H113" s="2"/>
      <c r="I113" s="51"/>
      <c r="N113" s="34"/>
    </row>
    <row r="114" spans="1:14" x14ac:dyDescent="0.35">
      <c r="A114" s="47" t="s">
        <v>1555</v>
      </c>
      <c r="B114" s="155"/>
      <c r="C114" s="122"/>
      <c r="G114" s="34"/>
      <c r="H114" s="2"/>
      <c r="I114" s="51"/>
      <c r="N114" s="34"/>
    </row>
    <row r="115" spans="1:14" x14ac:dyDescent="0.35">
      <c r="A115" s="47" t="s">
        <v>1556</v>
      </c>
      <c r="B115" s="155"/>
      <c r="C115" s="122"/>
      <c r="G115" s="34"/>
      <c r="H115" s="2"/>
      <c r="I115" s="51"/>
      <c r="N115" s="34"/>
    </row>
    <row r="116" spans="1:14" x14ac:dyDescent="0.35">
      <c r="A116" s="47" t="s">
        <v>1557</v>
      </c>
      <c r="B116" s="155"/>
      <c r="C116" s="122"/>
      <c r="G116" s="34"/>
      <c r="H116" s="2"/>
      <c r="I116" s="51"/>
      <c r="N116" s="34"/>
    </row>
    <row r="117" spans="1:14" x14ac:dyDescent="0.35">
      <c r="A117" s="47" t="s">
        <v>1558</v>
      </c>
      <c r="B117" s="155"/>
      <c r="C117" s="122"/>
      <c r="G117" s="34"/>
      <c r="H117" s="2"/>
      <c r="I117" s="51"/>
      <c r="N117" s="34"/>
    </row>
    <row r="118" spans="1:14" x14ac:dyDescent="0.35">
      <c r="A118" s="47" t="s">
        <v>1559</v>
      </c>
      <c r="B118" s="155"/>
      <c r="C118" s="122"/>
      <c r="G118" s="34"/>
      <c r="H118" s="2"/>
      <c r="I118" s="51"/>
      <c r="N118" s="34"/>
    </row>
    <row r="119" spans="1:14" x14ac:dyDescent="0.35">
      <c r="A119" s="47" t="s">
        <v>1560</v>
      </c>
      <c r="B119" s="155"/>
      <c r="C119" s="122"/>
      <c r="G119" s="34"/>
      <c r="H119" s="2"/>
      <c r="I119" s="51"/>
      <c r="N119" s="34"/>
    </row>
    <row r="120" spans="1:14" x14ac:dyDescent="0.35">
      <c r="A120" s="47" t="s">
        <v>1561</v>
      </c>
      <c r="B120" s="155"/>
      <c r="C120" s="122"/>
      <c r="G120" s="34"/>
      <c r="H120" s="2"/>
      <c r="I120" s="51"/>
      <c r="N120" s="34"/>
    </row>
    <row r="121" spans="1:14" x14ac:dyDescent="0.35">
      <c r="A121" s="47" t="s">
        <v>1562</v>
      </c>
      <c r="B121" s="155"/>
      <c r="C121" s="122"/>
      <c r="G121" s="34"/>
      <c r="H121" s="2"/>
      <c r="I121" s="51"/>
      <c r="N121" s="34"/>
    </row>
    <row r="122" spans="1:14" x14ac:dyDescent="0.35">
      <c r="A122" s="47" t="s">
        <v>1563</v>
      </c>
      <c r="B122" s="155"/>
      <c r="C122" s="122"/>
      <c r="G122" s="34"/>
      <c r="H122" s="2"/>
      <c r="I122" s="51"/>
      <c r="N122" s="34"/>
    </row>
    <row r="123" spans="1:14" x14ac:dyDescent="0.35">
      <c r="A123" s="47" t="s">
        <v>1564</v>
      </c>
      <c r="B123" s="155"/>
      <c r="C123" s="122"/>
      <c r="G123" s="34"/>
      <c r="H123" s="2"/>
      <c r="I123" s="51"/>
      <c r="N123" s="34"/>
    </row>
    <row r="124" spans="1:14" x14ac:dyDescent="0.35">
      <c r="A124" s="47" t="s">
        <v>1565</v>
      </c>
      <c r="B124" s="155"/>
      <c r="C124" s="122"/>
      <c r="G124" s="34"/>
      <c r="H124" s="2"/>
      <c r="I124" s="51"/>
      <c r="N124" s="34"/>
    </row>
    <row r="125" spans="1:14" x14ac:dyDescent="0.35">
      <c r="A125" s="47" t="s">
        <v>1566</v>
      </c>
      <c r="B125" s="155"/>
      <c r="C125" s="122"/>
      <c r="G125" s="34"/>
      <c r="H125" s="2"/>
      <c r="I125" s="51"/>
      <c r="N125" s="34"/>
    </row>
    <row r="126" spans="1:14" x14ac:dyDescent="0.35">
      <c r="A126" s="47" t="s">
        <v>1567</v>
      </c>
      <c r="B126" s="155"/>
      <c r="C126" s="122"/>
      <c r="G126" s="34"/>
      <c r="H126" s="2"/>
      <c r="I126" s="51"/>
      <c r="N126" s="34"/>
    </row>
    <row r="127" spans="1:14" x14ac:dyDescent="0.35">
      <c r="A127" s="47" t="s">
        <v>1568</v>
      </c>
      <c r="B127" s="155"/>
      <c r="C127" s="122"/>
      <c r="G127" s="34"/>
      <c r="H127" s="2"/>
      <c r="I127" s="51"/>
      <c r="N127" s="34"/>
    </row>
    <row r="128" spans="1:14" x14ac:dyDescent="0.35">
      <c r="A128" s="47" t="s">
        <v>1569</v>
      </c>
      <c r="B128" s="155"/>
      <c r="C128" s="53"/>
      <c r="G128" s="34"/>
      <c r="H128" s="2"/>
      <c r="I128" s="51"/>
      <c r="N128" s="34"/>
    </row>
    <row r="129" spans="1:14" x14ac:dyDescent="0.35">
      <c r="A129" s="56"/>
      <c r="B129" s="57" t="s">
        <v>895</v>
      </c>
      <c r="C129" s="56" t="s">
        <v>1458</v>
      </c>
      <c r="D129" s="56"/>
      <c r="E129" s="56"/>
      <c r="F129" s="59"/>
      <c r="G129" s="59"/>
      <c r="H129" s="2"/>
      <c r="I129" s="128"/>
      <c r="J129" s="77"/>
      <c r="K129" s="77"/>
      <c r="L129" s="77"/>
      <c r="M129" s="78"/>
      <c r="N129" s="78"/>
    </row>
    <row r="130" spans="1:14" x14ac:dyDescent="0.35">
      <c r="A130" s="47" t="s">
        <v>1570</v>
      </c>
      <c r="B130" s="47" t="s">
        <v>897</v>
      </c>
      <c r="C130" s="122" t="s">
        <v>1952</v>
      </c>
      <c r="D130" s="2"/>
      <c r="E130" s="2"/>
      <c r="F130" s="2"/>
      <c r="G130" s="2"/>
      <c r="H130" s="2"/>
      <c r="K130" s="2"/>
      <c r="L130" s="2"/>
      <c r="M130" s="2"/>
      <c r="N130" s="2"/>
    </row>
    <row r="131" spans="1:14" x14ac:dyDescent="0.35">
      <c r="A131" s="47" t="s">
        <v>1571</v>
      </c>
      <c r="B131" s="47" t="s">
        <v>899</v>
      </c>
      <c r="C131" s="122" t="s">
        <v>1952</v>
      </c>
      <c r="D131" s="2"/>
      <c r="E131" s="2"/>
      <c r="F131" s="2"/>
      <c r="G131" s="2"/>
      <c r="H131" s="2"/>
      <c r="K131" s="2"/>
      <c r="L131" s="2"/>
      <c r="M131" s="2"/>
      <c r="N131" s="2"/>
    </row>
    <row r="132" spans="1:14" x14ac:dyDescent="0.35">
      <c r="A132" s="47" t="s">
        <v>1572</v>
      </c>
      <c r="B132" s="47" t="s">
        <v>263</v>
      </c>
      <c r="C132" s="122" t="s">
        <v>1952</v>
      </c>
      <c r="D132" s="2"/>
      <c r="E132" s="2"/>
      <c r="F132" s="2"/>
      <c r="G132" s="2"/>
      <c r="H132" s="2"/>
      <c r="K132" s="2"/>
      <c r="L132" s="2"/>
      <c r="M132" s="2"/>
      <c r="N132" s="2"/>
    </row>
    <row r="133" spans="1:14" outlineLevel="1" x14ac:dyDescent="0.35">
      <c r="A133" s="47" t="s">
        <v>1573</v>
      </c>
      <c r="C133" s="64"/>
      <c r="D133" s="2"/>
      <c r="E133" s="2"/>
      <c r="F133" s="2"/>
      <c r="G133" s="2"/>
      <c r="H133" s="2"/>
      <c r="K133" s="2"/>
      <c r="L133" s="2"/>
      <c r="M133" s="2"/>
      <c r="N133" s="2"/>
    </row>
    <row r="134" spans="1:14" outlineLevel="1" x14ac:dyDescent="0.35">
      <c r="A134" s="47" t="s">
        <v>1574</v>
      </c>
      <c r="C134" s="64"/>
      <c r="D134" s="2"/>
      <c r="E134" s="2"/>
      <c r="F134" s="2"/>
      <c r="G134" s="2"/>
      <c r="H134" s="2"/>
      <c r="K134" s="2"/>
      <c r="L134" s="2"/>
      <c r="M134" s="2"/>
      <c r="N134" s="2"/>
    </row>
    <row r="135" spans="1:14" outlineLevel="1" x14ac:dyDescent="0.35">
      <c r="A135" s="47" t="s">
        <v>1575</v>
      </c>
      <c r="C135" s="64"/>
      <c r="D135" s="2"/>
      <c r="E135" s="2"/>
      <c r="F135" s="2"/>
      <c r="G135" s="2"/>
      <c r="H135" s="2"/>
      <c r="K135" s="2"/>
      <c r="L135" s="2"/>
      <c r="M135" s="2"/>
      <c r="N135" s="2"/>
    </row>
    <row r="136" spans="1:14" outlineLevel="1" x14ac:dyDescent="0.35">
      <c r="A136" s="47" t="s">
        <v>1576</v>
      </c>
      <c r="C136" s="64"/>
      <c r="D136" s="2"/>
      <c r="E136" s="2"/>
      <c r="F136" s="2"/>
      <c r="G136" s="2"/>
      <c r="H136" s="2"/>
      <c r="K136" s="2"/>
      <c r="L136" s="2"/>
      <c r="M136" s="2"/>
      <c r="N136" s="2"/>
    </row>
    <row r="137" spans="1:14" x14ac:dyDescent="0.35">
      <c r="A137" s="56"/>
      <c r="B137" s="57" t="s">
        <v>907</v>
      </c>
      <c r="C137" s="56" t="s">
        <v>1458</v>
      </c>
      <c r="D137" s="56"/>
      <c r="E137" s="56"/>
      <c r="F137" s="59"/>
      <c r="G137" s="59"/>
      <c r="H137" s="2"/>
      <c r="I137" s="128"/>
      <c r="J137" s="77"/>
      <c r="K137" s="77"/>
      <c r="L137" s="77"/>
      <c r="M137" s="78"/>
      <c r="N137" s="78"/>
    </row>
    <row r="138" spans="1:14" x14ac:dyDescent="0.35">
      <c r="A138" s="47" t="s">
        <v>1577</v>
      </c>
      <c r="B138" s="47" t="s">
        <v>909</v>
      </c>
      <c r="C138" s="122" t="s">
        <v>1952</v>
      </c>
      <c r="D138" s="140"/>
      <c r="E138" s="140"/>
      <c r="F138" s="66"/>
      <c r="G138" s="68"/>
      <c r="H138" s="2"/>
      <c r="K138" s="140"/>
      <c r="L138" s="140"/>
      <c r="M138" s="66"/>
      <c r="N138" s="68"/>
    </row>
    <row r="139" spans="1:14" x14ac:dyDescent="0.35">
      <c r="A139" s="47" t="s">
        <v>1578</v>
      </c>
      <c r="B139" s="47" t="s">
        <v>911</v>
      </c>
      <c r="C139" s="122" t="s">
        <v>1952</v>
      </c>
      <c r="D139" s="140"/>
      <c r="E139" s="140"/>
      <c r="F139" s="66"/>
      <c r="G139" s="68"/>
      <c r="H139" s="2"/>
      <c r="K139" s="140"/>
      <c r="L139" s="140"/>
      <c r="M139" s="66"/>
      <c r="N139" s="68"/>
    </row>
    <row r="140" spans="1:14" x14ac:dyDescent="0.35">
      <c r="A140" s="47" t="s">
        <v>1579</v>
      </c>
      <c r="B140" s="47" t="s">
        <v>263</v>
      </c>
      <c r="C140" s="122" t="s">
        <v>1952</v>
      </c>
      <c r="D140" s="140"/>
      <c r="E140" s="140"/>
      <c r="F140" s="66"/>
      <c r="G140" s="68"/>
      <c r="H140" s="2"/>
      <c r="K140" s="140"/>
      <c r="L140" s="140"/>
      <c r="M140" s="66"/>
      <c r="N140" s="68"/>
    </row>
    <row r="141" spans="1:14" outlineLevel="1" x14ac:dyDescent="0.35">
      <c r="A141" s="47" t="s">
        <v>1580</v>
      </c>
      <c r="C141" s="64"/>
      <c r="D141" s="140"/>
      <c r="E141" s="140"/>
      <c r="F141" s="66"/>
      <c r="G141" s="68"/>
      <c r="H141" s="2"/>
      <c r="K141" s="140"/>
      <c r="L141" s="140"/>
      <c r="M141" s="66"/>
      <c r="N141" s="68"/>
    </row>
    <row r="142" spans="1:14" outlineLevel="1" x14ac:dyDescent="0.35">
      <c r="A142" s="47" t="s">
        <v>1581</v>
      </c>
      <c r="C142" s="64"/>
      <c r="D142" s="140"/>
      <c r="E142" s="140"/>
      <c r="F142" s="66"/>
      <c r="G142" s="68"/>
      <c r="H142" s="2"/>
      <c r="K142" s="140"/>
      <c r="L142" s="140"/>
      <c r="M142" s="66"/>
      <c r="N142" s="68"/>
    </row>
    <row r="143" spans="1:14" outlineLevel="1" x14ac:dyDescent="0.35">
      <c r="A143" s="47" t="s">
        <v>1582</v>
      </c>
      <c r="C143" s="64"/>
      <c r="D143" s="140"/>
      <c r="E143" s="140"/>
      <c r="F143" s="66"/>
      <c r="G143" s="68"/>
      <c r="H143" s="2"/>
      <c r="K143" s="140"/>
      <c r="L143" s="140"/>
      <c r="M143" s="66"/>
      <c r="N143" s="68"/>
    </row>
    <row r="144" spans="1:14" outlineLevel="1" x14ac:dyDescent="0.35">
      <c r="A144" s="47" t="s">
        <v>1583</v>
      </c>
      <c r="C144" s="64"/>
      <c r="D144" s="140"/>
      <c r="E144" s="140"/>
      <c r="F144" s="66"/>
      <c r="G144" s="68"/>
      <c r="H144" s="2"/>
      <c r="K144" s="140"/>
      <c r="L144" s="140"/>
      <c r="M144" s="66"/>
      <c r="N144" s="68"/>
    </row>
    <row r="145" spans="1:14" outlineLevel="1" x14ac:dyDescent="0.35">
      <c r="A145" s="47" t="s">
        <v>1584</v>
      </c>
      <c r="C145" s="64"/>
      <c r="D145" s="140"/>
      <c r="E145" s="140"/>
      <c r="F145" s="66"/>
      <c r="G145" s="68"/>
      <c r="H145" s="2"/>
      <c r="K145" s="140"/>
      <c r="L145" s="140"/>
      <c r="M145" s="66"/>
      <c r="N145" s="68"/>
    </row>
    <row r="146" spans="1:14" outlineLevel="1" x14ac:dyDescent="0.35">
      <c r="A146" s="47" t="s">
        <v>1585</v>
      </c>
      <c r="C146" s="64"/>
      <c r="D146" s="140"/>
      <c r="E146" s="140"/>
      <c r="F146" s="66"/>
      <c r="G146" s="68"/>
      <c r="H146" s="2"/>
      <c r="K146" s="140"/>
      <c r="L146" s="140"/>
      <c r="M146" s="66"/>
      <c r="N146" s="68"/>
    </row>
    <row r="147" spans="1:14" x14ac:dyDescent="0.35">
      <c r="A147" s="56"/>
      <c r="B147" s="57" t="s">
        <v>1586</v>
      </c>
      <c r="C147" s="56" t="s">
        <v>225</v>
      </c>
      <c r="D147" s="56"/>
      <c r="E147" s="56"/>
      <c r="F147" s="56" t="s">
        <v>1458</v>
      </c>
      <c r="G147" s="59"/>
      <c r="H147" s="2"/>
      <c r="I147" s="128"/>
      <c r="J147" s="77"/>
      <c r="K147" s="77"/>
      <c r="L147" s="77"/>
      <c r="M147" s="77"/>
      <c r="N147" s="78"/>
    </row>
    <row r="148" spans="1:14" x14ac:dyDescent="0.35">
      <c r="A148" s="47" t="s">
        <v>1587</v>
      </c>
      <c r="B148" s="60" t="s">
        <v>1588</v>
      </c>
      <c r="C148" s="134" t="s">
        <v>1952</v>
      </c>
      <c r="D148" s="140"/>
      <c r="E148" s="140"/>
      <c r="F148" s="69" t="str">
        <f>IF($C$152=0,"",IF(C148="[for completion]","",C148/$C$152))</f>
        <v/>
      </c>
      <c r="G148" s="68"/>
      <c r="H148" s="2"/>
      <c r="I148" s="51"/>
      <c r="K148" s="140"/>
      <c r="L148" s="140"/>
      <c r="M148" s="70"/>
      <c r="N148" s="68"/>
    </row>
    <row r="149" spans="1:14" x14ac:dyDescent="0.35">
      <c r="A149" s="47" t="s">
        <v>1589</v>
      </c>
      <c r="B149" s="60" t="s">
        <v>1590</v>
      </c>
      <c r="C149" s="134" t="s">
        <v>1952</v>
      </c>
      <c r="D149" s="140"/>
      <c r="E149" s="140"/>
      <c r="F149" s="69" t="str">
        <f>IF($C$152=0,"",IF(C149="[for completion]","",C149/$C$152))</f>
        <v/>
      </c>
      <c r="G149" s="68"/>
      <c r="H149" s="2"/>
      <c r="I149" s="51"/>
      <c r="K149" s="140"/>
      <c r="L149" s="140"/>
      <c r="M149" s="70"/>
      <c r="N149" s="68"/>
    </row>
    <row r="150" spans="1:14" x14ac:dyDescent="0.35">
      <c r="A150" s="47" t="s">
        <v>1591</v>
      </c>
      <c r="B150" s="60" t="s">
        <v>1592</v>
      </c>
      <c r="C150" s="134" t="s">
        <v>1952</v>
      </c>
      <c r="D150" s="140"/>
      <c r="E150" s="140"/>
      <c r="F150" s="69" t="str">
        <f>IF($C$152=0,"",IF(C150="[for completion]","",C150/$C$152))</f>
        <v/>
      </c>
      <c r="G150" s="68"/>
      <c r="H150" s="2"/>
      <c r="I150" s="51"/>
      <c r="K150" s="140"/>
      <c r="L150" s="140"/>
      <c r="M150" s="70"/>
      <c r="N150" s="68"/>
    </row>
    <row r="151" spans="1:14" ht="15" customHeight="1" x14ac:dyDescent="0.35">
      <c r="A151" s="47" t="s">
        <v>1593</v>
      </c>
      <c r="B151" s="60" t="s">
        <v>1594</v>
      </c>
      <c r="C151" s="134" t="s">
        <v>1952</v>
      </c>
      <c r="D151" s="140"/>
      <c r="E151" s="140"/>
      <c r="F151" s="69" t="str">
        <f>IF($C$152=0,"",IF(C151="[for completion]","",C151/$C$152))</f>
        <v/>
      </c>
      <c r="G151" s="68"/>
      <c r="H151" s="2"/>
      <c r="I151" s="51"/>
      <c r="K151" s="140"/>
      <c r="L151" s="140"/>
      <c r="M151" s="70"/>
      <c r="N151" s="68"/>
    </row>
    <row r="152" spans="1:14" ht="15" customHeight="1" x14ac:dyDescent="0.35">
      <c r="A152" s="47" t="s">
        <v>1595</v>
      </c>
      <c r="B152" s="71" t="s">
        <v>265</v>
      </c>
      <c r="C152" s="72">
        <f>SUM(C148:C151)</f>
        <v>0</v>
      </c>
      <c r="D152" s="140"/>
      <c r="E152" s="140"/>
      <c r="F152" s="65">
        <f>SUM(F148:F151)</f>
        <v>0</v>
      </c>
      <c r="G152" s="68"/>
      <c r="H152" s="2"/>
      <c r="I152" s="51"/>
      <c r="K152" s="140"/>
      <c r="L152" s="140"/>
      <c r="M152" s="70"/>
      <c r="N152" s="68"/>
    </row>
    <row r="153" spans="1:14" ht="15" customHeight="1" outlineLevel="1" x14ac:dyDescent="0.35">
      <c r="A153" s="47" t="s">
        <v>1596</v>
      </c>
      <c r="B153" s="112" t="s">
        <v>1597</v>
      </c>
      <c r="C153" s="53"/>
      <c r="D153" s="140"/>
      <c r="E153" s="140"/>
      <c r="F153" s="113" t="str">
        <f>IF($C$152=0,"",IF(C153="[for completion]","",C153/$C$152))</f>
        <v/>
      </c>
      <c r="G153" s="68"/>
      <c r="H153" s="2"/>
      <c r="I153" s="51"/>
      <c r="K153" s="140"/>
      <c r="L153" s="140"/>
      <c r="M153" s="70"/>
      <c r="N153" s="68"/>
    </row>
    <row r="154" spans="1:14" ht="15" customHeight="1" outlineLevel="1" x14ac:dyDescent="0.35">
      <c r="A154" s="47" t="s">
        <v>1598</v>
      </c>
      <c r="B154" s="112" t="s">
        <v>1599</v>
      </c>
      <c r="C154" s="53"/>
      <c r="D154" s="140"/>
      <c r="E154" s="140"/>
      <c r="F154" s="113" t="str">
        <f t="shared" ref="F154:F159" si="2">IF($C$152=0,"",IF(C154="[for completion]","",C154/$C$152))</f>
        <v/>
      </c>
      <c r="G154" s="68"/>
      <c r="H154" s="2"/>
      <c r="I154" s="51"/>
      <c r="K154" s="140"/>
      <c r="L154" s="140"/>
      <c r="M154" s="70"/>
      <c r="N154" s="68"/>
    </row>
    <row r="155" spans="1:14" ht="15" customHeight="1" outlineLevel="1" x14ac:dyDescent="0.35">
      <c r="A155" s="47" t="s">
        <v>1600</v>
      </c>
      <c r="B155" s="112" t="s">
        <v>1601</v>
      </c>
      <c r="C155" s="53"/>
      <c r="D155" s="140"/>
      <c r="E155" s="140"/>
      <c r="F155" s="113" t="str">
        <f t="shared" si="2"/>
        <v/>
      </c>
      <c r="G155" s="68"/>
      <c r="H155" s="2"/>
      <c r="I155" s="51"/>
      <c r="K155" s="140"/>
      <c r="L155" s="140"/>
      <c r="M155" s="70"/>
      <c r="N155" s="68"/>
    </row>
    <row r="156" spans="1:14" ht="15" customHeight="1" outlineLevel="1" x14ac:dyDescent="0.35">
      <c r="A156" s="47" t="s">
        <v>1602</v>
      </c>
      <c r="B156" s="112" t="s">
        <v>1603</v>
      </c>
      <c r="C156" s="53"/>
      <c r="D156" s="140"/>
      <c r="E156" s="140"/>
      <c r="F156" s="113" t="str">
        <f t="shared" si="2"/>
        <v/>
      </c>
      <c r="G156" s="68"/>
      <c r="H156" s="2"/>
      <c r="I156" s="51"/>
      <c r="K156" s="140"/>
      <c r="L156" s="140"/>
      <c r="M156" s="70"/>
      <c r="N156" s="68"/>
    </row>
    <row r="157" spans="1:14" ht="15" customHeight="1" outlineLevel="1" x14ac:dyDescent="0.35">
      <c r="A157" s="47" t="s">
        <v>1604</v>
      </c>
      <c r="B157" s="112" t="s">
        <v>1605</v>
      </c>
      <c r="C157" s="53"/>
      <c r="D157" s="140"/>
      <c r="E157" s="140"/>
      <c r="F157" s="113" t="str">
        <f t="shared" si="2"/>
        <v/>
      </c>
      <c r="G157" s="68"/>
      <c r="H157" s="2"/>
      <c r="I157" s="51"/>
      <c r="K157" s="140"/>
      <c r="L157" s="140"/>
      <c r="M157" s="70"/>
      <c r="N157" s="68"/>
    </row>
    <row r="158" spans="1:14" ht="15" customHeight="1" outlineLevel="1" x14ac:dyDescent="0.35">
      <c r="A158" s="47" t="s">
        <v>1606</v>
      </c>
      <c r="B158" s="112" t="s">
        <v>1607</v>
      </c>
      <c r="C158" s="53"/>
      <c r="D158" s="140"/>
      <c r="E158" s="140"/>
      <c r="F158" s="113" t="str">
        <f t="shared" si="2"/>
        <v/>
      </c>
      <c r="G158" s="68"/>
      <c r="H158" s="2"/>
      <c r="I158" s="51"/>
      <c r="K158" s="140"/>
      <c r="L158" s="140"/>
      <c r="M158" s="70"/>
      <c r="N158" s="68"/>
    </row>
    <row r="159" spans="1:14" ht="15" customHeight="1" outlineLevel="1" x14ac:dyDescent="0.35">
      <c r="A159" s="47" t="s">
        <v>1608</v>
      </c>
      <c r="B159" s="112" t="s">
        <v>1609</v>
      </c>
      <c r="C159" s="53"/>
      <c r="D159" s="140"/>
      <c r="E159" s="140"/>
      <c r="F159" s="113" t="str">
        <f t="shared" si="2"/>
        <v/>
      </c>
      <c r="G159" s="68"/>
      <c r="H159" s="2"/>
      <c r="I159" s="51"/>
      <c r="K159" s="140"/>
      <c r="L159" s="140"/>
      <c r="M159" s="70"/>
      <c r="N159" s="68"/>
    </row>
    <row r="160" spans="1:14" ht="15" customHeight="1" outlineLevel="1" x14ac:dyDescent="0.35">
      <c r="A160" s="47" t="s">
        <v>1610</v>
      </c>
      <c r="B160" s="74"/>
      <c r="D160" s="140"/>
      <c r="E160" s="140"/>
      <c r="F160" s="70"/>
      <c r="G160" s="68"/>
      <c r="H160" s="2"/>
      <c r="I160" s="51"/>
      <c r="K160" s="140"/>
      <c r="L160" s="140"/>
      <c r="M160" s="70"/>
      <c r="N160" s="68"/>
    </row>
    <row r="161" spans="1:14" ht="15" customHeight="1" outlineLevel="1" x14ac:dyDescent="0.35">
      <c r="A161" s="47" t="s">
        <v>1611</v>
      </c>
      <c r="B161" s="74"/>
      <c r="D161" s="140"/>
      <c r="E161" s="140"/>
      <c r="F161" s="70"/>
      <c r="G161" s="68"/>
      <c r="H161" s="2"/>
      <c r="I161" s="51"/>
      <c r="K161" s="140"/>
      <c r="L161" s="140"/>
      <c r="M161" s="70"/>
      <c r="N161" s="68"/>
    </row>
    <row r="162" spans="1:14" ht="15" customHeight="1" outlineLevel="1" x14ac:dyDescent="0.35">
      <c r="A162" s="47" t="s">
        <v>1612</v>
      </c>
      <c r="B162" s="74"/>
      <c r="D162" s="140"/>
      <c r="E162" s="140"/>
      <c r="F162" s="70"/>
      <c r="G162" s="68"/>
      <c r="H162" s="2"/>
      <c r="I162" s="51"/>
      <c r="K162" s="140"/>
      <c r="L162" s="140"/>
      <c r="M162" s="70"/>
      <c r="N162" s="68"/>
    </row>
    <row r="163" spans="1:14" ht="15" customHeight="1" outlineLevel="1" x14ac:dyDescent="0.35">
      <c r="A163" s="47" t="s">
        <v>1613</v>
      </c>
      <c r="B163" s="74"/>
      <c r="D163" s="140"/>
      <c r="E163" s="140"/>
      <c r="F163" s="70"/>
      <c r="G163" s="68"/>
      <c r="H163" s="2"/>
      <c r="I163" s="51"/>
      <c r="K163" s="140"/>
      <c r="L163" s="140"/>
      <c r="M163" s="70"/>
      <c r="N163" s="68"/>
    </row>
    <row r="164" spans="1:14" ht="15" customHeight="1" outlineLevel="1" x14ac:dyDescent="0.35">
      <c r="A164" s="47" t="s">
        <v>1614</v>
      </c>
      <c r="B164" s="51"/>
      <c r="D164" s="140"/>
      <c r="E164" s="140"/>
      <c r="F164" s="70"/>
      <c r="G164" s="68"/>
      <c r="H164" s="2"/>
      <c r="I164" s="51"/>
      <c r="K164" s="140"/>
      <c r="L164" s="140"/>
      <c r="M164" s="70"/>
      <c r="N164" s="68"/>
    </row>
    <row r="165" spans="1:14" outlineLevel="1" x14ac:dyDescent="0.35">
      <c r="A165" s="47" t="s">
        <v>1615</v>
      </c>
      <c r="B165" s="32"/>
      <c r="C165" s="32"/>
      <c r="D165" s="32"/>
      <c r="E165" s="32"/>
      <c r="F165" s="70"/>
      <c r="G165" s="68"/>
      <c r="H165" s="2"/>
      <c r="I165" s="139"/>
      <c r="J165" s="51"/>
      <c r="K165" s="140"/>
      <c r="L165" s="140"/>
      <c r="M165" s="66"/>
      <c r="N165" s="68"/>
    </row>
    <row r="166" spans="1:14" ht="15" customHeight="1" x14ac:dyDescent="0.35">
      <c r="A166" s="56"/>
      <c r="B166" s="86" t="s">
        <v>1616</v>
      </c>
      <c r="C166" s="56" t="s">
        <v>1458</v>
      </c>
      <c r="D166" s="56"/>
      <c r="E166" s="56"/>
      <c r="F166" s="59"/>
      <c r="G166" s="59"/>
      <c r="H166" s="2"/>
      <c r="I166" s="128"/>
      <c r="J166" s="77"/>
      <c r="K166" s="77"/>
      <c r="L166" s="77"/>
      <c r="M166" s="78"/>
      <c r="N166" s="78"/>
    </row>
    <row r="167" spans="1:14" x14ac:dyDescent="0.35">
      <c r="A167" s="47" t="s">
        <v>1617</v>
      </c>
      <c r="B167" s="47" t="s">
        <v>936</v>
      </c>
      <c r="C167" s="122" t="s">
        <v>1952</v>
      </c>
      <c r="D167" s="2"/>
      <c r="E167" s="31"/>
      <c r="F167" s="31"/>
      <c r="G167" s="2"/>
      <c r="H167" s="2"/>
      <c r="K167" s="2"/>
      <c r="L167" s="31"/>
      <c r="M167" s="31"/>
      <c r="N167" s="2"/>
    </row>
    <row r="168" spans="1:14" outlineLevel="1" x14ac:dyDescent="0.35">
      <c r="A168" s="47" t="s">
        <v>1618</v>
      </c>
      <c r="B168" s="123" t="s">
        <v>938</v>
      </c>
      <c r="C168" s="122" t="s">
        <v>1952</v>
      </c>
      <c r="D168" s="2"/>
      <c r="E168" s="31"/>
      <c r="F168" s="31"/>
      <c r="G168" s="2"/>
      <c r="H168" s="2"/>
      <c r="K168" s="2"/>
      <c r="L168" s="31"/>
      <c r="M168" s="31"/>
      <c r="N168" s="2"/>
    </row>
    <row r="169" spans="1:14" outlineLevel="1" x14ac:dyDescent="0.35">
      <c r="A169" s="47" t="s">
        <v>1619</v>
      </c>
      <c r="D169" s="2"/>
      <c r="E169" s="31"/>
      <c r="F169" s="31"/>
      <c r="G169" s="2"/>
      <c r="H169" s="2"/>
      <c r="K169" s="2"/>
      <c r="L169" s="31"/>
      <c r="M169" s="31"/>
      <c r="N169" s="2"/>
    </row>
    <row r="170" spans="1:14" outlineLevel="1" x14ac:dyDescent="0.35">
      <c r="A170" s="47" t="s">
        <v>1620</v>
      </c>
      <c r="D170" s="2"/>
      <c r="E170" s="31"/>
      <c r="F170" s="31"/>
      <c r="G170" s="2"/>
      <c r="H170" s="2"/>
      <c r="K170" s="2"/>
      <c r="L170" s="31"/>
      <c r="M170" s="31"/>
      <c r="N170" s="2"/>
    </row>
    <row r="171" spans="1:14" outlineLevel="1" x14ac:dyDescent="0.35">
      <c r="A171" s="47" t="s">
        <v>1621</v>
      </c>
      <c r="D171" s="2"/>
      <c r="E171" s="31"/>
      <c r="F171" s="31"/>
      <c r="G171" s="2"/>
      <c r="H171" s="2"/>
      <c r="K171" s="2"/>
      <c r="L171" s="31"/>
      <c r="M171" s="31"/>
      <c r="N171" s="2"/>
    </row>
    <row r="172" spans="1:14" x14ac:dyDescent="0.35">
      <c r="A172" s="56"/>
      <c r="B172" s="57" t="s">
        <v>1622</v>
      </c>
      <c r="C172" s="56" t="s">
        <v>1458</v>
      </c>
      <c r="D172" s="56"/>
      <c r="E172" s="56"/>
      <c r="F172" s="59"/>
      <c r="G172" s="59"/>
      <c r="H172" s="2"/>
      <c r="I172" s="128"/>
      <c r="J172" s="77"/>
      <c r="K172" s="77"/>
      <c r="L172" s="77"/>
      <c r="M172" s="78"/>
      <c r="N172" s="78"/>
    </row>
    <row r="173" spans="1:14" ht="15" customHeight="1" x14ac:dyDescent="0.35">
      <c r="A173" s="47" t="s">
        <v>1623</v>
      </c>
      <c r="B173" s="47" t="s">
        <v>1624</v>
      </c>
      <c r="C173" s="122" t="s">
        <v>1952</v>
      </c>
      <c r="D173" s="2"/>
      <c r="E173" s="2"/>
      <c r="F173" s="2"/>
      <c r="G173" s="2"/>
      <c r="H173" s="2"/>
      <c r="K173" s="2"/>
      <c r="L173" s="2"/>
      <c r="M173" s="2"/>
      <c r="N173" s="2"/>
    </row>
    <row r="174" spans="1:14" outlineLevel="1" x14ac:dyDescent="0.35">
      <c r="A174" s="47" t="s">
        <v>1625</v>
      </c>
      <c r="D174" s="2"/>
      <c r="E174" s="2"/>
      <c r="F174" s="2"/>
      <c r="G174" s="2"/>
      <c r="H174" s="2"/>
      <c r="K174" s="2"/>
      <c r="L174" s="2"/>
      <c r="M174" s="2"/>
      <c r="N174" s="2"/>
    </row>
    <row r="175" spans="1:14" outlineLevel="1" x14ac:dyDescent="0.35">
      <c r="A175" s="47" t="s">
        <v>1626</v>
      </c>
      <c r="D175" s="2"/>
      <c r="E175" s="2"/>
      <c r="F175" s="2"/>
      <c r="G175" s="2"/>
      <c r="H175" s="2"/>
      <c r="K175" s="2"/>
      <c r="L175" s="2"/>
      <c r="M175" s="2"/>
      <c r="N175" s="2"/>
    </row>
    <row r="176" spans="1:14" outlineLevel="1" x14ac:dyDescent="0.35">
      <c r="A176" s="47" t="s">
        <v>1627</v>
      </c>
      <c r="D176" s="2"/>
      <c r="E176" s="2"/>
      <c r="F176" s="2"/>
      <c r="G176" s="2"/>
      <c r="H176" s="2"/>
      <c r="K176" s="2"/>
      <c r="L176" s="2"/>
      <c r="M176" s="2"/>
      <c r="N176" s="2"/>
    </row>
    <row r="177" spans="1:14" outlineLevel="1" x14ac:dyDescent="0.35">
      <c r="A177" s="47" t="s">
        <v>1628</v>
      </c>
      <c r="D177" s="2"/>
      <c r="E177" s="2"/>
      <c r="F177" s="2"/>
      <c r="G177" s="2"/>
      <c r="H177" s="2"/>
      <c r="K177" s="2"/>
      <c r="L177" s="2"/>
      <c r="M177" s="2"/>
      <c r="N177" s="2"/>
    </row>
    <row r="178" spans="1:14" outlineLevel="1" x14ac:dyDescent="0.35">
      <c r="A178" s="47" t="s">
        <v>1629</v>
      </c>
    </row>
    <row r="179" spans="1:14" outlineLevel="1" x14ac:dyDescent="0.35">
      <c r="A179" s="47" t="s">
        <v>1630</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50" zoomScaleNormal="50" workbookViewId="0">
      <selection activeCell="D58" sqref="D58"/>
    </sheetView>
  </sheetViews>
  <sheetFormatPr defaultColWidth="8.90625" defaultRowHeight="14.5" outlineLevelRow="1" x14ac:dyDescent="0.35"/>
  <cols>
    <col min="1" max="1" width="10.81640625" style="34" customWidth="1"/>
    <col min="2" max="2" width="60.81640625" style="34" customWidth="1"/>
    <col min="3" max="4" width="40.81640625" style="34" customWidth="1"/>
    <col min="5" max="5" width="6.81640625" style="34" customWidth="1"/>
    <col min="6" max="6" width="40.81640625" style="34" customWidth="1"/>
    <col min="7" max="7" width="40.81640625" style="31" customWidth="1"/>
    <col min="8" max="16384" width="8.90625" style="32"/>
  </cols>
  <sheetData>
    <row r="1" spans="1:7" ht="31" x14ac:dyDescent="0.35">
      <c r="A1" s="1" t="s">
        <v>1631</v>
      </c>
      <c r="B1" s="1"/>
      <c r="C1" s="31"/>
      <c r="D1" s="31"/>
      <c r="E1" s="31"/>
      <c r="F1" s="22" t="s">
        <v>175</v>
      </c>
    </row>
    <row r="2" spans="1:7" ht="15" thickBot="1" x14ac:dyDescent="0.4">
      <c r="A2" s="31"/>
      <c r="B2" s="31"/>
      <c r="C2" s="31"/>
      <c r="D2" s="31"/>
      <c r="E2" s="31"/>
      <c r="F2" s="31"/>
    </row>
    <row r="3" spans="1:7" ht="19" thickBot="1" x14ac:dyDescent="0.4">
      <c r="A3" s="35"/>
      <c r="B3" s="36" t="s">
        <v>176</v>
      </c>
      <c r="C3" s="105" t="s">
        <v>352</v>
      </c>
      <c r="D3" s="35"/>
      <c r="E3" s="35"/>
      <c r="F3" s="35"/>
      <c r="G3" s="35"/>
    </row>
    <row r="4" spans="1:7" ht="15" thickBot="1" x14ac:dyDescent="0.4"/>
    <row r="5" spans="1:7" ht="19" thickBot="1" x14ac:dyDescent="0.4">
      <c r="A5" s="37"/>
      <c r="B5" s="144" t="s">
        <v>1632</v>
      </c>
      <c r="C5" s="37"/>
      <c r="E5" s="39"/>
      <c r="F5" s="39"/>
    </row>
    <row r="6" spans="1:7" ht="15" thickBot="1" x14ac:dyDescent="0.4">
      <c r="B6" s="145" t="s">
        <v>1633</v>
      </c>
    </row>
    <row r="7" spans="1:7" x14ac:dyDescent="0.35">
      <c r="B7" s="43"/>
    </row>
    <row r="8" spans="1:7" ht="37" x14ac:dyDescent="0.35">
      <c r="A8" s="44" t="s">
        <v>186</v>
      </c>
      <c r="B8" s="44" t="s">
        <v>1633</v>
      </c>
      <c r="C8" s="45"/>
      <c r="D8" s="45"/>
      <c r="E8" s="45"/>
      <c r="F8" s="45"/>
      <c r="G8" s="46"/>
    </row>
    <row r="9" spans="1:7" ht="15" customHeight="1" x14ac:dyDescent="0.35">
      <c r="A9" s="56"/>
      <c r="B9" s="57" t="s">
        <v>1446</v>
      </c>
      <c r="C9" s="56" t="s">
        <v>1634</v>
      </c>
      <c r="D9" s="56"/>
      <c r="E9" s="58"/>
      <c r="F9" s="56"/>
      <c r="G9" s="59"/>
    </row>
    <row r="10" spans="1:7" x14ac:dyDescent="0.35">
      <c r="A10" s="47" t="s">
        <v>1635</v>
      </c>
      <c r="B10" s="47" t="s">
        <v>1636</v>
      </c>
      <c r="C10" s="180" t="s">
        <v>1952</v>
      </c>
    </row>
    <row r="11" spans="1:7" outlineLevel="1" x14ac:dyDescent="0.35">
      <c r="A11" s="47" t="s">
        <v>1637</v>
      </c>
      <c r="B11" s="67" t="s">
        <v>739</v>
      </c>
      <c r="C11" s="180"/>
    </row>
    <row r="12" spans="1:7" outlineLevel="1" x14ac:dyDescent="0.35">
      <c r="A12" s="47" t="s">
        <v>1638</v>
      </c>
      <c r="B12" s="67" t="s">
        <v>741</v>
      </c>
      <c r="C12" s="180"/>
    </row>
    <row r="13" spans="1:7" outlineLevel="1" x14ac:dyDescent="0.35">
      <c r="A13" s="47" t="s">
        <v>1639</v>
      </c>
      <c r="B13" s="49"/>
    </row>
    <row r="14" spans="1:7" outlineLevel="1" x14ac:dyDescent="0.35">
      <c r="A14" s="47" t="s">
        <v>1640</v>
      </c>
      <c r="B14" s="49"/>
    </row>
    <row r="15" spans="1:7" outlineLevel="1" x14ac:dyDescent="0.35">
      <c r="A15" s="47" t="s">
        <v>1641</v>
      </c>
      <c r="B15" s="49"/>
    </row>
    <row r="16" spans="1:7" outlineLevel="1" x14ac:dyDescent="0.35">
      <c r="A16" s="47" t="s">
        <v>1642</v>
      </c>
      <c r="B16" s="49"/>
    </row>
    <row r="17" spans="1:7" ht="15" customHeight="1" x14ac:dyDescent="0.35">
      <c r="A17" s="56"/>
      <c r="B17" s="57" t="s">
        <v>1643</v>
      </c>
      <c r="C17" s="56" t="s">
        <v>1644</v>
      </c>
      <c r="D17" s="56"/>
      <c r="E17" s="58"/>
      <c r="F17" s="59"/>
      <c r="G17" s="59"/>
    </row>
    <row r="18" spans="1:7" x14ac:dyDescent="0.35">
      <c r="A18" s="47" t="s">
        <v>1645</v>
      </c>
      <c r="B18" s="47" t="s">
        <v>750</v>
      </c>
      <c r="C18" s="122" t="s">
        <v>1952</v>
      </c>
    </row>
    <row r="19" spans="1:7" outlineLevel="1" x14ac:dyDescent="0.35">
      <c r="A19" s="47" t="s">
        <v>1646</v>
      </c>
      <c r="C19" s="64"/>
    </row>
    <row r="20" spans="1:7" outlineLevel="1" x14ac:dyDescent="0.35">
      <c r="A20" s="47" t="s">
        <v>1647</v>
      </c>
      <c r="C20" s="64"/>
    </row>
    <row r="21" spans="1:7" outlineLevel="1" x14ac:dyDescent="0.35">
      <c r="A21" s="47" t="s">
        <v>1648</v>
      </c>
      <c r="C21" s="64"/>
    </row>
    <row r="22" spans="1:7" outlineLevel="1" x14ac:dyDescent="0.35">
      <c r="A22" s="47" t="s">
        <v>1649</v>
      </c>
      <c r="C22" s="64"/>
    </row>
    <row r="23" spans="1:7" outlineLevel="1" x14ac:dyDescent="0.35">
      <c r="A23" s="47" t="s">
        <v>1650</v>
      </c>
      <c r="C23" s="64"/>
    </row>
    <row r="24" spans="1:7" outlineLevel="1" x14ac:dyDescent="0.35">
      <c r="A24" s="47" t="s">
        <v>1651</v>
      </c>
      <c r="C24" s="64"/>
    </row>
    <row r="25" spans="1:7" ht="15" customHeight="1" x14ac:dyDescent="0.35">
      <c r="A25" s="56"/>
      <c r="B25" s="57" t="s">
        <v>1652</v>
      </c>
      <c r="C25" s="56" t="s">
        <v>1644</v>
      </c>
      <c r="D25" s="56"/>
      <c r="E25" s="58"/>
      <c r="F25" s="59"/>
      <c r="G25" s="59"/>
    </row>
    <row r="26" spans="1:7" x14ac:dyDescent="0.35">
      <c r="A26" s="47" t="s">
        <v>1653</v>
      </c>
      <c r="B26" s="119" t="s">
        <v>759</v>
      </c>
      <c r="C26" s="141">
        <f>SUM(C27:C53)</f>
        <v>0</v>
      </c>
      <c r="D26" s="146"/>
      <c r="F26" s="146"/>
      <c r="G26" s="34"/>
    </row>
    <row r="27" spans="1:7" x14ac:dyDescent="0.35">
      <c r="A27" s="47" t="s">
        <v>1654</v>
      </c>
      <c r="B27" s="47" t="s">
        <v>761</v>
      </c>
      <c r="C27" s="122" t="s">
        <v>1952</v>
      </c>
      <c r="D27" s="146"/>
      <c r="F27" s="146"/>
      <c r="G27" s="34"/>
    </row>
    <row r="28" spans="1:7" x14ac:dyDescent="0.35">
      <c r="A28" s="47" t="s">
        <v>1655</v>
      </c>
      <c r="B28" s="47" t="s">
        <v>763</v>
      </c>
      <c r="C28" s="122" t="s">
        <v>1952</v>
      </c>
      <c r="D28" s="146"/>
      <c r="F28" s="146"/>
      <c r="G28" s="34"/>
    </row>
    <row r="29" spans="1:7" x14ac:dyDescent="0.35">
      <c r="A29" s="47" t="s">
        <v>1656</v>
      </c>
      <c r="B29" s="47" t="s">
        <v>765</v>
      </c>
      <c r="C29" s="122" t="s">
        <v>1952</v>
      </c>
      <c r="D29" s="146"/>
      <c r="F29" s="146"/>
      <c r="G29" s="34"/>
    </row>
    <row r="30" spans="1:7" x14ac:dyDescent="0.35">
      <c r="A30" s="47" t="s">
        <v>1657</v>
      </c>
      <c r="B30" s="47" t="s">
        <v>767</v>
      </c>
      <c r="C30" s="122" t="s">
        <v>1952</v>
      </c>
      <c r="D30" s="146"/>
      <c r="F30" s="146"/>
      <c r="G30" s="34"/>
    </row>
    <row r="31" spans="1:7" x14ac:dyDescent="0.35">
      <c r="A31" s="47" t="s">
        <v>1658</v>
      </c>
      <c r="B31" s="47" t="s">
        <v>769</v>
      </c>
      <c r="C31" s="122" t="s">
        <v>1952</v>
      </c>
      <c r="D31" s="146"/>
      <c r="F31" s="146"/>
      <c r="G31" s="34"/>
    </row>
    <row r="32" spans="1:7" x14ac:dyDescent="0.35">
      <c r="A32" s="47" t="s">
        <v>1659</v>
      </c>
      <c r="B32" s="47" t="s">
        <v>771</v>
      </c>
      <c r="C32" s="122" t="s">
        <v>1952</v>
      </c>
      <c r="D32" s="146"/>
      <c r="F32" s="146"/>
      <c r="G32" s="34"/>
    </row>
    <row r="33" spans="1:7" x14ac:dyDescent="0.35">
      <c r="A33" s="47" t="s">
        <v>1660</v>
      </c>
      <c r="B33" s="47" t="s">
        <v>773</v>
      </c>
      <c r="C33" s="122" t="s">
        <v>1952</v>
      </c>
      <c r="D33" s="146"/>
      <c r="F33" s="146"/>
      <c r="G33" s="34"/>
    </row>
    <row r="34" spans="1:7" x14ac:dyDescent="0.35">
      <c r="A34" s="47" t="s">
        <v>1661</v>
      </c>
      <c r="B34" s="47" t="s">
        <v>775</v>
      </c>
      <c r="C34" s="122" t="s">
        <v>1952</v>
      </c>
      <c r="D34" s="146"/>
      <c r="F34" s="146"/>
      <c r="G34" s="34"/>
    </row>
    <row r="35" spans="1:7" x14ac:dyDescent="0.35">
      <c r="A35" s="47" t="s">
        <v>1662</v>
      </c>
      <c r="B35" s="47" t="s">
        <v>777</v>
      </c>
      <c r="C35" s="122" t="s">
        <v>1952</v>
      </c>
      <c r="D35" s="146"/>
      <c r="F35" s="146"/>
      <c r="G35" s="34"/>
    </row>
    <row r="36" spans="1:7" x14ac:dyDescent="0.35">
      <c r="A36" s="47" t="s">
        <v>1663</v>
      </c>
      <c r="B36" s="47" t="s">
        <v>779</v>
      </c>
      <c r="C36" s="122" t="s">
        <v>1952</v>
      </c>
      <c r="D36" s="146"/>
      <c r="F36" s="146"/>
      <c r="G36" s="34"/>
    </row>
    <row r="37" spans="1:7" x14ac:dyDescent="0.35">
      <c r="A37" s="47" t="s">
        <v>1664</v>
      </c>
      <c r="B37" s="47" t="s">
        <v>781</v>
      </c>
      <c r="C37" s="122" t="s">
        <v>1952</v>
      </c>
      <c r="D37" s="146"/>
      <c r="F37" s="146"/>
      <c r="G37" s="34"/>
    </row>
    <row r="38" spans="1:7" x14ac:dyDescent="0.35">
      <c r="A38" s="47" t="s">
        <v>1665</v>
      </c>
      <c r="B38" s="47" t="s">
        <v>783</v>
      </c>
      <c r="C38" s="122" t="s">
        <v>1952</v>
      </c>
      <c r="D38" s="146"/>
      <c r="F38" s="146"/>
      <c r="G38" s="34"/>
    </row>
    <row r="39" spans="1:7" x14ac:dyDescent="0.35">
      <c r="A39" s="47" t="s">
        <v>1666</v>
      </c>
      <c r="B39" s="47" t="s">
        <v>785</v>
      </c>
      <c r="C39" s="122" t="s">
        <v>1952</v>
      </c>
      <c r="D39" s="146"/>
      <c r="F39" s="146"/>
      <c r="G39" s="34"/>
    </row>
    <row r="40" spans="1:7" x14ac:dyDescent="0.35">
      <c r="A40" s="47" t="s">
        <v>1667</v>
      </c>
      <c r="B40" s="47" t="s">
        <v>787</v>
      </c>
      <c r="C40" s="122" t="s">
        <v>1952</v>
      </c>
      <c r="D40" s="146"/>
      <c r="F40" s="146"/>
      <c r="G40" s="34"/>
    </row>
    <row r="41" spans="1:7" x14ac:dyDescent="0.35">
      <c r="A41" s="47" t="s">
        <v>1668</v>
      </c>
      <c r="B41" s="47" t="s">
        <v>789</v>
      </c>
      <c r="C41" s="122" t="s">
        <v>1952</v>
      </c>
      <c r="D41" s="146"/>
      <c r="F41" s="146"/>
      <c r="G41" s="34"/>
    </row>
    <row r="42" spans="1:7" x14ac:dyDescent="0.35">
      <c r="A42" s="47" t="s">
        <v>1669</v>
      </c>
      <c r="B42" s="47" t="s">
        <v>791</v>
      </c>
      <c r="C42" s="122" t="s">
        <v>1952</v>
      </c>
      <c r="D42" s="146"/>
      <c r="F42" s="146"/>
      <c r="G42" s="34"/>
    </row>
    <row r="43" spans="1:7" x14ac:dyDescent="0.35">
      <c r="A43" s="47" t="s">
        <v>1670</v>
      </c>
      <c r="B43" s="47" t="s">
        <v>793</v>
      </c>
      <c r="C43" s="122" t="s">
        <v>1952</v>
      </c>
      <c r="D43" s="146"/>
      <c r="F43" s="146"/>
      <c r="G43" s="34"/>
    </row>
    <row r="44" spans="1:7" x14ac:dyDescent="0.35">
      <c r="A44" s="47" t="s">
        <v>1671</v>
      </c>
      <c r="B44" s="47" t="s">
        <v>795</v>
      </c>
      <c r="C44" s="122" t="s">
        <v>1952</v>
      </c>
      <c r="D44" s="146"/>
      <c r="F44" s="146"/>
      <c r="G44" s="34"/>
    </row>
    <row r="45" spans="1:7" x14ac:dyDescent="0.35">
      <c r="A45" s="47" t="s">
        <v>1672</v>
      </c>
      <c r="B45" s="47" t="s">
        <v>797</v>
      </c>
      <c r="C45" s="122" t="s">
        <v>1952</v>
      </c>
      <c r="D45" s="146"/>
      <c r="F45" s="146"/>
      <c r="G45" s="34"/>
    </row>
    <row r="46" spans="1:7" x14ac:dyDescent="0.35">
      <c r="A46" s="47" t="s">
        <v>1673</v>
      </c>
      <c r="B46" s="47" t="s">
        <v>799</v>
      </c>
      <c r="C46" s="122" t="s">
        <v>1952</v>
      </c>
      <c r="D46" s="146"/>
      <c r="F46" s="146"/>
      <c r="G46" s="34"/>
    </row>
    <row r="47" spans="1:7" x14ac:dyDescent="0.35">
      <c r="A47" s="47" t="s">
        <v>1674</v>
      </c>
      <c r="B47" s="47" t="s">
        <v>801</v>
      </c>
      <c r="C47" s="122" t="s">
        <v>1952</v>
      </c>
      <c r="D47" s="146"/>
      <c r="F47" s="146"/>
      <c r="G47" s="34"/>
    </row>
    <row r="48" spans="1:7" x14ac:dyDescent="0.35">
      <c r="A48" s="47" t="s">
        <v>1675</v>
      </c>
      <c r="B48" s="47" t="s">
        <v>803</v>
      </c>
      <c r="C48" s="122" t="s">
        <v>1952</v>
      </c>
      <c r="D48" s="146"/>
      <c r="F48" s="146"/>
      <c r="G48" s="34"/>
    </row>
    <row r="49" spans="1:7" x14ac:dyDescent="0.35">
      <c r="A49" s="47" t="s">
        <v>1676</v>
      </c>
      <c r="B49" s="47" t="s">
        <v>805</v>
      </c>
      <c r="C49" s="122" t="s">
        <v>1952</v>
      </c>
      <c r="D49" s="146"/>
      <c r="F49" s="146"/>
      <c r="G49" s="34"/>
    </row>
    <row r="50" spans="1:7" x14ac:dyDescent="0.35">
      <c r="A50" s="47" t="s">
        <v>1677</v>
      </c>
      <c r="B50" s="47" t="s">
        <v>807</v>
      </c>
      <c r="C50" s="122" t="s">
        <v>1952</v>
      </c>
      <c r="D50" s="146"/>
      <c r="F50" s="146"/>
      <c r="G50" s="34"/>
    </row>
    <row r="51" spans="1:7" x14ac:dyDescent="0.35">
      <c r="A51" s="47" t="s">
        <v>1678</v>
      </c>
      <c r="B51" s="47" t="s">
        <v>809</v>
      </c>
      <c r="C51" s="122" t="s">
        <v>1952</v>
      </c>
      <c r="D51" s="146"/>
      <c r="F51" s="146"/>
      <c r="G51" s="34"/>
    </row>
    <row r="52" spans="1:7" x14ac:dyDescent="0.35">
      <c r="A52" s="47" t="s">
        <v>1679</v>
      </c>
      <c r="B52" s="47" t="s">
        <v>811</v>
      </c>
      <c r="C52" s="122" t="s">
        <v>1952</v>
      </c>
      <c r="D52" s="146"/>
      <c r="F52" s="146"/>
      <c r="G52" s="34"/>
    </row>
    <row r="53" spans="1:7" x14ac:dyDescent="0.35">
      <c r="A53" s="47" t="s">
        <v>1680</v>
      </c>
      <c r="B53" s="47" t="s">
        <v>813</v>
      </c>
      <c r="C53" s="122" t="s">
        <v>1952</v>
      </c>
      <c r="D53" s="146"/>
      <c r="F53" s="146"/>
      <c r="G53" s="34"/>
    </row>
    <row r="54" spans="1:7" x14ac:dyDescent="0.35">
      <c r="A54" s="47" t="s">
        <v>1681</v>
      </c>
      <c r="B54" s="119" t="s">
        <v>466</v>
      </c>
      <c r="C54" s="141">
        <f>SUM(C55:C57)</f>
        <v>0</v>
      </c>
      <c r="D54" s="146"/>
      <c r="F54" s="146"/>
      <c r="G54" s="34"/>
    </row>
    <row r="55" spans="1:7" x14ac:dyDescent="0.35">
      <c r="A55" s="47" t="s">
        <v>1682</v>
      </c>
      <c r="B55" s="47" t="s">
        <v>816</v>
      </c>
      <c r="C55" s="122" t="s">
        <v>1952</v>
      </c>
      <c r="D55" s="146"/>
      <c r="F55" s="146"/>
      <c r="G55" s="34"/>
    </row>
    <row r="56" spans="1:7" x14ac:dyDescent="0.35">
      <c r="A56" s="47" t="s">
        <v>1683</v>
      </c>
      <c r="B56" s="47" t="s">
        <v>818</v>
      </c>
      <c r="C56" s="122" t="s">
        <v>1952</v>
      </c>
      <c r="D56" s="146"/>
      <c r="F56" s="146"/>
      <c r="G56" s="34"/>
    </row>
    <row r="57" spans="1:7" x14ac:dyDescent="0.35">
      <c r="A57" s="47" t="s">
        <v>1684</v>
      </c>
      <c r="B57" s="47" t="s">
        <v>820</v>
      </c>
      <c r="C57" s="122" t="s">
        <v>1952</v>
      </c>
      <c r="D57" s="146"/>
      <c r="F57" s="146"/>
      <c r="G57" s="34"/>
    </row>
    <row r="58" spans="1:7" x14ac:dyDescent="0.35">
      <c r="A58" s="47" t="s">
        <v>1685</v>
      </c>
      <c r="B58" s="119" t="s">
        <v>263</v>
      </c>
      <c r="C58" s="141">
        <f>SUM(C59:C69)</f>
        <v>0</v>
      </c>
      <c r="D58" s="146"/>
      <c r="F58" s="146"/>
      <c r="G58" s="34"/>
    </row>
    <row r="59" spans="1:7" x14ac:dyDescent="0.35">
      <c r="A59" s="47" t="s">
        <v>1686</v>
      </c>
      <c r="B59" s="60" t="s">
        <v>468</v>
      </c>
      <c r="C59" s="122" t="s">
        <v>1952</v>
      </c>
      <c r="D59" s="146"/>
      <c r="F59" s="146"/>
      <c r="G59" s="34"/>
    </row>
    <row r="60" spans="1:7" x14ac:dyDescent="0.35">
      <c r="A60" s="47" t="s">
        <v>1687</v>
      </c>
      <c r="B60" s="47" t="s">
        <v>470</v>
      </c>
      <c r="C60" s="122" t="s">
        <v>1952</v>
      </c>
      <c r="D60" s="146"/>
      <c r="F60" s="146"/>
      <c r="G60" s="34"/>
    </row>
    <row r="61" spans="1:7" x14ac:dyDescent="0.35">
      <c r="A61" s="47" t="s">
        <v>1688</v>
      </c>
      <c r="B61" s="60" t="s">
        <v>472</v>
      </c>
      <c r="C61" s="122" t="s">
        <v>1952</v>
      </c>
      <c r="D61" s="146"/>
      <c r="F61" s="146"/>
      <c r="G61" s="34"/>
    </row>
    <row r="62" spans="1:7" x14ac:dyDescent="0.35">
      <c r="A62" s="47" t="s">
        <v>1689</v>
      </c>
      <c r="B62" s="60" t="s">
        <v>474</v>
      </c>
      <c r="C62" s="122" t="s">
        <v>1952</v>
      </c>
      <c r="D62" s="146"/>
      <c r="F62" s="146"/>
      <c r="G62" s="34"/>
    </row>
    <row r="63" spans="1:7" x14ac:dyDescent="0.35">
      <c r="A63" s="47" t="s">
        <v>1690</v>
      </c>
      <c r="B63" s="60" t="s">
        <v>476</v>
      </c>
      <c r="C63" s="122" t="s">
        <v>1952</v>
      </c>
      <c r="D63" s="146"/>
      <c r="F63" s="146"/>
      <c r="G63" s="34"/>
    </row>
    <row r="64" spans="1:7" x14ac:dyDescent="0.35">
      <c r="A64" s="47" t="s">
        <v>1691</v>
      </c>
      <c r="B64" s="60" t="s">
        <v>478</v>
      </c>
      <c r="C64" s="122" t="s">
        <v>1952</v>
      </c>
      <c r="D64" s="146"/>
      <c r="F64" s="146"/>
      <c r="G64" s="34"/>
    </row>
    <row r="65" spans="1:7" x14ac:dyDescent="0.35">
      <c r="A65" s="47" t="s">
        <v>1692</v>
      </c>
      <c r="B65" s="60" t="s">
        <v>480</v>
      </c>
      <c r="C65" s="122" t="s">
        <v>1952</v>
      </c>
      <c r="D65" s="146"/>
      <c r="F65" s="146"/>
      <c r="G65" s="34"/>
    </row>
    <row r="66" spans="1:7" x14ac:dyDescent="0.35">
      <c r="A66" s="47" t="s">
        <v>1693</v>
      </c>
      <c r="B66" s="60" t="s">
        <v>482</v>
      </c>
      <c r="C66" s="122" t="s">
        <v>1952</v>
      </c>
      <c r="D66" s="146"/>
      <c r="F66" s="146"/>
      <c r="G66" s="34"/>
    </row>
    <row r="67" spans="1:7" x14ac:dyDescent="0.35">
      <c r="A67" s="47" t="s">
        <v>1694</v>
      </c>
      <c r="B67" s="60" t="s">
        <v>484</v>
      </c>
      <c r="C67" s="122" t="s">
        <v>1952</v>
      </c>
      <c r="D67" s="146"/>
      <c r="F67" s="146"/>
      <c r="G67" s="34"/>
    </row>
    <row r="68" spans="1:7" x14ac:dyDescent="0.35">
      <c r="A68" s="47" t="s">
        <v>1695</v>
      </c>
      <c r="B68" s="60" t="s">
        <v>486</v>
      </c>
      <c r="C68" s="122" t="s">
        <v>1952</v>
      </c>
      <c r="D68" s="146"/>
      <c r="F68" s="146"/>
      <c r="G68" s="34"/>
    </row>
    <row r="69" spans="1:7" x14ac:dyDescent="0.35">
      <c r="A69" s="47" t="s">
        <v>1696</v>
      </c>
      <c r="B69" s="60" t="s">
        <v>263</v>
      </c>
      <c r="C69" s="122" t="s">
        <v>1952</v>
      </c>
      <c r="D69" s="146"/>
      <c r="F69" s="146"/>
      <c r="G69" s="34"/>
    </row>
    <row r="70" spans="1:7" hidden="1" outlineLevel="1" x14ac:dyDescent="0.35">
      <c r="A70" s="47" t="s">
        <v>1697</v>
      </c>
      <c r="B70" s="169" t="s">
        <v>267</v>
      </c>
      <c r="C70" s="122"/>
      <c r="G70" s="34"/>
    </row>
    <row r="71" spans="1:7" hidden="1" outlineLevel="1" x14ac:dyDescent="0.35">
      <c r="A71" s="47" t="s">
        <v>1698</v>
      </c>
      <c r="B71" s="169" t="s">
        <v>267</v>
      </c>
      <c r="C71" s="122"/>
      <c r="G71" s="34"/>
    </row>
    <row r="72" spans="1:7" hidden="1" outlineLevel="1" x14ac:dyDescent="0.35">
      <c r="A72" s="47" t="s">
        <v>1699</v>
      </c>
      <c r="B72" s="169" t="s">
        <v>267</v>
      </c>
      <c r="C72" s="122"/>
      <c r="G72" s="34"/>
    </row>
    <row r="73" spans="1:7" hidden="1" outlineLevel="1" x14ac:dyDescent="0.35">
      <c r="A73" s="47" t="s">
        <v>1700</v>
      </c>
      <c r="B73" s="169" t="s">
        <v>267</v>
      </c>
      <c r="C73" s="122"/>
      <c r="G73" s="34"/>
    </row>
    <row r="74" spans="1:7" hidden="1" outlineLevel="1" x14ac:dyDescent="0.35">
      <c r="A74" s="47" t="s">
        <v>1701</v>
      </c>
      <c r="B74" s="169" t="s">
        <v>267</v>
      </c>
      <c r="C74" s="122"/>
      <c r="G74" s="34"/>
    </row>
    <row r="75" spans="1:7" hidden="1" outlineLevel="1" x14ac:dyDescent="0.35">
      <c r="A75" s="47" t="s">
        <v>1702</v>
      </c>
      <c r="B75" s="169" t="s">
        <v>267</v>
      </c>
      <c r="C75" s="122"/>
      <c r="G75" s="34"/>
    </row>
    <row r="76" spans="1:7" hidden="1" outlineLevel="1" x14ac:dyDescent="0.35">
      <c r="A76" s="47" t="s">
        <v>1703</v>
      </c>
      <c r="B76" s="169" t="s">
        <v>267</v>
      </c>
      <c r="C76" s="122"/>
      <c r="G76" s="34"/>
    </row>
    <row r="77" spans="1:7" hidden="1" outlineLevel="1" x14ac:dyDescent="0.35">
      <c r="A77" s="47" t="s">
        <v>1704</v>
      </c>
      <c r="B77" s="169" t="s">
        <v>267</v>
      </c>
      <c r="C77" s="122"/>
      <c r="G77" s="34"/>
    </row>
    <row r="78" spans="1:7" hidden="1" outlineLevel="1" x14ac:dyDescent="0.35">
      <c r="A78" s="47" t="s">
        <v>1705</v>
      </c>
      <c r="B78" s="169" t="s">
        <v>267</v>
      </c>
      <c r="C78" s="122"/>
      <c r="G78" s="34"/>
    </row>
    <row r="79" spans="1:7" hidden="1" outlineLevel="1" x14ac:dyDescent="0.35">
      <c r="A79" s="47" t="s">
        <v>1706</v>
      </c>
      <c r="B79" s="169" t="s">
        <v>267</v>
      </c>
      <c r="C79" s="122"/>
      <c r="G79" s="34"/>
    </row>
    <row r="80" spans="1:7" ht="15" customHeight="1" collapsed="1" x14ac:dyDescent="0.35">
      <c r="A80" s="56"/>
      <c r="B80" s="57" t="s">
        <v>1707</v>
      </c>
      <c r="C80" s="56" t="s">
        <v>1644</v>
      </c>
      <c r="D80" s="56"/>
      <c r="E80" s="58"/>
      <c r="F80" s="59"/>
      <c r="G80" s="59"/>
    </row>
    <row r="81" spans="1:7" x14ac:dyDescent="0.35">
      <c r="A81" s="47" t="s">
        <v>1708</v>
      </c>
      <c r="B81" s="47" t="s">
        <v>897</v>
      </c>
      <c r="C81" s="122" t="s">
        <v>1952</v>
      </c>
      <c r="E81" s="31"/>
    </row>
    <row r="82" spans="1:7" x14ac:dyDescent="0.35">
      <c r="A82" s="47" t="s">
        <v>1709</v>
      </c>
      <c r="B82" s="47" t="s">
        <v>899</v>
      </c>
      <c r="C82" s="122" t="s">
        <v>1952</v>
      </c>
      <c r="E82" s="31"/>
    </row>
    <row r="83" spans="1:7" x14ac:dyDescent="0.35">
      <c r="A83" s="47" t="s">
        <v>1710</v>
      </c>
      <c r="B83" s="47" t="s">
        <v>263</v>
      </c>
      <c r="C83" s="122" t="s">
        <v>1952</v>
      </c>
      <c r="E83" s="31"/>
    </row>
    <row r="84" spans="1:7" hidden="1" outlineLevel="1" x14ac:dyDescent="0.35">
      <c r="A84" s="47" t="s">
        <v>1711</v>
      </c>
      <c r="C84" s="64"/>
      <c r="E84" s="31"/>
    </row>
    <row r="85" spans="1:7" hidden="1" outlineLevel="1" x14ac:dyDescent="0.35">
      <c r="A85" s="47" t="s">
        <v>1712</v>
      </c>
      <c r="C85" s="64"/>
      <c r="E85" s="31"/>
    </row>
    <row r="86" spans="1:7" hidden="1" outlineLevel="1" x14ac:dyDescent="0.35">
      <c r="A86" s="47" t="s">
        <v>1713</v>
      </c>
      <c r="C86" s="64"/>
      <c r="E86" s="31"/>
    </row>
    <row r="87" spans="1:7" hidden="1" outlineLevel="1" x14ac:dyDescent="0.35">
      <c r="A87" s="47" t="s">
        <v>1714</v>
      </c>
      <c r="C87" s="64"/>
      <c r="E87" s="31"/>
    </row>
    <row r="88" spans="1:7" hidden="1" outlineLevel="1" x14ac:dyDescent="0.35">
      <c r="A88" s="47" t="s">
        <v>1715</v>
      </c>
      <c r="C88" s="64"/>
      <c r="E88" s="31"/>
    </row>
    <row r="89" spans="1:7" hidden="1" outlineLevel="1" x14ac:dyDescent="0.35">
      <c r="A89" s="47" t="s">
        <v>1716</v>
      </c>
      <c r="C89" s="64"/>
      <c r="E89" s="31"/>
    </row>
    <row r="90" spans="1:7" ht="15" customHeight="1" collapsed="1" x14ac:dyDescent="0.35">
      <c r="A90" s="56"/>
      <c r="B90" s="57" t="s">
        <v>1717</v>
      </c>
      <c r="C90" s="56" t="s">
        <v>1644</v>
      </c>
      <c r="D90" s="56"/>
      <c r="E90" s="58"/>
      <c r="F90" s="59"/>
      <c r="G90" s="59"/>
    </row>
    <row r="91" spans="1:7" x14ac:dyDescent="0.35">
      <c r="A91" s="47" t="s">
        <v>1718</v>
      </c>
      <c r="B91" s="47" t="s">
        <v>909</v>
      </c>
      <c r="C91" s="122" t="s">
        <v>1952</v>
      </c>
      <c r="E91" s="31"/>
    </row>
    <row r="92" spans="1:7" x14ac:dyDescent="0.35">
      <c r="A92" s="47" t="s">
        <v>1719</v>
      </c>
      <c r="B92" s="47" t="s">
        <v>911</v>
      </c>
      <c r="C92" s="122" t="s">
        <v>1952</v>
      </c>
      <c r="E92" s="31"/>
    </row>
    <row r="93" spans="1:7" x14ac:dyDescent="0.35">
      <c r="A93" s="47" t="s">
        <v>1720</v>
      </c>
      <c r="B93" s="47" t="s">
        <v>263</v>
      </c>
      <c r="C93" s="122" t="s">
        <v>1952</v>
      </c>
      <c r="E93" s="31"/>
    </row>
    <row r="94" spans="1:7" hidden="1" outlineLevel="1" x14ac:dyDescent="0.35">
      <c r="A94" s="47" t="s">
        <v>1721</v>
      </c>
      <c r="C94" s="64"/>
      <c r="E94" s="31"/>
    </row>
    <row r="95" spans="1:7" hidden="1" outlineLevel="1" x14ac:dyDescent="0.35">
      <c r="A95" s="47" t="s">
        <v>1722</v>
      </c>
      <c r="C95" s="64"/>
      <c r="E95" s="31"/>
    </row>
    <row r="96" spans="1:7" hidden="1" outlineLevel="1" x14ac:dyDescent="0.35">
      <c r="A96" s="47" t="s">
        <v>1723</v>
      </c>
      <c r="C96" s="64"/>
      <c r="E96" s="31"/>
    </row>
    <row r="97" spans="1:7" hidden="1" outlineLevel="1" x14ac:dyDescent="0.35">
      <c r="A97" s="47" t="s">
        <v>1724</v>
      </c>
      <c r="C97" s="64"/>
      <c r="E97" s="31"/>
    </row>
    <row r="98" spans="1:7" hidden="1" outlineLevel="1" x14ac:dyDescent="0.35">
      <c r="A98" s="47" t="s">
        <v>1725</v>
      </c>
      <c r="C98" s="64"/>
      <c r="E98" s="31"/>
    </row>
    <row r="99" spans="1:7" hidden="1" outlineLevel="1" x14ac:dyDescent="0.35">
      <c r="A99" s="47" t="s">
        <v>1726</v>
      </c>
      <c r="C99" s="64"/>
      <c r="E99" s="31"/>
    </row>
    <row r="100" spans="1:7" ht="15" customHeight="1" collapsed="1" x14ac:dyDescent="0.35">
      <c r="A100" s="56"/>
      <c r="B100" s="57" t="s">
        <v>1727</v>
      </c>
      <c r="C100" s="56" t="s">
        <v>1644</v>
      </c>
      <c r="D100" s="56"/>
      <c r="E100" s="58"/>
      <c r="F100" s="59"/>
      <c r="G100" s="59"/>
    </row>
    <row r="101" spans="1:7" x14ac:dyDescent="0.35">
      <c r="A101" s="47" t="s">
        <v>1728</v>
      </c>
      <c r="B101" s="79" t="s">
        <v>921</v>
      </c>
      <c r="C101" s="122" t="s">
        <v>1952</v>
      </c>
      <c r="E101" s="31"/>
    </row>
    <row r="102" spans="1:7" x14ac:dyDescent="0.35">
      <c r="A102" s="47" t="s">
        <v>1729</v>
      </c>
      <c r="B102" s="79" t="s">
        <v>923</v>
      </c>
      <c r="C102" s="122" t="s">
        <v>1952</v>
      </c>
      <c r="E102" s="31"/>
    </row>
    <row r="103" spans="1:7" x14ac:dyDescent="0.35">
      <c r="A103" s="47" t="s">
        <v>1730</v>
      </c>
      <c r="B103" s="79" t="s">
        <v>925</v>
      </c>
      <c r="C103" s="122" t="s">
        <v>1952</v>
      </c>
    </row>
    <row r="104" spans="1:7" x14ac:dyDescent="0.35">
      <c r="A104" s="47" t="s">
        <v>1731</v>
      </c>
      <c r="B104" s="79" t="s">
        <v>927</v>
      </c>
      <c r="C104" s="122" t="s">
        <v>1952</v>
      </c>
    </row>
    <row r="105" spans="1:7" x14ac:dyDescent="0.35">
      <c r="A105" s="47" t="s">
        <v>1732</v>
      </c>
      <c r="B105" s="79" t="s">
        <v>929</v>
      </c>
      <c r="C105" s="122" t="s">
        <v>1952</v>
      </c>
    </row>
    <row r="106" spans="1:7" hidden="1" outlineLevel="1" x14ac:dyDescent="0.35">
      <c r="A106" s="47" t="s">
        <v>1733</v>
      </c>
      <c r="B106" s="80"/>
      <c r="C106" s="64"/>
    </row>
    <row r="107" spans="1:7" hidden="1" outlineLevel="1" x14ac:dyDescent="0.35">
      <c r="A107" s="47" t="s">
        <v>1734</v>
      </c>
      <c r="B107" s="80"/>
      <c r="C107" s="64"/>
    </row>
    <row r="108" spans="1:7" hidden="1" outlineLevel="1" x14ac:dyDescent="0.35">
      <c r="A108" s="47" t="s">
        <v>1735</v>
      </c>
      <c r="B108" s="80"/>
      <c r="C108" s="64"/>
    </row>
    <row r="109" spans="1:7" hidden="1" outlineLevel="1" x14ac:dyDescent="0.35">
      <c r="A109" s="47" t="s">
        <v>1736</v>
      </c>
      <c r="B109" s="80"/>
      <c r="C109" s="64"/>
    </row>
    <row r="110" spans="1:7" ht="15" customHeight="1" collapsed="1" x14ac:dyDescent="0.35">
      <c r="A110" s="56"/>
      <c r="B110" s="56" t="s">
        <v>1737</v>
      </c>
      <c r="C110" s="56" t="s">
        <v>1644</v>
      </c>
      <c r="D110" s="56"/>
      <c r="E110" s="58"/>
      <c r="F110" s="59"/>
      <c r="G110" s="59"/>
    </row>
    <row r="111" spans="1:7" x14ac:dyDescent="0.35">
      <c r="A111" s="47" t="s">
        <v>1738</v>
      </c>
      <c r="B111" s="47" t="s">
        <v>936</v>
      </c>
      <c r="C111" s="122" t="s">
        <v>1952</v>
      </c>
      <c r="E111" s="31"/>
    </row>
    <row r="112" spans="1:7" hidden="1" outlineLevel="1" x14ac:dyDescent="0.35">
      <c r="A112" s="47" t="s">
        <v>1739</v>
      </c>
      <c r="B112" s="123" t="s">
        <v>938</v>
      </c>
      <c r="C112" s="122" t="s">
        <v>1952</v>
      </c>
      <c r="E112" s="31"/>
    </row>
    <row r="113" spans="1:7" hidden="1" outlineLevel="1" x14ac:dyDescent="0.35">
      <c r="A113" s="47" t="s">
        <v>1740</v>
      </c>
      <c r="C113" s="122"/>
      <c r="E113" s="31"/>
    </row>
    <row r="114" spans="1:7" hidden="1" outlineLevel="1" x14ac:dyDescent="0.35">
      <c r="A114" s="47" t="s">
        <v>1741</v>
      </c>
      <c r="C114" s="64"/>
      <c r="E114" s="31"/>
    </row>
    <row r="115" spans="1:7" hidden="1" outlineLevel="1" x14ac:dyDescent="0.35">
      <c r="A115" s="47" t="s">
        <v>1742</v>
      </c>
      <c r="C115" s="64"/>
      <c r="E115" s="31"/>
    </row>
    <row r="116" spans="1:7" ht="15" customHeight="1" collapsed="1" x14ac:dyDescent="0.35">
      <c r="A116" s="56"/>
      <c r="B116" s="57" t="s">
        <v>1743</v>
      </c>
      <c r="C116" s="56" t="s">
        <v>943</v>
      </c>
      <c r="D116" s="56" t="s">
        <v>944</v>
      </c>
      <c r="E116" s="58"/>
      <c r="F116" s="56" t="s">
        <v>1644</v>
      </c>
      <c r="G116" s="56" t="s">
        <v>945</v>
      </c>
    </row>
    <row r="117" spans="1:7" x14ac:dyDescent="0.35">
      <c r="A117" s="47" t="s">
        <v>1744</v>
      </c>
      <c r="B117" s="60" t="s">
        <v>947</v>
      </c>
      <c r="C117" s="134" t="s">
        <v>1952</v>
      </c>
      <c r="D117" s="77"/>
      <c r="E117" s="77"/>
      <c r="F117" s="78"/>
      <c r="G117" s="78"/>
    </row>
    <row r="118" spans="1:7" x14ac:dyDescent="0.35">
      <c r="A118" s="77"/>
      <c r="B118" s="128"/>
      <c r="C118" s="77"/>
      <c r="D118" s="77"/>
      <c r="E118" s="77"/>
      <c r="F118" s="78"/>
      <c r="G118" s="78"/>
    </row>
    <row r="119" spans="1:7" x14ac:dyDescent="0.35">
      <c r="B119" s="60" t="s">
        <v>948</v>
      </c>
      <c r="C119" s="77"/>
      <c r="D119" s="77"/>
      <c r="E119" s="77"/>
      <c r="F119" s="78"/>
      <c r="G119" s="78"/>
    </row>
    <row r="120" spans="1:7" x14ac:dyDescent="0.35">
      <c r="A120" s="47" t="s">
        <v>1745</v>
      </c>
      <c r="B120" s="155"/>
      <c r="C120" s="134"/>
      <c r="D120" s="180"/>
      <c r="E120" s="77"/>
      <c r="F120" s="69" t="str">
        <f t="shared" ref="F120:F143" si="0">IF($C$144=0,"",IF(C120="[for completion]","",C120/$C$144))</f>
        <v/>
      </c>
      <c r="G120" s="69" t="str">
        <f t="shared" ref="G120:G143" si="1">IF($D$144=0,"",IF(D120="[for completion]","",D120/$D$144))</f>
        <v/>
      </c>
    </row>
    <row r="121" spans="1:7" x14ac:dyDescent="0.35">
      <c r="A121" s="47" t="s">
        <v>1746</v>
      </c>
      <c r="B121" s="155"/>
      <c r="C121" s="134"/>
      <c r="D121" s="180"/>
      <c r="E121" s="77"/>
      <c r="F121" s="69" t="str">
        <f t="shared" si="0"/>
        <v/>
      </c>
      <c r="G121" s="69" t="str">
        <f t="shared" si="1"/>
        <v/>
      </c>
    </row>
    <row r="122" spans="1:7" x14ac:dyDescent="0.35">
      <c r="A122" s="47" t="s">
        <v>1747</v>
      </c>
      <c r="B122" s="155"/>
      <c r="C122" s="134"/>
      <c r="D122" s="180"/>
      <c r="E122" s="77"/>
      <c r="F122" s="69" t="str">
        <f t="shared" si="0"/>
        <v/>
      </c>
      <c r="G122" s="69" t="str">
        <f t="shared" si="1"/>
        <v/>
      </c>
    </row>
    <row r="123" spans="1:7" x14ac:dyDescent="0.35">
      <c r="A123" s="47" t="s">
        <v>1748</v>
      </c>
      <c r="B123" s="155"/>
      <c r="C123" s="134"/>
      <c r="D123" s="180"/>
      <c r="E123" s="77"/>
      <c r="F123" s="69" t="str">
        <f t="shared" si="0"/>
        <v/>
      </c>
      <c r="G123" s="69" t="str">
        <f t="shared" si="1"/>
        <v/>
      </c>
    </row>
    <row r="124" spans="1:7" x14ac:dyDescent="0.35">
      <c r="A124" s="47" t="s">
        <v>1749</v>
      </c>
      <c r="B124" s="155"/>
      <c r="C124" s="134"/>
      <c r="D124" s="180"/>
      <c r="E124" s="77"/>
      <c r="F124" s="69" t="str">
        <f t="shared" si="0"/>
        <v/>
      </c>
      <c r="G124" s="69" t="str">
        <f t="shared" si="1"/>
        <v/>
      </c>
    </row>
    <row r="125" spans="1:7" x14ac:dyDescent="0.35">
      <c r="A125" s="47" t="s">
        <v>1750</v>
      </c>
      <c r="B125" s="155"/>
      <c r="C125" s="134"/>
      <c r="D125" s="180"/>
      <c r="E125" s="77"/>
      <c r="F125" s="69" t="str">
        <f t="shared" si="0"/>
        <v/>
      </c>
      <c r="G125" s="69" t="str">
        <f t="shared" si="1"/>
        <v/>
      </c>
    </row>
    <row r="126" spans="1:7" x14ac:dyDescent="0.35">
      <c r="A126" s="47" t="s">
        <v>1751</v>
      </c>
      <c r="B126" s="155"/>
      <c r="C126" s="134"/>
      <c r="D126" s="180"/>
      <c r="E126" s="77"/>
      <c r="F126" s="69" t="str">
        <f t="shared" si="0"/>
        <v/>
      </c>
      <c r="G126" s="69" t="str">
        <f t="shared" si="1"/>
        <v/>
      </c>
    </row>
    <row r="127" spans="1:7" x14ac:dyDescent="0.35">
      <c r="A127" s="47" t="s">
        <v>1752</v>
      </c>
      <c r="B127" s="155"/>
      <c r="C127" s="134"/>
      <c r="D127" s="180"/>
      <c r="E127" s="77"/>
      <c r="F127" s="69" t="str">
        <f t="shared" si="0"/>
        <v/>
      </c>
      <c r="G127" s="69" t="str">
        <f t="shared" si="1"/>
        <v/>
      </c>
    </row>
    <row r="128" spans="1:7" x14ac:dyDescent="0.35">
      <c r="A128" s="47" t="s">
        <v>1753</v>
      </c>
      <c r="B128" s="155"/>
      <c r="C128" s="134"/>
      <c r="D128" s="180"/>
      <c r="E128" s="77"/>
      <c r="F128" s="69" t="str">
        <f t="shared" si="0"/>
        <v/>
      </c>
      <c r="G128" s="69" t="str">
        <f t="shared" si="1"/>
        <v/>
      </c>
    </row>
    <row r="129" spans="1:7" x14ac:dyDescent="0.35">
      <c r="A129" s="47" t="s">
        <v>1754</v>
      </c>
      <c r="B129" s="155"/>
      <c r="C129" s="134"/>
      <c r="D129" s="180"/>
      <c r="E129" s="51"/>
      <c r="F129" s="69" t="str">
        <f t="shared" si="0"/>
        <v/>
      </c>
      <c r="G129" s="69" t="str">
        <f t="shared" si="1"/>
        <v/>
      </c>
    </row>
    <row r="130" spans="1:7" x14ac:dyDescent="0.35">
      <c r="A130" s="47" t="s">
        <v>1755</v>
      </c>
      <c r="B130" s="155"/>
      <c r="C130" s="134"/>
      <c r="D130" s="180"/>
      <c r="E130" s="51"/>
      <c r="F130" s="69" t="str">
        <f t="shared" si="0"/>
        <v/>
      </c>
      <c r="G130" s="69" t="str">
        <f t="shared" si="1"/>
        <v/>
      </c>
    </row>
    <row r="131" spans="1:7" x14ac:dyDescent="0.35">
      <c r="A131" s="47" t="s">
        <v>1756</v>
      </c>
      <c r="B131" s="155"/>
      <c r="C131" s="134"/>
      <c r="D131" s="180"/>
      <c r="E131" s="51"/>
      <c r="F131" s="69" t="str">
        <f t="shared" si="0"/>
        <v/>
      </c>
      <c r="G131" s="69" t="str">
        <f t="shared" si="1"/>
        <v/>
      </c>
    </row>
    <row r="132" spans="1:7" x14ac:dyDescent="0.35">
      <c r="A132" s="47" t="s">
        <v>1757</v>
      </c>
      <c r="B132" s="155"/>
      <c r="C132" s="134"/>
      <c r="D132" s="180"/>
      <c r="E132" s="51"/>
      <c r="F132" s="69" t="str">
        <f t="shared" si="0"/>
        <v/>
      </c>
      <c r="G132" s="69" t="str">
        <f t="shared" si="1"/>
        <v/>
      </c>
    </row>
    <row r="133" spans="1:7" x14ac:dyDescent="0.35">
      <c r="A133" s="47" t="s">
        <v>1758</v>
      </c>
      <c r="B133" s="155"/>
      <c r="C133" s="134"/>
      <c r="D133" s="180"/>
      <c r="E133" s="51"/>
      <c r="F133" s="69" t="str">
        <f t="shared" si="0"/>
        <v/>
      </c>
      <c r="G133" s="69" t="str">
        <f t="shared" si="1"/>
        <v/>
      </c>
    </row>
    <row r="134" spans="1:7" x14ac:dyDescent="0.35">
      <c r="A134" s="47" t="s">
        <v>1759</v>
      </c>
      <c r="B134" s="155"/>
      <c r="C134" s="134"/>
      <c r="D134" s="180"/>
      <c r="E134" s="51"/>
      <c r="F134" s="69" t="str">
        <f t="shared" si="0"/>
        <v/>
      </c>
      <c r="G134" s="69" t="str">
        <f t="shared" si="1"/>
        <v/>
      </c>
    </row>
    <row r="135" spans="1:7" x14ac:dyDescent="0.35">
      <c r="A135" s="47" t="s">
        <v>1760</v>
      </c>
      <c r="B135" s="155"/>
      <c r="C135" s="134"/>
      <c r="D135" s="180"/>
      <c r="F135" s="69" t="str">
        <f t="shared" si="0"/>
        <v/>
      </c>
      <c r="G135" s="69" t="str">
        <f t="shared" si="1"/>
        <v/>
      </c>
    </row>
    <row r="136" spans="1:7" x14ac:dyDescent="0.35">
      <c r="A136" s="47" t="s">
        <v>1761</v>
      </c>
      <c r="B136" s="155"/>
      <c r="C136" s="134"/>
      <c r="D136" s="180"/>
      <c r="E136" s="66"/>
      <c r="F136" s="69" t="str">
        <f t="shared" si="0"/>
        <v/>
      </c>
      <c r="G136" s="69" t="str">
        <f t="shared" si="1"/>
        <v/>
      </c>
    </row>
    <row r="137" spans="1:7" x14ac:dyDescent="0.35">
      <c r="A137" s="47" t="s">
        <v>1762</v>
      </c>
      <c r="B137" s="155"/>
      <c r="C137" s="134"/>
      <c r="D137" s="180"/>
      <c r="E137" s="66"/>
      <c r="F137" s="69" t="str">
        <f t="shared" si="0"/>
        <v/>
      </c>
      <c r="G137" s="69" t="str">
        <f t="shared" si="1"/>
        <v/>
      </c>
    </row>
    <row r="138" spans="1:7" x14ac:dyDescent="0.35">
      <c r="A138" s="47" t="s">
        <v>1763</v>
      </c>
      <c r="B138" s="155"/>
      <c r="C138" s="134"/>
      <c r="D138" s="180"/>
      <c r="E138" s="66"/>
      <c r="F138" s="69" t="str">
        <f t="shared" si="0"/>
        <v/>
      </c>
      <c r="G138" s="69" t="str">
        <f t="shared" si="1"/>
        <v/>
      </c>
    </row>
    <row r="139" spans="1:7" x14ac:dyDescent="0.35">
      <c r="A139" s="47" t="s">
        <v>1764</v>
      </c>
      <c r="B139" s="155"/>
      <c r="C139" s="134"/>
      <c r="D139" s="180"/>
      <c r="E139" s="66"/>
      <c r="F139" s="69" t="str">
        <f t="shared" si="0"/>
        <v/>
      </c>
      <c r="G139" s="69" t="str">
        <f t="shared" si="1"/>
        <v/>
      </c>
    </row>
    <row r="140" spans="1:7" x14ac:dyDescent="0.35">
      <c r="A140" s="47" t="s">
        <v>1765</v>
      </c>
      <c r="B140" s="155"/>
      <c r="C140" s="134"/>
      <c r="D140" s="180"/>
      <c r="E140" s="66"/>
      <c r="F140" s="69" t="str">
        <f t="shared" si="0"/>
        <v/>
      </c>
      <c r="G140" s="69" t="str">
        <f t="shared" si="1"/>
        <v/>
      </c>
    </row>
    <row r="141" spans="1:7" x14ac:dyDescent="0.35">
      <c r="A141" s="47" t="s">
        <v>1766</v>
      </c>
      <c r="B141" s="155"/>
      <c r="C141" s="134"/>
      <c r="D141" s="180"/>
      <c r="E141" s="66"/>
      <c r="F141" s="69" t="str">
        <f t="shared" si="0"/>
        <v/>
      </c>
      <c r="G141" s="69" t="str">
        <f t="shared" si="1"/>
        <v/>
      </c>
    </row>
    <row r="142" spans="1:7" x14ac:dyDescent="0.35">
      <c r="A142" s="47" t="s">
        <v>1767</v>
      </c>
      <c r="B142" s="155"/>
      <c r="C142" s="134"/>
      <c r="D142" s="180"/>
      <c r="E142" s="66"/>
      <c r="F142" s="69" t="str">
        <f t="shared" si="0"/>
        <v/>
      </c>
      <c r="G142" s="69" t="str">
        <f t="shared" si="1"/>
        <v/>
      </c>
    </row>
    <row r="143" spans="1:7" x14ac:dyDescent="0.35">
      <c r="A143" s="47" t="s">
        <v>1768</v>
      </c>
      <c r="B143" s="155"/>
      <c r="C143" s="134"/>
      <c r="D143" s="180"/>
      <c r="E143" s="66"/>
      <c r="F143" s="69" t="str">
        <f t="shared" si="0"/>
        <v/>
      </c>
      <c r="G143" s="69" t="str">
        <f t="shared" si="1"/>
        <v/>
      </c>
    </row>
    <row r="144" spans="1:7" x14ac:dyDescent="0.35">
      <c r="A144" s="47" t="s">
        <v>1769</v>
      </c>
      <c r="B144" s="71" t="s">
        <v>265</v>
      </c>
      <c r="C144" s="72">
        <f>SUM(C120:C143)</f>
        <v>0</v>
      </c>
      <c r="D144" s="130">
        <f>SUM(D120:D143)</f>
        <v>0</v>
      </c>
      <c r="E144" s="66"/>
      <c r="F144" s="73">
        <f>SUM(F120:F143)</f>
        <v>0</v>
      </c>
      <c r="G144" s="73">
        <f>SUM(G120:G143)</f>
        <v>0</v>
      </c>
    </row>
    <row r="145" spans="1:7" ht="15" customHeight="1" x14ac:dyDescent="0.35">
      <c r="A145" s="56"/>
      <c r="B145" s="57" t="s">
        <v>1770</v>
      </c>
      <c r="C145" s="56" t="s">
        <v>943</v>
      </c>
      <c r="D145" s="56" t="s">
        <v>944</v>
      </c>
      <c r="E145" s="58"/>
      <c r="F145" s="56" t="s">
        <v>1644</v>
      </c>
      <c r="G145" s="56" t="s">
        <v>945</v>
      </c>
    </row>
    <row r="146" spans="1:7" x14ac:dyDescent="0.35">
      <c r="A146" s="47" t="s">
        <v>1771</v>
      </c>
      <c r="B146" s="47" t="s">
        <v>976</v>
      </c>
      <c r="C146" s="122" t="s">
        <v>1952</v>
      </c>
      <c r="D146" s="53"/>
      <c r="F146" s="53"/>
      <c r="G146" s="53"/>
    </row>
    <row r="147" spans="1:7" x14ac:dyDescent="0.35">
      <c r="C147" s="53"/>
      <c r="D147" s="53"/>
      <c r="F147" s="53"/>
      <c r="G147" s="53"/>
    </row>
    <row r="148" spans="1:7" x14ac:dyDescent="0.35">
      <c r="B148" s="60" t="s">
        <v>977</v>
      </c>
      <c r="C148" s="53"/>
      <c r="D148" s="53"/>
      <c r="G148" s="34"/>
    </row>
    <row r="149" spans="1:7" x14ac:dyDescent="0.35">
      <c r="A149" s="47" t="s">
        <v>1772</v>
      </c>
      <c r="B149" s="47" t="s">
        <v>979</v>
      </c>
      <c r="C149" s="134" t="s">
        <v>1952</v>
      </c>
      <c r="D149" s="180" t="s">
        <v>1952</v>
      </c>
      <c r="F149" s="69" t="str">
        <f t="shared" ref="F149:F163" si="2">IF($C$157=0,"",IF(C149="[for completion]","",C149/$C$157))</f>
        <v/>
      </c>
      <c r="G149" s="69" t="str">
        <f t="shared" ref="G149:G163" si="3">IF($D$157=0,"",IF(D149="[for completion]","",D149/$D$157))</f>
        <v/>
      </c>
    </row>
    <row r="150" spans="1:7" x14ac:dyDescent="0.35">
      <c r="A150" s="47" t="s">
        <v>1773</v>
      </c>
      <c r="B150" s="47" t="s">
        <v>981</v>
      </c>
      <c r="C150" s="134" t="s">
        <v>1952</v>
      </c>
      <c r="D150" s="180" t="s">
        <v>1952</v>
      </c>
      <c r="F150" s="69" t="str">
        <f t="shared" si="2"/>
        <v/>
      </c>
      <c r="G150" s="69" t="str">
        <f t="shared" si="3"/>
        <v/>
      </c>
    </row>
    <row r="151" spans="1:7" x14ac:dyDescent="0.35">
      <c r="A151" s="47" t="s">
        <v>1774</v>
      </c>
      <c r="B151" s="47" t="s">
        <v>983</v>
      </c>
      <c r="C151" s="134" t="s">
        <v>1952</v>
      </c>
      <c r="D151" s="180" t="s">
        <v>1952</v>
      </c>
      <c r="F151" s="69" t="str">
        <f t="shared" si="2"/>
        <v/>
      </c>
      <c r="G151" s="69" t="str">
        <f t="shared" si="3"/>
        <v/>
      </c>
    </row>
    <row r="152" spans="1:7" x14ac:dyDescent="0.35">
      <c r="A152" s="47" t="s">
        <v>1775</v>
      </c>
      <c r="B152" s="47" t="s">
        <v>985</v>
      </c>
      <c r="C152" s="134" t="s">
        <v>1952</v>
      </c>
      <c r="D152" s="180" t="s">
        <v>1952</v>
      </c>
      <c r="F152" s="69" t="str">
        <f t="shared" si="2"/>
        <v/>
      </c>
      <c r="G152" s="69" t="str">
        <f t="shared" si="3"/>
        <v/>
      </c>
    </row>
    <row r="153" spans="1:7" x14ac:dyDescent="0.35">
      <c r="A153" s="47" t="s">
        <v>1776</v>
      </c>
      <c r="B153" s="47" t="s">
        <v>987</v>
      </c>
      <c r="C153" s="134" t="s">
        <v>1952</v>
      </c>
      <c r="D153" s="180" t="s">
        <v>1952</v>
      </c>
      <c r="F153" s="69" t="str">
        <f t="shared" si="2"/>
        <v/>
      </c>
      <c r="G153" s="69" t="str">
        <f t="shared" si="3"/>
        <v/>
      </c>
    </row>
    <row r="154" spans="1:7" x14ac:dyDescent="0.35">
      <c r="A154" s="47" t="s">
        <v>1777</v>
      </c>
      <c r="B154" s="47" t="s">
        <v>989</v>
      </c>
      <c r="C154" s="134" t="s">
        <v>1952</v>
      </c>
      <c r="D154" s="180" t="s">
        <v>1952</v>
      </c>
      <c r="F154" s="69" t="str">
        <f t="shared" si="2"/>
        <v/>
      </c>
      <c r="G154" s="69" t="str">
        <f t="shared" si="3"/>
        <v/>
      </c>
    </row>
    <row r="155" spans="1:7" x14ac:dyDescent="0.35">
      <c r="A155" s="47" t="s">
        <v>1778</v>
      </c>
      <c r="B155" s="47" t="s">
        <v>991</v>
      </c>
      <c r="C155" s="134" t="s">
        <v>1952</v>
      </c>
      <c r="D155" s="180" t="s">
        <v>1952</v>
      </c>
      <c r="F155" s="69" t="str">
        <f t="shared" si="2"/>
        <v/>
      </c>
      <c r="G155" s="69" t="str">
        <f t="shared" si="3"/>
        <v/>
      </c>
    </row>
    <row r="156" spans="1:7" x14ac:dyDescent="0.35">
      <c r="A156" s="47" t="s">
        <v>1779</v>
      </c>
      <c r="B156" s="47" t="s">
        <v>993</v>
      </c>
      <c r="C156" s="134" t="s">
        <v>1952</v>
      </c>
      <c r="D156" s="180" t="s">
        <v>1952</v>
      </c>
      <c r="F156" s="69" t="str">
        <f t="shared" si="2"/>
        <v/>
      </c>
      <c r="G156" s="69" t="str">
        <f t="shared" si="3"/>
        <v/>
      </c>
    </row>
    <row r="157" spans="1:7" x14ac:dyDescent="0.35">
      <c r="A157" s="47" t="s">
        <v>1780</v>
      </c>
      <c r="B157" s="71" t="s">
        <v>265</v>
      </c>
      <c r="C157" s="87">
        <f>SUM(C149:C156)</f>
        <v>0</v>
      </c>
      <c r="D157" s="115">
        <f>SUM(D149:D156)</f>
        <v>0</v>
      </c>
      <c r="F157" s="65">
        <f>SUM(F149:F156)</f>
        <v>0</v>
      </c>
      <c r="G157" s="65">
        <f>SUM(G149:G156)</f>
        <v>0</v>
      </c>
    </row>
    <row r="158" spans="1:7" hidden="1" outlineLevel="1" x14ac:dyDescent="0.35">
      <c r="A158" s="47" t="s">
        <v>1781</v>
      </c>
      <c r="B158" s="112" t="s">
        <v>996</v>
      </c>
      <c r="C158" s="134"/>
      <c r="D158" s="180"/>
      <c r="F158" s="69" t="str">
        <f t="shared" si="2"/>
        <v/>
      </c>
      <c r="G158" s="69" t="str">
        <f t="shared" si="3"/>
        <v/>
      </c>
    </row>
    <row r="159" spans="1:7" hidden="1" outlineLevel="1" x14ac:dyDescent="0.35">
      <c r="A159" s="47" t="s">
        <v>1782</v>
      </c>
      <c r="B159" s="112" t="s">
        <v>998</v>
      </c>
      <c r="C159" s="134"/>
      <c r="D159" s="180"/>
      <c r="F159" s="69" t="str">
        <f t="shared" si="2"/>
        <v/>
      </c>
      <c r="G159" s="69" t="str">
        <f t="shared" si="3"/>
        <v/>
      </c>
    </row>
    <row r="160" spans="1:7" hidden="1" outlineLevel="1" x14ac:dyDescent="0.35">
      <c r="A160" s="47" t="s">
        <v>1783</v>
      </c>
      <c r="B160" s="112" t="s">
        <v>1000</v>
      </c>
      <c r="C160" s="134"/>
      <c r="D160" s="180"/>
      <c r="F160" s="69" t="str">
        <f t="shared" si="2"/>
        <v/>
      </c>
      <c r="G160" s="69" t="str">
        <f t="shared" si="3"/>
        <v/>
      </c>
    </row>
    <row r="161" spans="1:7" hidden="1" outlineLevel="1" x14ac:dyDescent="0.35">
      <c r="A161" s="47" t="s">
        <v>1784</v>
      </c>
      <c r="B161" s="112" t="s">
        <v>1002</v>
      </c>
      <c r="C161" s="134"/>
      <c r="D161" s="180"/>
      <c r="F161" s="69" t="str">
        <f t="shared" si="2"/>
        <v/>
      </c>
      <c r="G161" s="69" t="str">
        <f t="shared" si="3"/>
        <v/>
      </c>
    </row>
    <row r="162" spans="1:7" hidden="1" outlineLevel="1" x14ac:dyDescent="0.35">
      <c r="A162" s="47" t="s">
        <v>1785</v>
      </c>
      <c r="B162" s="112" t="s">
        <v>1004</v>
      </c>
      <c r="C162" s="134"/>
      <c r="D162" s="180"/>
      <c r="F162" s="69" t="str">
        <f t="shared" si="2"/>
        <v/>
      </c>
      <c r="G162" s="69" t="str">
        <f t="shared" si="3"/>
        <v/>
      </c>
    </row>
    <row r="163" spans="1:7" hidden="1" outlineLevel="1" x14ac:dyDescent="0.35">
      <c r="A163" s="47" t="s">
        <v>1786</v>
      </c>
      <c r="B163" s="112" t="s">
        <v>1006</v>
      </c>
      <c r="C163" s="134"/>
      <c r="D163" s="180"/>
      <c r="F163" s="69" t="str">
        <f t="shared" si="2"/>
        <v/>
      </c>
      <c r="G163" s="69" t="str">
        <f t="shared" si="3"/>
        <v/>
      </c>
    </row>
    <row r="164" spans="1:7" hidden="1" outlineLevel="1" x14ac:dyDescent="0.35">
      <c r="A164" s="47" t="s">
        <v>1787</v>
      </c>
      <c r="B164" s="74"/>
      <c r="F164" s="70"/>
      <c r="G164" s="70"/>
    </row>
    <row r="165" spans="1:7" hidden="1" outlineLevel="1" x14ac:dyDescent="0.35">
      <c r="A165" s="47" t="s">
        <v>1788</v>
      </c>
      <c r="B165" s="74"/>
      <c r="F165" s="70"/>
      <c r="G165" s="70"/>
    </row>
    <row r="166" spans="1:7" hidden="1" outlineLevel="1" x14ac:dyDescent="0.35">
      <c r="A166" s="47" t="s">
        <v>1789</v>
      </c>
      <c r="B166" s="74"/>
      <c r="F166" s="70"/>
      <c r="G166" s="70"/>
    </row>
    <row r="167" spans="1:7" ht="15" customHeight="1" collapsed="1" x14ac:dyDescent="0.35">
      <c r="A167" s="56"/>
      <c r="B167" s="57" t="s">
        <v>1790</v>
      </c>
      <c r="C167" s="56" t="s">
        <v>943</v>
      </c>
      <c r="D167" s="56" t="s">
        <v>944</v>
      </c>
      <c r="E167" s="58"/>
      <c r="F167" s="56" t="s">
        <v>1644</v>
      </c>
      <c r="G167" s="56" t="s">
        <v>945</v>
      </c>
    </row>
    <row r="168" spans="1:7" x14ac:dyDescent="0.35">
      <c r="A168" s="47" t="s">
        <v>1791</v>
      </c>
      <c r="B168" s="47" t="s">
        <v>976</v>
      </c>
      <c r="C168" s="53" t="s">
        <v>1952</v>
      </c>
      <c r="D168" s="53"/>
      <c r="F168" s="53"/>
      <c r="G168" s="53"/>
    </row>
    <row r="169" spans="1:7" x14ac:dyDescent="0.35">
      <c r="C169" s="53"/>
      <c r="D169" s="53"/>
      <c r="F169" s="53"/>
      <c r="G169" s="53"/>
    </row>
    <row r="170" spans="1:7" x14ac:dyDescent="0.35">
      <c r="B170" s="60" t="s">
        <v>977</v>
      </c>
      <c r="C170" s="53"/>
      <c r="D170" s="53"/>
      <c r="G170" s="34"/>
    </row>
    <row r="171" spans="1:7" x14ac:dyDescent="0.35">
      <c r="A171" s="47" t="s">
        <v>1792</v>
      </c>
      <c r="B171" s="47" t="s">
        <v>979</v>
      </c>
      <c r="C171" s="134" t="s">
        <v>1952</v>
      </c>
      <c r="D171" s="134" t="s">
        <v>1952</v>
      </c>
      <c r="F171" s="69" t="str">
        <f>IF($C$179=0,"",IF(C171="[Mark as ND1 if not relevant]","",C171/$C$179))</f>
        <v/>
      </c>
      <c r="G171" s="69" t="str">
        <f>IF($D$179=0,"",IF(D171="[Mark as ND1 if not relevant]","",D171/$D$179))</f>
        <v/>
      </c>
    </row>
    <row r="172" spans="1:7" x14ac:dyDescent="0.35">
      <c r="A172" s="47" t="s">
        <v>1793</v>
      </c>
      <c r="B172" s="47" t="s">
        <v>981</v>
      </c>
      <c r="C172" s="134" t="s">
        <v>1952</v>
      </c>
      <c r="D172" s="134" t="s">
        <v>1952</v>
      </c>
      <c r="F172" s="69" t="str">
        <f t="shared" ref="F172:F178" si="4">IF($C$179=0,"",IF(C172="[Mark as ND1 if not relevant]","",C172/$C$179))</f>
        <v/>
      </c>
      <c r="G172" s="69" t="str">
        <f t="shared" ref="G172:G178" si="5">IF($D$179=0,"",IF(D172="[Mark as ND1 if not relevant]","",D172/$D$179))</f>
        <v/>
      </c>
    </row>
    <row r="173" spans="1:7" x14ac:dyDescent="0.35">
      <c r="A173" s="47" t="s">
        <v>1794</v>
      </c>
      <c r="B173" s="47" t="s">
        <v>983</v>
      </c>
      <c r="C173" s="134" t="s">
        <v>1952</v>
      </c>
      <c r="D173" s="134" t="s">
        <v>1952</v>
      </c>
      <c r="F173" s="69" t="str">
        <f t="shared" si="4"/>
        <v/>
      </c>
      <c r="G173" s="69" t="str">
        <f t="shared" si="5"/>
        <v/>
      </c>
    </row>
    <row r="174" spans="1:7" x14ac:dyDescent="0.35">
      <c r="A174" s="47" t="s">
        <v>1795</v>
      </c>
      <c r="B174" s="47" t="s">
        <v>985</v>
      </c>
      <c r="C174" s="134" t="s">
        <v>1952</v>
      </c>
      <c r="D174" s="134" t="s">
        <v>1952</v>
      </c>
      <c r="F174" s="69" t="str">
        <f t="shared" si="4"/>
        <v/>
      </c>
      <c r="G174" s="69" t="str">
        <f t="shared" si="5"/>
        <v/>
      </c>
    </row>
    <row r="175" spans="1:7" x14ac:dyDescent="0.35">
      <c r="A175" s="47" t="s">
        <v>1796</v>
      </c>
      <c r="B175" s="47" t="s">
        <v>987</v>
      </c>
      <c r="C175" s="134" t="s">
        <v>1952</v>
      </c>
      <c r="D175" s="134" t="s">
        <v>1952</v>
      </c>
      <c r="F175" s="69" t="str">
        <f t="shared" si="4"/>
        <v/>
      </c>
      <c r="G175" s="69" t="str">
        <f t="shared" si="5"/>
        <v/>
      </c>
    </row>
    <row r="176" spans="1:7" x14ac:dyDescent="0.35">
      <c r="A176" s="47" t="s">
        <v>1797</v>
      </c>
      <c r="B176" s="47" t="s">
        <v>989</v>
      </c>
      <c r="C176" s="134" t="s">
        <v>1952</v>
      </c>
      <c r="D176" s="134" t="s">
        <v>1952</v>
      </c>
      <c r="F176" s="69" t="str">
        <f t="shared" si="4"/>
        <v/>
      </c>
      <c r="G176" s="69" t="str">
        <f t="shared" si="5"/>
        <v/>
      </c>
    </row>
    <row r="177" spans="1:7" x14ac:dyDescent="0.35">
      <c r="A177" s="47" t="s">
        <v>1798</v>
      </c>
      <c r="B177" s="47" t="s">
        <v>991</v>
      </c>
      <c r="C177" s="134" t="s">
        <v>1952</v>
      </c>
      <c r="D177" s="134" t="s">
        <v>1952</v>
      </c>
      <c r="F177" s="69" t="str">
        <f t="shared" si="4"/>
        <v/>
      </c>
      <c r="G177" s="69" t="str">
        <f t="shared" si="5"/>
        <v/>
      </c>
    </row>
    <row r="178" spans="1:7" x14ac:dyDescent="0.35">
      <c r="A178" s="47" t="s">
        <v>1799</v>
      </c>
      <c r="B178" s="47" t="s">
        <v>993</v>
      </c>
      <c r="C178" s="134" t="s">
        <v>1952</v>
      </c>
      <c r="D178" s="134" t="s">
        <v>1952</v>
      </c>
      <c r="F178" s="69" t="str">
        <f t="shared" si="4"/>
        <v/>
      </c>
      <c r="G178" s="69" t="str">
        <f t="shared" si="5"/>
        <v/>
      </c>
    </row>
    <row r="179" spans="1:7" x14ac:dyDescent="0.35">
      <c r="A179" s="47" t="s">
        <v>1800</v>
      </c>
      <c r="B179" s="71" t="s">
        <v>265</v>
      </c>
      <c r="C179" s="87">
        <f>SUM(C171:C178)</f>
        <v>0</v>
      </c>
      <c r="D179" s="115">
        <f>SUM(D171:D178)</f>
        <v>0</v>
      </c>
      <c r="F179" s="65">
        <f>SUM(F171:F178)</f>
        <v>0</v>
      </c>
      <c r="G179" s="65">
        <f>SUM(G171:G178)</f>
        <v>0</v>
      </c>
    </row>
    <row r="180" spans="1:7" hidden="1" outlineLevel="1" x14ac:dyDescent="0.35">
      <c r="A180" s="47" t="s">
        <v>1801</v>
      </c>
      <c r="B180" s="112" t="s">
        <v>996</v>
      </c>
      <c r="C180" s="134"/>
      <c r="D180" s="180"/>
      <c r="F180" s="69" t="str">
        <f t="shared" ref="F180:F185" si="6">IF($C$179=0,"",IF(C180="[for completion]","",C180/$C$179))</f>
        <v/>
      </c>
      <c r="G180" s="69" t="str">
        <f t="shared" ref="G180:G185" si="7">IF($D$179=0,"",IF(D180="[for completion]","",D180/$D$179))</f>
        <v/>
      </c>
    </row>
    <row r="181" spans="1:7" hidden="1" outlineLevel="1" x14ac:dyDescent="0.35">
      <c r="A181" s="47" t="s">
        <v>1802</v>
      </c>
      <c r="B181" s="112" t="s">
        <v>998</v>
      </c>
      <c r="C181" s="134"/>
      <c r="D181" s="180"/>
      <c r="F181" s="69" t="str">
        <f t="shared" si="6"/>
        <v/>
      </c>
      <c r="G181" s="69" t="str">
        <f t="shared" si="7"/>
        <v/>
      </c>
    </row>
    <row r="182" spans="1:7" hidden="1" outlineLevel="1" x14ac:dyDescent="0.35">
      <c r="A182" s="47" t="s">
        <v>1803</v>
      </c>
      <c r="B182" s="112" t="s">
        <v>1000</v>
      </c>
      <c r="C182" s="134"/>
      <c r="D182" s="180"/>
      <c r="F182" s="69" t="str">
        <f t="shared" si="6"/>
        <v/>
      </c>
      <c r="G182" s="69" t="str">
        <f t="shared" si="7"/>
        <v/>
      </c>
    </row>
    <row r="183" spans="1:7" hidden="1" outlineLevel="1" x14ac:dyDescent="0.35">
      <c r="A183" s="47" t="s">
        <v>1804</v>
      </c>
      <c r="B183" s="112" t="s">
        <v>1002</v>
      </c>
      <c r="C183" s="134"/>
      <c r="D183" s="180"/>
      <c r="F183" s="69" t="str">
        <f t="shared" si="6"/>
        <v/>
      </c>
      <c r="G183" s="69" t="str">
        <f t="shared" si="7"/>
        <v/>
      </c>
    </row>
    <row r="184" spans="1:7" hidden="1" outlineLevel="1" x14ac:dyDescent="0.35">
      <c r="A184" s="47" t="s">
        <v>1805</v>
      </c>
      <c r="B184" s="112" t="s">
        <v>1004</v>
      </c>
      <c r="C184" s="134"/>
      <c r="D184" s="180"/>
      <c r="F184" s="69" t="str">
        <f t="shared" si="6"/>
        <v/>
      </c>
      <c r="G184" s="69" t="str">
        <f t="shared" si="7"/>
        <v/>
      </c>
    </row>
    <row r="185" spans="1:7" hidden="1" outlineLevel="1" x14ac:dyDescent="0.35">
      <c r="A185" s="47" t="s">
        <v>1806</v>
      </c>
      <c r="B185" s="112" t="s">
        <v>1006</v>
      </c>
      <c r="C185" s="134"/>
      <c r="D185" s="180"/>
      <c r="F185" s="69" t="str">
        <f t="shared" si="6"/>
        <v/>
      </c>
      <c r="G185" s="69" t="str">
        <f t="shared" si="7"/>
        <v/>
      </c>
    </row>
    <row r="186" spans="1:7" hidden="1" outlineLevel="1" x14ac:dyDescent="0.35">
      <c r="A186" s="47" t="s">
        <v>1807</v>
      </c>
      <c r="B186" s="74"/>
      <c r="F186" s="70"/>
      <c r="G186" s="70"/>
    </row>
    <row r="187" spans="1:7" hidden="1" outlineLevel="1" x14ac:dyDescent="0.35">
      <c r="A187" s="47" t="s">
        <v>1808</v>
      </c>
      <c r="B187" s="74"/>
      <c r="F187" s="70"/>
      <c r="G187" s="70"/>
    </row>
    <row r="188" spans="1:7" hidden="1" outlineLevel="1" x14ac:dyDescent="0.35">
      <c r="A188" s="47" t="s">
        <v>1809</v>
      </c>
      <c r="B188" s="74"/>
      <c r="F188" s="70"/>
      <c r="G188" s="70"/>
    </row>
    <row r="189" spans="1:7" ht="15" customHeight="1" collapsed="1" x14ac:dyDescent="0.35">
      <c r="A189" s="56"/>
      <c r="B189" s="57" t="s">
        <v>1810</v>
      </c>
      <c r="C189" s="56" t="s">
        <v>1644</v>
      </c>
      <c r="D189" s="56" t="s">
        <v>1811</v>
      </c>
      <c r="E189" s="58"/>
      <c r="F189" s="56"/>
      <c r="G189" s="56"/>
    </row>
    <row r="190" spans="1:7" x14ac:dyDescent="0.35">
      <c r="A190" s="47" t="s">
        <v>1812</v>
      </c>
      <c r="B190" s="155" t="s">
        <v>846</v>
      </c>
      <c r="C190" s="122" t="s">
        <v>189</v>
      </c>
      <c r="D190" s="134" t="s">
        <v>189</v>
      </c>
      <c r="E190" s="64"/>
      <c r="F190" s="64"/>
      <c r="G190" s="66"/>
    </row>
    <row r="191" spans="1:7" x14ac:dyDescent="0.35">
      <c r="A191" s="47" t="s">
        <v>1813</v>
      </c>
      <c r="B191" s="155" t="s">
        <v>846</v>
      </c>
      <c r="C191" s="122" t="s">
        <v>189</v>
      </c>
      <c r="D191" s="134" t="s">
        <v>189</v>
      </c>
      <c r="E191" s="64"/>
      <c r="F191" s="64"/>
      <c r="G191" s="66"/>
    </row>
    <row r="192" spans="1:7" x14ac:dyDescent="0.35">
      <c r="A192" s="47" t="s">
        <v>1814</v>
      </c>
      <c r="B192" s="155" t="s">
        <v>846</v>
      </c>
      <c r="C192" s="122" t="s">
        <v>189</v>
      </c>
      <c r="D192" s="134" t="s">
        <v>189</v>
      </c>
      <c r="E192" s="66"/>
      <c r="F192" s="66"/>
      <c r="G192" s="66"/>
    </row>
    <row r="193" spans="1:7" x14ac:dyDescent="0.35">
      <c r="A193" s="47" t="s">
        <v>1815</v>
      </c>
      <c r="B193" s="155" t="s">
        <v>846</v>
      </c>
      <c r="C193" s="122" t="s">
        <v>189</v>
      </c>
      <c r="D193" s="134" t="s">
        <v>189</v>
      </c>
      <c r="E193" s="66"/>
      <c r="F193" s="66"/>
      <c r="G193" s="66"/>
    </row>
    <row r="194" spans="1:7" x14ac:dyDescent="0.35">
      <c r="A194" s="47" t="s">
        <v>1816</v>
      </c>
      <c r="B194" s="155" t="s">
        <v>846</v>
      </c>
      <c r="C194" s="122" t="s">
        <v>189</v>
      </c>
      <c r="D194" s="134" t="s">
        <v>189</v>
      </c>
      <c r="E194" s="66"/>
      <c r="F194" s="66"/>
      <c r="G194" s="66"/>
    </row>
    <row r="195" spans="1:7" x14ac:dyDescent="0.35">
      <c r="A195" s="47" t="s">
        <v>1817</v>
      </c>
      <c r="B195" s="155" t="s">
        <v>846</v>
      </c>
      <c r="C195" s="122" t="s">
        <v>189</v>
      </c>
      <c r="D195" s="134" t="s">
        <v>189</v>
      </c>
      <c r="E195" s="66"/>
      <c r="F195" s="66"/>
      <c r="G195" s="66"/>
    </row>
    <row r="196" spans="1:7" x14ac:dyDescent="0.35">
      <c r="A196" s="47" t="s">
        <v>1818</v>
      </c>
      <c r="B196" s="155" t="s">
        <v>846</v>
      </c>
      <c r="C196" s="122" t="s">
        <v>189</v>
      </c>
      <c r="D196" s="134" t="s">
        <v>189</v>
      </c>
      <c r="E196" s="66"/>
      <c r="F196" s="66"/>
      <c r="G196" s="66"/>
    </row>
    <row r="197" spans="1:7" x14ac:dyDescent="0.35">
      <c r="A197" s="47" t="s">
        <v>1819</v>
      </c>
      <c r="B197" s="155" t="s">
        <v>846</v>
      </c>
      <c r="C197" s="122" t="s">
        <v>189</v>
      </c>
      <c r="D197" s="134" t="s">
        <v>189</v>
      </c>
      <c r="E197" s="66"/>
      <c r="F197" s="66"/>
    </row>
    <row r="198" spans="1:7" x14ac:dyDescent="0.35">
      <c r="A198" s="47" t="s">
        <v>1820</v>
      </c>
      <c r="B198" s="155" t="s">
        <v>846</v>
      </c>
      <c r="C198" s="122" t="s">
        <v>189</v>
      </c>
      <c r="D198" s="134" t="s">
        <v>189</v>
      </c>
      <c r="E198" s="66"/>
      <c r="F198" s="66"/>
    </row>
    <row r="199" spans="1:7" x14ac:dyDescent="0.35">
      <c r="A199" s="47" t="s">
        <v>1821</v>
      </c>
      <c r="B199" s="155" t="s">
        <v>846</v>
      </c>
      <c r="C199" s="122" t="s">
        <v>189</v>
      </c>
      <c r="D199" s="134" t="s">
        <v>189</v>
      </c>
      <c r="E199" s="66"/>
      <c r="F199" s="66"/>
    </row>
    <row r="200" spans="1:7" x14ac:dyDescent="0.35">
      <c r="A200" s="47" t="s">
        <v>1822</v>
      </c>
      <c r="B200" s="155" t="s">
        <v>846</v>
      </c>
      <c r="C200" s="122" t="s">
        <v>189</v>
      </c>
      <c r="D200" s="134" t="s">
        <v>189</v>
      </c>
      <c r="E200" s="66"/>
      <c r="F200" s="66"/>
    </row>
    <row r="201" spans="1:7" x14ac:dyDescent="0.35">
      <c r="A201" s="47" t="s">
        <v>1823</v>
      </c>
      <c r="B201" s="155" t="s">
        <v>846</v>
      </c>
      <c r="C201" s="122" t="s">
        <v>189</v>
      </c>
      <c r="D201" s="134" t="s">
        <v>189</v>
      </c>
      <c r="E201" s="66"/>
      <c r="F201" s="66"/>
    </row>
    <row r="202" spans="1:7" x14ac:dyDescent="0.35">
      <c r="A202" s="47" t="s">
        <v>1824</v>
      </c>
      <c r="B202" s="155" t="s">
        <v>846</v>
      </c>
      <c r="C202" s="122" t="s">
        <v>189</v>
      </c>
      <c r="D202" s="134" t="s">
        <v>189</v>
      </c>
    </row>
    <row r="203" spans="1:7" x14ac:dyDescent="0.35">
      <c r="A203" s="47" t="s">
        <v>1825</v>
      </c>
      <c r="B203" s="155" t="s">
        <v>846</v>
      </c>
      <c r="C203" s="122" t="s">
        <v>189</v>
      </c>
      <c r="D203" s="134" t="s">
        <v>189</v>
      </c>
    </row>
    <row r="204" spans="1:7" x14ac:dyDescent="0.35">
      <c r="A204" s="47" t="s">
        <v>1826</v>
      </c>
      <c r="B204" s="155" t="s">
        <v>846</v>
      </c>
      <c r="C204" s="122" t="s">
        <v>189</v>
      </c>
      <c r="D204" s="134" t="s">
        <v>189</v>
      </c>
    </row>
    <row r="205" spans="1:7" x14ac:dyDescent="0.35">
      <c r="A205" s="47" t="s">
        <v>1827</v>
      </c>
      <c r="B205" s="155" t="s">
        <v>846</v>
      </c>
      <c r="C205" s="122" t="s">
        <v>189</v>
      </c>
      <c r="D205" s="134" t="s">
        <v>189</v>
      </c>
    </row>
    <row r="206" spans="1:7" x14ac:dyDescent="0.35">
      <c r="A206" s="47" t="s">
        <v>1828</v>
      </c>
      <c r="B206" s="155" t="s">
        <v>846</v>
      </c>
      <c r="C206" s="122" t="s">
        <v>189</v>
      </c>
      <c r="D206" s="134" t="s">
        <v>189</v>
      </c>
    </row>
    <row r="207" spans="1:7" hidden="1" outlineLevel="1" x14ac:dyDescent="0.35">
      <c r="A207" s="47" t="s">
        <v>1829</v>
      </c>
    </row>
    <row r="208" spans="1:7" hidden="1" outlineLevel="1" x14ac:dyDescent="0.35">
      <c r="A208" s="47" t="s">
        <v>1830</v>
      </c>
    </row>
    <row r="209" spans="1:7" hidden="1" outlineLevel="1" x14ac:dyDescent="0.35">
      <c r="A209" s="47" t="s">
        <v>1831</v>
      </c>
    </row>
    <row r="210" spans="1:7" hidden="1" outlineLevel="1" x14ac:dyDescent="0.35">
      <c r="A210" s="47" t="s">
        <v>1832</v>
      </c>
    </row>
    <row r="211" spans="1:7" hidden="1" outlineLevel="1" x14ac:dyDescent="0.35">
      <c r="A211" s="47" t="s">
        <v>1833</v>
      </c>
    </row>
    <row r="212" spans="1:7" collapsed="1" x14ac:dyDescent="0.35">
      <c r="A212" s="56"/>
      <c r="B212" s="57" t="s">
        <v>1834</v>
      </c>
      <c r="C212" s="56" t="s">
        <v>1644</v>
      </c>
      <c r="D212" s="56" t="s">
        <v>1811</v>
      </c>
      <c r="E212" s="58"/>
      <c r="F212" s="56"/>
      <c r="G212" s="56"/>
    </row>
    <row r="213" spans="1:7" x14ac:dyDescent="0.35">
      <c r="A213" s="47" t="s">
        <v>1835</v>
      </c>
      <c r="B213" s="155" t="s">
        <v>846</v>
      </c>
      <c r="C213" s="207" t="s">
        <v>189</v>
      </c>
      <c r="D213" s="134" t="s">
        <v>189</v>
      </c>
    </row>
    <row r="214" spans="1:7" x14ac:dyDescent="0.35">
      <c r="A214" s="47" t="s">
        <v>1836</v>
      </c>
      <c r="B214" s="155" t="s">
        <v>846</v>
      </c>
      <c r="C214" s="207" t="s">
        <v>189</v>
      </c>
      <c r="D214" s="134" t="s">
        <v>189</v>
      </c>
    </row>
    <row r="215" spans="1:7" x14ac:dyDescent="0.35">
      <c r="A215" s="47" t="s">
        <v>1837</v>
      </c>
      <c r="B215" s="155" t="s">
        <v>846</v>
      </c>
      <c r="C215" s="207" t="s">
        <v>189</v>
      </c>
      <c r="D215" s="134" t="s">
        <v>189</v>
      </c>
    </row>
    <row r="216" spans="1:7" x14ac:dyDescent="0.35">
      <c r="A216" s="47" t="s">
        <v>1838</v>
      </c>
      <c r="B216" s="155" t="s">
        <v>846</v>
      </c>
      <c r="C216" s="207" t="s">
        <v>189</v>
      </c>
      <c r="D216" s="134" t="s">
        <v>189</v>
      </c>
    </row>
    <row r="217" spans="1:7" x14ac:dyDescent="0.35">
      <c r="A217" s="47" t="s">
        <v>1839</v>
      </c>
      <c r="B217" s="155" t="s">
        <v>846</v>
      </c>
      <c r="C217" s="207" t="s">
        <v>189</v>
      </c>
      <c r="D217" s="134" t="s">
        <v>189</v>
      </c>
    </row>
    <row r="218" spans="1:7" x14ac:dyDescent="0.35">
      <c r="A218" s="47" t="s">
        <v>1840</v>
      </c>
      <c r="B218" s="155" t="s">
        <v>846</v>
      </c>
      <c r="C218" s="207" t="s">
        <v>189</v>
      </c>
      <c r="D218" s="134" t="s">
        <v>189</v>
      </c>
    </row>
    <row r="219" spans="1:7" x14ac:dyDescent="0.35">
      <c r="A219" s="47" t="s">
        <v>1841</v>
      </c>
      <c r="B219" s="155" t="s">
        <v>846</v>
      </c>
      <c r="C219" s="207" t="s">
        <v>189</v>
      </c>
      <c r="D219" s="134" t="s">
        <v>189</v>
      </c>
    </row>
    <row r="220" spans="1:7" x14ac:dyDescent="0.35">
      <c r="A220" s="47" t="s">
        <v>1842</v>
      </c>
      <c r="B220" s="155" t="s">
        <v>846</v>
      </c>
      <c r="C220" s="207" t="s">
        <v>189</v>
      </c>
      <c r="D220" s="134" t="s">
        <v>189</v>
      </c>
    </row>
    <row r="221" spans="1:7" x14ac:dyDescent="0.35">
      <c r="A221" s="47" t="s">
        <v>1843</v>
      </c>
      <c r="B221" s="155" t="s">
        <v>846</v>
      </c>
      <c r="C221" s="207" t="s">
        <v>189</v>
      </c>
      <c r="D221" s="134" t="s">
        <v>189</v>
      </c>
    </row>
    <row r="222" spans="1:7" x14ac:dyDescent="0.35">
      <c r="A222" s="47" t="s">
        <v>1844</v>
      </c>
      <c r="B222" s="155" t="s">
        <v>846</v>
      </c>
      <c r="C222" s="207" t="s">
        <v>189</v>
      </c>
      <c r="D222" s="134" t="s">
        <v>189</v>
      </c>
    </row>
    <row r="223" spans="1:7" x14ac:dyDescent="0.35">
      <c r="A223" s="47" t="s">
        <v>1845</v>
      </c>
      <c r="B223" s="155" t="s">
        <v>846</v>
      </c>
      <c r="C223" s="207" t="s">
        <v>189</v>
      </c>
      <c r="D223" s="134" t="s">
        <v>189</v>
      </c>
    </row>
    <row r="224" spans="1:7" x14ac:dyDescent="0.35">
      <c r="A224" s="47" t="s">
        <v>1846</v>
      </c>
      <c r="B224" s="155" t="s">
        <v>846</v>
      </c>
      <c r="C224" s="207" t="s">
        <v>189</v>
      </c>
      <c r="D224" s="134" t="s">
        <v>189</v>
      </c>
    </row>
    <row r="225" spans="1:7" x14ac:dyDescent="0.35">
      <c r="A225" s="47" t="s">
        <v>1847</v>
      </c>
      <c r="B225" s="155" t="s">
        <v>846</v>
      </c>
      <c r="C225" s="207" t="s">
        <v>189</v>
      </c>
      <c r="D225" s="134" t="s">
        <v>189</v>
      </c>
    </row>
    <row r="226" spans="1:7" x14ac:dyDescent="0.35">
      <c r="A226" s="47" t="s">
        <v>1848</v>
      </c>
      <c r="B226" s="155" t="s">
        <v>846</v>
      </c>
      <c r="C226" s="207" t="s">
        <v>189</v>
      </c>
      <c r="D226" s="134" t="s">
        <v>189</v>
      </c>
    </row>
    <row r="227" spans="1:7" x14ac:dyDescent="0.35">
      <c r="A227" s="47" t="s">
        <v>1849</v>
      </c>
      <c r="B227" s="155" t="s">
        <v>846</v>
      </c>
      <c r="C227" s="207" t="s">
        <v>189</v>
      </c>
      <c r="D227" s="134" t="s">
        <v>189</v>
      </c>
    </row>
    <row r="228" spans="1:7" x14ac:dyDescent="0.35">
      <c r="A228" s="47" t="s">
        <v>1850</v>
      </c>
      <c r="B228" s="155" t="s">
        <v>846</v>
      </c>
      <c r="C228" s="207" t="s">
        <v>189</v>
      </c>
      <c r="D228" s="134" t="s">
        <v>189</v>
      </c>
    </row>
    <row r="229" spans="1:7" x14ac:dyDescent="0.35">
      <c r="A229" s="47" t="s">
        <v>1851</v>
      </c>
      <c r="B229" s="155" t="s">
        <v>846</v>
      </c>
      <c r="C229" s="207" t="s">
        <v>189</v>
      </c>
      <c r="D229" s="134" t="s">
        <v>189</v>
      </c>
    </row>
    <row r="230" spans="1:7" x14ac:dyDescent="0.35">
      <c r="A230" s="47" t="s">
        <v>1852</v>
      </c>
      <c r="B230" s="51"/>
      <c r="C230" s="117"/>
      <c r="D230" s="29"/>
    </row>
    <row r="231" spans="1:7" x14ac:dyDescent="0.35">
      <c r="A231" s="47" t="s">
        <v>1853</v>
      </c>
      <c r="B231" s="51"/>
      <c r="C231" s="117"/>
      <c r="D231" s="29"/>
    </row>
    <row r="232" spans="1:7" x14ac:dyDescent="0.35">
      <c r="A232" s="47" t="s">
        <v>1854</v>
      </c>
      <c r="B232" s="51"/>
      <c r="C232" s="117"/>
      <c r="D232" s="29"/>
    </row>
    <row r="233" spans="1:7" x14ac:dyDescent="0.35">
      <c r="A233" s="47" t="s">
        <v>1855</v>
      </c>
      <c r="B233" s="51"/>
      <c r="C233" s="117"/>
      <c r="D233" s="29"/>
    </row>
    <row r="234" spans="1:7" x14ac:dyDescent="0.35">
      <c r="A234" s="47" t="s">
        <v>1856</v>
      </c>
      <c r="B234" s="51"/>
      <c r="C234" s="117"/>
      <c r="D234" s="29"/>
    </row>
    <row r="235" spans="1:7" x14ac:dyDescent="0.35">
      <c r="A235" s="56"/>
      <c r="B235" s="57" t="s">
        <v>1857</v>
      </c>
      <c r="C235" s="56" t="s">
        <v>1644</v>
      </c>
      <c r="D235" s="56" t="s">
        <v>1811</v>
      </c>
      <c r="E235" s="58"/>
      <c r="F235" s="56"/>
      <c r="G235" s="56"/>
    </row>
    <row r="236" spans="1:7" x14ac:dyDescent="0.35">
      <c r="A236" s="47" t="s">
        <v>1858</v>
      </c>
      <c r="B236" s="155" t="s">
        <v>846</v>
      </c>
      <c r="C236" s="207" t="s">
        <v>189</v>
      </c>
      <c r="D236" s="134" t="s">
        <v>189</v>
      </c>
    </row>
    <row r="237" spans="1:7" x14ac:dyDescent="0.35">
      <c r="A237" s="47" t="s">
        <v>1859</v>
      </c>
      <c r="B237" s="155" t="s">
        <v>846</v>
      </c>
      <c r="C237" s="207" t="s">
        <v>189</v>
      </c>
      <c r="D237" s="134" t="s">
        <v>189</v>
      </c>
    </row>
    <row r="238" spans="1:7" x14ac:dyDescent="0.35">
      <c r="A238" s="47" t="s">
        <v>1860</v>
      </c>
      <c r="B238" s="155" t="s">
        <v>846</v>
      </c>
      <c r="C238" s="207" t="s">
        <v>189</v>
      </c>
      <c r="D238" s="134" t="s">
        <v>189</v>
      </c>
    </row>
    <row r="239" spans="1:7" x14ac:dyDescent="0.35">
      <c r="A239" s="47" t="s">
        <v>1861</v>
      </c>
      <c r="B239" s="155" t="s">
        <v>846</v>
      </c>
      <c r="C239" s="207" t="s">
        <v>189</v>
      </c>
      <c r="D239" s="134" t="s">
        <v>189</v>
      </c>
    </row>
    <row r="240" spans="1:7" x14ac:dyDescent="0.35">
      <c r="A240" s="47" t="s">
        <v>1862</v>
      </c>
      <c r="B240" s="155" t="s">
        <v>846</v>
      </c>
      <c r="C240" s="207" t="s">
        <v>189</v>
      </c>
      <c r="D240" s="134" t="s">
        <v>189</v>
      </c>
    </row>
    <row r="241" spans="1:4" x14ac:dyDescent="0.35">
      <c r="A241" s="47" t="s">
        <v>1863</v>
      </c>
      <c r="B241" s="155" t="s">
        <v>846</v>
      </c>
      <c r="C241" s="207" t="s">
        <v>189</v>
      </c>
      <c r="D241" s="134" t="s">
        <v>189</v>
      </c>
    </row>
    <row r="242" spans="1:4" x14ac:dyDescent="0.35">
      <c r="A242" s="47" t="s">
        <v>1864</v>
      </c>
      <c r="B242" s="155" t="s">
        <v>846</v>
      </c>
      <c r="C242" s="207" t="s">
        <v>189</v>
      </c>
      <c r="D242" s="134" t="s">
        <v>189</v>
      </c>
    </row>
    <row r="243" spans="1:4" x14ac:dyDescent="0.35">
      <c r="A243" s="47" t="s">
        <v>1865</v>
      </c>
      <c r="B243" s="155" t="s">
        <v>846</v>
      </c>
      <c r="C243" s="207" t="s">
        <v>189</v>
      </c>
      <c r="D243" s="134" t="s">
        <v>189</v>
      </c>
    </row>
    <row r="244" spans="1:4" x14ac:dyDescent="0.35">
      <c r="A244" s="47" t="s">
        <v>1866</v>
      </c>
      <c r="B244" s="155" t="s">
        <v>846</v>
      </c>
      <c r="C244" s="207" t="s">
        <v>189</v>
      </c>
      <c r="D244" s="134" t="s">
        <v>189</v>
      </c>
    </row>
    <row r="245" spans="1:4" x14ac:dyDescent="0.35">
      <c r="A245" s="47" t="s">
        <v>1867</v>
      </c>
      <c r="B245" s="155" t="s">
        <v>846</v>
      </c>
      <c r="C245" s="207" t="s">
        <v>189</v>
      </c>
      <c r="D245" s="134" t="s">
        <v>189</v>
      </c>
    </row>
    <row r="246" spans="1:4" x14ac:dyDescent="0.35">
      <c r="A246" s="47" t="s">
        <v>1868</v>
      </c>
      <c r="B246" s="155" t="s">
        <v>846</v>
      </c>
      <c r="C246" s="207" t="s">
        <v>189</v>
      </c>
      <c r="D246" s="134" t="s">
        <v>189</v>
      </c>
    </row>
    <row r="247" spans="1:4" x14ac:dyDescent="0.35">
      <c r="A247" s="47" t="s">
        <v>1869</v>
      </c>
      <c r="B247" s="155" t="s">
        <v>846</v>
      </c>
      <c r="C247" s="207" t="s">
        <v>189</v>
      </c>
      <c r="D247" s="134" t="s">
        <v>189</v>
      </c>
    </row>
    <row r="248" spans="1:4" x14ac:dyDescent="0.35">
      <c r="A248" s="47" t="s">
        <v>1870</v>
      </c>
      <c r="B248" s="155" t="s">
        <v>846</v>
      </c>
      <c r="C248" s="207" t="s">
        <v>189</v>
      </c>
      <c r="D248" s="134" t="s">
        <v>189</v>
      </c>
    </row>
    <row r="249" spans="1:4" x14ac:dyDescent="0.35">
      <c r="A249" s="47" t="s">
        <v>1871</v>
      </c>
      <c r="B249" s="155" t="s">
        <v>846</v>
      </c>
      <c r="C249" s="207" t="s">
        <v>189</v>
      </c>
      <c r="D249" s="134" t="s">
        <v>189</v>
      </c>
    </row>
    <row r="250" spans="1:4" x14ac:dyDescent="0.35">
      <c r="A250" s="47" t="s">
        <v>1872</v>
      </c>
      <c r="B250" s="155" t="s">
        <v>846</v>
      </c>
      <c r="C250" s="207" t="s">
        <v>189</v>
      </c>
      <c r="D250" s="134" t="s">
        <v>189</v>
      </c>
    </row>
    <row r="251" spans="1:4" x14ac:dyDescent="0.35">
      <c r="A251" s="47" t="s">
        <v>1873</v>
      </c>
      <c r="B251" s="155" t="s">
        <v>846</v>
      </c>
      <c r="C251" s="207" t="s">
        <v>189</v>
      </c>
      <c r="D251" s="134" t="s">
        <v>189</v>
      </c>
    </row>
    <row r="252" spans="1:4" x14ac:dyDescent="0.35">
      <c r="A252" s="47" t="s">
        <v>1874</v>
      </c>
      <c r="B252" s="155" t="s">
        <v>846</v>
      </c>
      <c r="C252" s="207" t="s">
        <v>189</v>
      </c>
      <c r="D252" s="134" t="s">
        <v>189</v>
      </c>
    </row>
    <row r="253" spans="1:4" x14ac:dyDescent="0.35">
      <c r="A253" s="47" t="s">
        <v>1875</v>
      </c>
      <c r="B253" s="53"/>
      <c r="C253" s="53"/>
      <c r="D253" s="53"/>
    </row>
    <row r="254" spans="1:4" x14ac:dyDescent="0.35">
      <c r="A254" s="47" t="s">
        <v>1876</v>
      </c>
      <c r="B254" s="53"/>
      <c r="C254" s="53"/>
      <c r="D254" s="53"/>
    </row>
    <row r="255" spans="1:4" x14ac:dyDescent="0.35">
      <c r="A255" s="47" t="s">
        <v>1877</v>
      </c>
    </row>
    <row r="256" spans="1:4" x14ac:dyDescent="0.35">
      <c r="A256" s="47" t="s">
        <v>1878</v>
      </c>
    </row>
    <row r="257" spans="1:1" x14ac:dyDescent="0.35">
      <c r="A257" s="47" t="s">
        <v>1879</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40" zoomScaleNormal="40" workbookViewId="0"/>
  </sheetViews>
  <sheetFormatPr defaultColWidth="11.1796875" defaultRowHeight="14.5" outlineLevelRow="1" x14ac:dyDescent="0.35"/>
  <cols>
    <col min="1" max="1" width="16.1796875" style="2" customWidth="1"/>
    <col min="2" max="2" width="89.90625" style="34" bestFit="1" customWidth="1"/>
    <col min="3" max="3" width="134.81640625" style="2" customWidth="1"/>
    <col min="4" max="16384" width="11.1796875" style="2"/>
  </cols>
  <sheetData>
    <row r="1" spans="1:3" ht="31" x14ac:dyDescent="0.35">
      <c r="A1" s="1" t="s">
        <v>1880</v>
      </c>
      <c r="B1" s="1"/>
      <c r="C1" s="22" t="s">
        <v>175</v>
      </c>
    </row>
    <row r="2" spans="1:3" x14ac:dyDescent="0.35">
      <c r="B2" s="31"/>
      <c r="C2" s="31"/>
    </row>
    <row r="3" spans="1:3" x14ac:dyDescent="0.35">
      <c r="A3" s="147" t="s">
        <v>1881</v>
      </c>
      <c r="B3" s="148"/>
      <c r="C3" s="31"/>
    </row>
    <row r="4" spans="1:3" x14ac:dyDescent="0.35">
      <c r="C4" s="31"/>
    </row>
    <row r="5" spans="1:3" ht="18.5" x14ac:dyDescent="0.35">
      <c r="A5" s="44" t="s">
        <v>186</v>
      </c>
      <c r="B5" s="44" t="s">
        <v>1882</v>
      </c>
      <c r="C5" s="149" t="s">
        <v>1883</v>
      </c>
    </row>
    <row r="6" spans="1:3" ht="29" x14ac:dyDescent="0.35">
      <c r="A6" s="96" t="s">
        <v>1884</v>
      </c>
      <c r="B6" s="48" t="s">
        <v>1885</v>
      </c>
      <c r="C6" s="150" t="s">
        <v>1886</v>
      </c>
    </row>
    <row r="7" spans="1:3" ht="29" x14ac:dyDescent="0.35">
      <c r="A7" s="96" t="s">
        <v>1887</v>
      </c>
      <c r="B7" s="48" t="s">
        <v>1888</v>
      </c>
      <c r="C7" s="150" t="s">
        <v>1889</v>
      </c>
    </row>
    <row r="8" spans="1:3" ht="29" x14ac:dyDescent="0.35">
      <c r="A8" s="96" t="s">
        <v>1890</v>
      </c>
      <c r="B8" s="48" t="s">
        <v>1891</v>
      </c>
      <c r="C8" s="150" t="s">
        <v>1892</v>
      </c>
    </row>
    <row r="9" spans="1:3" ht="29" x14ac:dyDescent="0.35">
      <c r="A9" s="96" t="s">
        <v>1893</v>
      </c>
      <c r="B9" s="48" t="s">
        <v>1894</v>
      </c>
      <c r="C9" s="216" t="s">
        <v>3326</v>
      </c>
    </row>
    <row r="10" spans="1:3" ht="58" x14ac:dyDescent="0.35">
      <c r="A10" s="96" t="s">
        <v>1895</v>
      </c>
      <c r="B10" s="48" t="s">
        <v>1896</v>
      </c>
      <c r="C10" s="216" t="s">
        <v>3339</v>
      </c>
    </row>
    <row r="11" spans="1:3" ht="101.5" x14ac:dyDescent="0.35">
      <c r="A11" s="96" t="s">
        <v>1897</v>
      </c>
      <c r="B11" s="48" t="s">
        <v>1898</v>
      </c>
      <c r="C11" s="216" t="s">
        <v>3327</v>
      </c>
    </row>
    <row r="12" spans="1:3" ht="130.5" x14ac:dyDescent="0.35">
      <c r="A12" s="96" t="s">
        <v>1899</v>
      </c>
      <c r="B12" s="48" t="s">
        <v>1900</v>
      </c>
      <c r="C12" s="216" t="s">
        <v>3340</v>
      </c>
    </row>
    <row r="13" spans="1:3" x14ac:dyDescent="0.35">
      <c r="A13" s="96" t="s">
        <v>1901</v>
      </c>
      <c r="B13" s="48" t="s">
        <v>1902</v>
      </c>
      <c r="C13" s="216" t="s">
        <v>3328</v>
      </c>
    </row>
    <row r="14" spans="1:3" ht="58" x14ac:dyDescent="0.35">
      <c r="A14" s="96" t="s">
        <v>1903</v>
      </c>
      <c r="B14" s="48" t="s">
        <v>1904</v>
      </c>
      <c r="C14" s="216" t="s">
        <v>3329</v>
      </c>
    </row>
    <row r="15" spans="1:3" ht="58" x14ac:dyDescent="0.35">
      <c r="A15" s="96" t="s">
        <v>1905</v>
      </c>
      <c r="B15" s="48" t="s">
        <v>1906</v>
      </c>
      <c r="C15" s="216" t="s">
        <v>3330</v>
      </c>
    </row>
    <row r="16" spans="1:3" x14ac:dyDescent="0.35">
      <c r="A16" s="96" t="s">
        <v>1907</v>
      </c>
      <c r="B16" s="48" t="s">
        <v>1908</v>
      </c>
      <c r="C16" s="216" t="s">
        <v>3331</v>
      </c>
    </row>
    <row r="17" spans="1:3" ht="30" customHeight="1" x14ac:dyDescent="0.35">
      <c r="A17" s="96" t="s">
        <v>1909</v>
      </c>
      <c r="B17" s="151" t="s">
        <v>1910</v>
      </c>
      <c r="C17" s="216" t="s">
        <v>3332</v>
      </c>
    </row>
    <row r="18" spans="1:3" ht="101.5" x14ac:dyDescent="0.35">
      <c r="A18" s="96" t="s">
        <v>1911</v>
      </c>
      <c r="B18" s="151" t="s">
        <v>1912</v>
      </c>
      <c r="C18" s="216" t="s">
        <v>3333</v>
      </c>
    </row>
    <row r="19" spans="1:3" x14ac:dyDescent="0.35">
      <c r="A19" s="96" t="s">
        <v>1913</v>
      </c>
      <c r="B19" s="151" t="s">
        <v>1914</v>
      </c>
      <c r="C19" s="216" t="s">
        <v>3334</v>
      </c>
    </row>
    <row r="20" spans="1:3" ht="87" x14ac:dyDescent="0.35">
      <c r="A20" s="96" t="s">
        <v>1915</v>
      </c>
      <c r="B20" s="48" t="s">
        <v>1916</v>
      </c>
      <c r="C20" s="216" t="s">
        <v>3335</v>
      </c>
    </row>
    <row r="21" spans="1:3" x14ac:dyDescent="0.35">
      <c r="A21" s="96" t="s">
        <v>1917</v>
      </c>
      <c r="B21" s="67" t="s">
        <v>1918</v>
      </c>
      <c r="C21" s="217"/>
    </row>
    <row r="22" spans="1:3" x14ac:dyDescent="0.35">
      <c r="A22" s="96" t="s">
        <v>1919</v>
      </c>
      <c r="B22" s="152"/>
      <c r="C22" s="152"/>
    </row>
    <row r="23" spans="1:3" hidden="1" outlineLevel="1" x14ac:dyDescent="0.35">
      <c r="A23" s="96" t="s">
        <v>1920</v>
      </c>
      <c r="B23" s="53"/>
      <c r="C23" s="53"/>
    </row>
    <row r="24" spans="1:3" hidden="1" outlineLevel="1" x14ac:dyDescent="0.35">
      <c r="A24" s="96" t="s">
        <v>1921</v>
      </c>
      <c r="B24" s="128"/>
      <c r="C24" s="53"/>
    </row>
    <row r="25" spans="1:3" hidden="1" outlineLevel="1" x14ac:dyDescent="0.35">
      <c r="A25" s="96" t="s">
        <v>1922</v>
      </c>
      <c r="B25" s="128"/>
      <c r="C25" s="53"/>
    </row>
    <row r="26" spans="1:3" hidden="1" outlineLevel="1" x14ac:dyDescent="0.35">
      <c r="A26" s="96" t="s">
        <v>1923</v>
      </c>
      <c r="B26" s="128"/>
      <c r="C26" s="53"/>
    </row>
    <row r="27" spans="1:3" hidden="1" outlineLevel="1" x14ac:dyDescent="0.35">
      <c r="A27" s="96" t="s">
        <v>1924</v>
      </c>
      <c r="B27" s="128"/>
      <c r="C27" s="53"/>
    </row>
    <row r="28" spans="1:3" ht="18.5" hidden="1" outlineLevel="1" x14ac:dyDescent="0.35">
      <c r="A28" s="44"/>
      <c r="B28" s="44" t="s">
        <v>1925</v>
      </c>
      <c r="C28" s="149" t="s">
        <v>1883</v>
      </c>
    </row>
    <row r="29" spans="1:3" hidden="1" outlineLevel="1" x14ac:dyDescent="0.35">
      <c r="A29" s="96" t="s">
        <v>1926</v>
      </c>
      <c r="B29" s="48" t="s">
        <v>1927</v>
      </c>
      <c r="C29" s="53" t="s">
        <v>189</v>
      </c>
    </row>
    <row r="30" spans="1:3" hidden="1" outlineLevel="1" x14ac:dyDescent="0.35">
      <c r="A30" s="96" t="s">
        <v>1928</v>
      </c>
      <c r="B30" s="48" t="s">
        <v>1929</v>
      </c>
      <c r="C30" s="53" t="s">
        <v>189</v>
      </c>
    </row>
    <row r="31" spans="1:3" hidden="1" outlineLevel="1" x14ac:dyDescent="0.35">
      <c r="A31" s="96" t="s">
        <v>1930</v>
      </c>
      <c r="B31" s="48" t="s">
        <v>1931</v>
      </c>
      <c r="C31" s="53" t="s">
        <v>189</v>
      </c>
    </row>
    <row r="32" spans="1:3" ht="29" hidden="1" outlineLevel="1" x14ac:dyDescent="0.35">
      <c r="A32" s="96" t="s">
        <v>1932</v>
      </c>
      <c r="B32" s="153" t="s">
        <v>1933</v>
      </c>
      <c r="C32" s="53" t="s">
        <v>189</v>
      </c>
    </row>
    <row r="33" spans="1:3" hidden="1" outlineLevel="1" x14ac:dyDescent="0.35">
      <c r="A33" s="96" t="s">
        <v>1934</v>
      </c>
      <c r="B33" s="154"/>
      <c r="C33" s="53"/>
    </row>
    <row r="34" spans="1:3" hidden="1" outlineLevel="1" x14ac:dyDescent="0.35">
      <c r="A34" s="96" t="s">
        <v>1935</v>
      </c>
      <c r="B34" s="154"/>
      <c r="C34" s="53"/>
    </row>
    <row r="35" spans="1:3" hidden="1" outlineLevel="1" x14ac:dyDescent="0.35">
      <c r="A35" s="96" t="s">
        <v>1936</v>
      </c>
      <c r="B35" s="154"/>
      <c r="C35" s="53"/>
    </row>
    <row r="36" spans="1:3" hidden="1" outlineLevel="1" x14ac:dyDescent="0.35">
      <c r="A36" s="96" t="s">
        <v>1937</v>
      </c>
      <c r="B36" s="154"/>
      <c r="C36" s="53"/>
    </row>
    <row r="37" spans="1:3" hidden="1" outlineLevel="1" x14ac:dyDescent="0.35">
      <c r="A37" s="96" t="s">
        <v>1938</v>
      </c>
      <c r="B37" s="154"/>
      <c r="C37" s="53"/>
    </row>
    <row r="38" spans="1:3" hidden="1" outlineLevel="1" x14ac:dyDescent="0.35">
      <c r="A38" s="96" t="s">
        <v>1939</v>
      </c>
      <c r="B38" s="154"/>
      <c r="C38" s="53"/>
    </row>
    <row r="39" spans="1:3" hidden="1" outlineLevel="1" x14ac:dyDescent="0.35">
      <c r="A39" s="96" t="s">
        <v>1940</v>
      </c>
      <c r="B39" s="154"/>
      <c r="C39" s="53"/>
    </row>
    <row r="40" spans="1:3" hidden="1" outlineLevel="1" x14ac:dyDescent="0.35">
      <c r="A40" s="96" t="s">
        <v>1941</v>
      </c>
      <c r="B40" s="2"/>
      <c r="C40" s="53"/>
    </row>
    <row r="41" spans="1:3" hidden="1" outlineLevel="1" x14ac:dyDescent="0.35">
      <c r="A41" s="96" t="s">
        <v>1942</v>
      </c>
      <c r="B41" s="154"/>
      <c r="C41" s="53"/>
    </row>
    <row r="42" spans="1:3" hidden="1" outlineLevel="1" x14ac:dyDescent="0.35">
      <c r="A42" s="96" t="s">
        <v>1943</v>
      </c>
      <c r="B42" s="154"/>
      <c r="C42" s="53"/>
    </row>
    <row r="43" spans="1:3" hidden="1" outlineLevel="1" x14ac:dyDescent="0.35">
      <c r="A43" s="96" t="s">
        <v>1944</v>
      </c>
      <c r="B43" s="154"/>
      <c r="C43" s="53"/>
    </row>
    <row r="44" spans="1:3" ht="18.5" collapsed="1" x14ac:dyDescent="0.35">
      <c r="A44" s="44"/>
      <c r="B44" s="44" t="s">
        <v>1945</v>
      </c>
      <c r="C44" s="149" t="s">
        <v>1946</v>
      </c>
    </row>
    <row r="45" spans="1:3" x14ac:dyDescent="0.35">
      <c r="A45" s="96" t="s">
        <v>1947</v>
      </c>
      <c r="B45" s="151" t="s">
        <v>1948</v>
      </c>
      <c r="C45" s="53" t="s">
        <v>1949</v>
      </c>
    </row>
    <row r="46" spans="1:3" x14ac:dyDescent="0.35">
      <c r="A46" s="96" t="s">
        <v>1950</v>
      </c>
      <c r="B46" s="151" t="s">
        <v>1951</v>
      </c>
      <c r="C46" s="53" t="s">
        <v>1952</v>
      </c>
    </row>
    <row r="47" spans="1:3" x14ac:dyDescent="0.35">
      <c r="A47" s="96" t="s">
        <v>1953</v>
      </c>
      <c r="B47" s="151" t="s">
        <v>1954</v>
      </c>
      <c r="C47" s="53" t="s">
        <v>1955</v>
      </c>
    </row>
    <row r="48" spans="1:3" hidden="1" outlineLevel="1" x14ac:dyDescent="0.35">
      <c r="A48" s="96" t="s">
        <v>1956</v>
      </c>
      <c r="B48" s="153" t="s">
        <v>1957</v>
      </c>
      <c r="C48" s="53" t="s">
        <v>1958</v>
      </c>
    </row>
    <row r="49" spans="1:3" hidden="1" outlineLevel="1" x14ac:dyDescent="0.35">
      <c r="A49" s="96" t="s">
        <v>1959</v>
      </c>
      <c r="B49" s="155"/>
      <c r="C49" s="53"/>
    </row>
    <row r="50" spans="1:3" hidden="1" outlineLevel="1" x14ac:dyDescent="0.35">
      <c r="A50" s="96" t="s">
        <v>1960</v>
      </c>
      <c r="B50" s="156"/>
      <c r="C50" s="53"/>
    </row>
    <row r="51" spans="1:3" ht="18.5" collapsed="1" x14ac:dyDescent="0.35">
      <c r="A51" s="44"/>
      <c r="B51" s="44" t="s">
        <v>1961</v>
      </c>
      <c r="C51" s="149" t="s">
        <v>1883</v>
      </c>
    </row>
    <row r="52" spans="1:3" x14ac:dyDescent="0.35">
      <c r="A52" s="96" t="s">
        <v>1962</v>
      </c>
      <c r="B52" s="48" t="s">
        <v>1963</v>
      </c>
      <c r="C52" s="53"/>
    </row>
    <row r="53" spans="1:3" ht="174" x14ac:dyDescent="0.35">
      <c r="A53" s="96" t="s">
        <v>1964</v>
      </c>
      <c r="B53" s="155" t="s">
        <v>3122</v>
      </c>
      <c r="C53" s="483" t="s">
        <v>3337</v>
      </c>
    </row>
    <row r="54" spans="1:3" ht="174" x14ac:dyDescent="0.35">
      <c r="A54" s="96" t="s">
        <v>1965</v>
      </c>
      <c r="B54" s="155" t="s">
        <v>3336</v>
      </c>
      <c r="C54" s="483" t="s">
        <v>3338</v>
      </c>
    </row>
    <row r="55" spans="1:3" x14ac:dyDescent="0.35">
      <c r="A55" s="96" t="s">
        <v>1966</v>
      </c>
      <c r="B55" s="155"/>
      <c r="C55" s="152"/>
    </row>
    <row r="56" spans="1:3" x14ac:dyDescent="0.35">
      <c r="A56" s="96" t="s">
        <v>1967</v>
      </c>
      <c r="B56" s="155"/>
      <c r="C56" s="152"/>
    </row>
    <row r="57" spans="1:3" x14ac:dyDescent="0.35">
      <c r="A57" s="96" t="s">
        <v>1968</v>
      </c>
      <c r="B57" s="155"/>
      <c r="C57" s="152"/>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57"/>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5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B5E4D-E039-48C6-804B-B3134952DFA3}">
  <sheetPr>
    <tabColor rgb="FF243386"/>
  </sheetPr>
  <dimension ref="A1:T611"/>
  <sheetViews>
    <sheetView zoomScale="55" zoomScaleNormal="55" workbookViewId="0">
      <selection activeCell="A289" sqref="A289"/>
    </sheetView>
  </sheetViews>
  <sheetFormatPr defaultColWidth="9.1796875" defaultRowHeight="14.5" x14ac:dyDescent="0.35"/>
  <cols>
    <col min="1" max="1" width="63.453125" customWidth="1"/>
    <col min="2" max="2" width="34.54296875" customWidth="1"/>
    <col min="3" max="3" width="37" customWidth="1"/>
    <col min="4" max="4" width="26.1796875" customWidth="1"/>
    <col min="5" max="5" width="25.90625" customWidth="1"/>
    <col min="6" max="6" width="33" customWidth="1"/>
    <col min="7" max="7" width="22.1796875" customWidth="1"/>
    <col min="8" max="14" width="15.1796875" bestFit="1" customWidth="1"/>
    <col min="15" max="15" width="17.1796875" customWidth="1"/>
    <col min="16" max="16" width="20.453125" customWidth="1"/>
    <col min="17" max="17" width="17.1796875" bestFit="1" customWidth="1"/>
    <col min="18" max="18" width="24" customWidth="1"/>
    <col min="19" max="19" width="26.1796875" customWidth="1"/>
    <col min="20" max="20" width="20.1796875" customWidth="1"/>
  </cols>
  <sheetData>
    <row r="1" spans="1:7" x14ac:dyDescent="0.35">
      <c r="A1" s="221"/>
      <c r="B1" s="222" t="s">
        <v>2957</v>
      </c>
      <c r="C1" s="222"/>
      <c r="D1" s="222"/>
      <c r="E1" s="221"/>
      <c r="F1" s="221"/>
      <c r="G1" s="221"/>
    </row>
    <row r="2" spans="1:7" x14ac:dyDescent="0.35">
      <c r="A2" s="221"/>
      <c r="B2" s="223" t="s">
        <v>2958</v>
      </c>
      <c r="C2" s="224">
        <v>46233</v>
      </c>
      <c r="D2" s="221"/>
      <c r="E2" s="221"/>
      <c r="F2" s="221"/>
      <c r="G2" s="221"/>
    </row>
    <row r="3" spans="1:7" x14ac:dyDescent="0.35">
      <c r="A3" s="221"/>
      <c r="B3" s="223" t="s">
        <v>2959</v>
      </c>
      <c r="C3" s="224">
        <v>46248</v>
      </c>
      <c r="D3" s="221"/>
      <c r="E3" s="221"/>
      <c r="F3" s="221"/>
      <c r="G3" s="221"/>
    </row>
    <row r="4" spans="1:7" x14ac:dyDescent="0.35">
      <c r="A4" s="222"/>
      <c r="B4" s="221"/>
      <c r="C4" s="221"/>
      <c r="D4" s="221"/>
      <c r="E4" s="221"/>
      <c r="F4" s="221"/>
      <c r="G4" s="221"/>
    </row>
    <row r="5" spans="1:7" ht="15" customHeight="1" x14ac:dyDescent="0.35">
      <c r="A5" s="515" t="s">
        <v>3403</v>
      </c>
      <c r="B5" s="515"/>
      <c r="C5" s="515"/>
      <c r="D5" s="515"/>
      <c r="E5" s="515"/>
      <c r="F5" s="515"/>
      <c r="G5" s="515"/>
    </row>
    <row r="6" spans="1:7" x14ac:dyDescent="0.35">
      <c r="A6" s="515"/>
      <c r="B6" s="515"/>
      <c r="C6" s="515"/>
      <c r="D6" s="515"/>
      <c r="E6" s="515"/>
      <c r="F6" s="515"/>
      <c r="G6" s="515"/>
    </row>
    <row r="7" spans="1:7" x14ac:dyDescent="0.35">
      <c r="A7" s="515"/>
      <c r="B7" s="515"/>
      <c r="C7" s="515"/>
      <c r="D7" s="515"/>
      <c r="E7" s="515"/>
      <c r="F7" s="515"/>
      <c r="G7" s="515"/>
    </row>
    <row r="8" spans="1:7" x14ac:dyDescent="0.35">
      <c r="A8" s="225"/>
      <c r="B8" s="225"/>
      <c r="C8" s="225"/>
      <c r="D8" s="225"/>
      <c r="E8" s="225"/>
      <c r="F8" s="225"/>
      <c r="G8" s="225"/>
    </row>
    <row r="9" spans="1:7" ht="15" customHeight="1" x14ac:dyDescent="0.35">
      <c r="A9" s="515" t="s">
        <v>3404</v>
      </c>
      <c r="B9" s="515"/>
      <c r="C9" s="515"/>
      <c r="D9" s="515"/>
      <c r="E9" s="515"/>
      <c r="F9" s="515"/>
      <c r="G9" s="515"/>
    </row>
    <row r="10" spans="1:7" x14ac:dyDescent="0.35">
      <c r="A10" s="515"/>
      <c r="B10" s="515"/>
      <c r="C10" s="515"/>
      <c r="D10" s="515"/>
      <c r="E10" s="515"/>
      <c r="F10" s="515"/>
      <c r="G10" s="515"/>
    </row>
    <row r="11" spans="1:7" x14ac:dyDescent="0.35">
      <c r="A11" s="515"/>
      <c r="B11" s="515"/>
      <c r="C11" s="515"/>
      <c r="D11" s="515"/>
      <c r="E11" s="515"/>
      <c r="F11" s="515"/>
      <c r="G11" s="515"/>
    </row>
    <row r="12" spans="1:7" x14ac:dyDescent="0.35">
      <c r="A12" s="225"/>
      <c r="B12" s="225"/>
      <c r="C12" s="225"/>
      <c r="D12" s="225"/>
      <c r="E12" s="225"/>
      <c r="F12" s="225"/>
      <c r="G12" s="225"/>
    </row>
    <row r="13" spans="1:7" ht="15" customHeight="1" x14ac:dyDescent="0.35">
      <c r="A13" s="515" t="s">
        <v>3405</v>
      </c>
      <c r="B13" s="515"/>
      <c r="C13" s="515"/>
      <c r="D13" s="515"/>
      <c r="E13" s="515"/>
      <c r="F13" s="515"/>
      <c r="G13" s="515"/>
    </row>
    <row r="14" spans="1:7" x14ac:dyDescent="0.35">
      <c r="A14" s="515"/>
      <c r="B14" s="515"/>
      <c r="C14" s="515"/>
      <c r="D14" s="515"/>
      <c r="E14" s="515"/>
      <c r="F14" s="515"/>
      <c r="G14" s="515"/>
    </row>
    <row r="15" spans="1:7" x14ac:dyDescent="0.35">
      <c r="A15" s="515"/>
      <c r="B15" s="515"/>
      <c r="C15" s="515"/>
      <c r="D15" s="515"/>
      <c r="E15" s="515"/>
      <c r="F15" s="515"/>
      <c r="G15" s="515"/>
    </row>
    <row r="16" spans="1:7" x14ac:dyDescent="0.35">
      <c r="A16" s="226"/>
      <c r="B16" s="226"/>
      <c r="C16" s="226"/>
      <c r="D16" s="226"/>
      <c r="E16" s="226"/>
      <c r="F16" s="226"/>
      <c r="G16" s="226"/>
    </row>
    <row r="17" spans="1:7" ht="15" customHeight="1" x14ac:dyDescent="0.35">
      <c r="A17" s="516" t="s">
        <v>3406</v>
      </c>
      <c r="B17" s="516"/>
      <c r="C17" s="516"/>
      <c r="D17" s="516"/>
      <c r="E17" s="516"/>
      <c r="F17" s="516"/>
      <c r="G17" s="516"/>
    </row>
    <row r="18" spans="1:7" x14ac:dyDescent="0.35">
      <c r="A18" s="516"/>
      <c r="B18" s="516"/>
      <c r="C18" s="516"/>
      <c r="D18" s="516"/>
      <c r="E18" s="516"/>
      <c r="F18" s="516"/>
      <c r="G18" s="516"/>
    </row>
    <row r="19" spans="1:7" x14ac:dyDescent="0.35">
      <c r="A19" s="516"/>
      <c r="B19" s="516"/>
      <c r="C19" s="516"/>
      <c r="D19" s="516"/>
      <c r="E19" s="516"/>
      <c r="F19" s="516"/>
      <c r="G19" s="516"/>
    </row>
    <row r="21" spans="1:7" x14ac:dyDescent="0.35">
      <c r="A21" s="227" t="s">
        <v>3407</v>
      </c>
      <c r="B21" s="228"/>
      <c r="C21" s="228"/>
      <c r="D21" s="228"/>
      <c r="E21" s="228"/>
      <c r="F21" s="228"/>
      <c r="G21" s="228"/>
    </row>
    <row r="22" spans="1:7" x14ac:dyDescent="0.35">
      <c r="A22" s="221"/>
      <c r="B22" s="221"/>
      <c r="C22" s="221"/>
      <c r="D22" s="229"/>
      <c r="E22" s="221"/>
      <c r="F22" s="221"/>
      <c r="G22" s="221"/>
    </row>
    <row r="23" spans="1:7" x14ac:dyDescent="0.35">
      <c r="A23" s="230"/>
      <c r="B23" s="231"/>
      <c r="C23" s="231"/>
      <c r="D23" s="231"/>
      <c r="E23" s="232"/>
      <c r="F23" s="232"/>
      <c r="G23" s="232"/>
    </row>
    <row r="24" spans="1:7" ht="16.5" x14ac:dyDescent="0.35">
      <c r="A24" s="233" t="s">
        <v>2960</v>
      </c>
      <c r="B24" s="234" t="s">
        <v>2961</v>
      </c>
      <c r="C24" s="234" t="s">
        <v>2962</v>
      </c>
      <c r="D24" s="234" t="s">
        <v>2963</v>
      </c>
      <c r="E24" s="234" t="s">
        <v>2964</v>
      </c>
      <c r="F24" s="234" t="s">
        <v>2965</v>
      </c>
      <c r="G24" s="234" t="s">
        <v>2966</v>
      </c>
    </row>
    <row r="25" spans="1:7" ht="17" x14ac:dyDescent="0.35">
      <c r="A25" s="235" t="s">
        <v>2967</v>
      </c>
      <c r="B25" s="236">
        <v>188000000</v>
      </c>
      <c r="C25" s="237">
        <v>1.4932000000000001</v>
      </c>
      <c r="D25" s="238">
        <f>B25*C25</f>
        <v>280721600</v>
      </c>
      <c r="E25" s="239">
        <v>49580</v>
      </c>
      <c r="F25" s="240">
        <v>1.6369999999999999E-2</v>
      </c>
      <c r="G25" s="241" t="s">
        <v>2968</v>
      </c>
    </row>
    <row r="26" spans="1:7" ht="15.75" customHeight="1" x14ac:dyDescent="0.35">
      <c r="A26" s="235" t="s">
        <v>2969</v>
      </c>
      <c r="B26" s="236">
        <v>1500000000</v>
      </c>
      <c r="C26" s="237">
        <v>1.4500999999999999</v>
      </c>
      <c r="D26" s="238">
        <f t="shared" ref="D26:D27" si="0">B26*C26</f>
        <v>2175150000</v>
      </c>
      <c r="E26" s="239">
        <v>46401</v>
      </c>
      <c r="F26" s="240">
        <v>1E-4</v>
      </c>
      <c r="G26" s="241" t="s">
        <v>2968</v>
      </c>
    </row>
    <row r="27" spans="1:7" ht="15.75" customHeight="1" x14ac:dyDescent="0.35">
      <c r="A27" s="235" t="s">
        <v>2970</v>
      </c>
      <c r="B27" s="242">
        <v>180000000</v>
      </c>
      <c r="C27" s="237">
        <v>1.4668333333333332</v>
      </c>
      <c r="D27" s="238">
        <f t="shared" si="0"/>
        <v>264029999.99999997</v>
      </c>
      <c r="E27" s="239">
        <v>46846</v>
      </c>
      <c r="F27" s="240">
        <v>2.9750000000000002E-3</v>
      </c>
      <c r="G27" s="241" t="s">
        <v>2968</v>
      </c>
    </row>
    <row r="28" spans="1:7" ht="15.75" customHeight="1" x14ac:dyDescent="0.35">
      <c r="A28" s="235" t="s">
        <v>2972</v>
      </c>
      <c r="B28" s="244">
        <v>1500000000</v>
      </c>
      <c r="C28" s="237">
        <v>1.4984</v>
      </c>
      <c r="D28" s="238">
        <f t="shared" ref="D28:D30" si="1">B28*C28</f>
        <v>2247600000</v>
      </c>
      <c r="E28" s="239">
        <v>47375</v>
      </c>
      <c r="F28" s="240">
        <v>1E-4</v>
      </c>
      <c r="G28" s="241" t="s">
        <v>2968</v>
      </c>
    </row>
    <row r="29" spans="1:7" ht="15.75" customHeight="1" x14ac:dyDescent="0.35">
      <c r="A29" s="235" t="s">
        <v>2973</v>
      </c>
      <c r="B29" s="244">
        <v>275000000</v>
      </c>
      <c r="C29" s="237">
        <v>1.45994545454545</v>
      </c>
      <c r="D29" s="238">
        <f t="shared" si="1"/>
        <v>401484999.99999875</v>
      </c>
      <c r="E29" s="239">
        <v>51789</v>
      </c>
      <c r="F29" s="240">
        <v>6.2300000000000003E-3</v>
      </c>
      <c r="G29" s="241" t="s">
        <v>2968</v>
      </c>
    </row>
    <row r="30" spans="1:7" ht="15.75" customHeight="1" x14ac:dyDescent="0.35">
      <c r="A30" s="235" t="s">
        <v>2974</v>
      </c>
      <c r="B30" s="245">
        <v>3500000000</v>
      </c>
      <c r="C30" s="237">
        <v>1.2583</v>
      </c>
      <c r="D30" s="238">
        <f t="shared" si="1"/>
        <v>4404050000</v>
      </c>
      <c r="E30" s="239">
        <v>46308</v>
      </c>
      <c r="F30" s="240">
        <v>1.188E-2</v>
      </c>
      <c r="G30" s="241" t="s">
        <v>2968</v>
      </c>
    </row>
    <row r="31" spans="1:7" ht="15.75" customHeight="1" x14ac:dyDescent="0.35">
      <c r="A31" s="235" t="s">
        <v>2975</v>
      </c>
      <c r="B31" s="244">
        <v>1750000000</v>
      </c>
      <c r="C31" s="237">
        <v>1.4326000000000001</v>
      </c>
      <c r="D31" s="238">
        <f t="shared" ref="D31" si="2">+B31*C31</f>
        <v>2507050000</v>
      </c>
      <c r="E31" s="239">
        <v>46736</v>
      </c>
      <c r="F31" s="240">
        <v>1E-4</v>
      </c>
      <c r="G31" s="241" t="s">
        <v>2968</v>
      </c>
    </row>
    <row r="32" spans="1:7" ht="15.75" customHeight="1" x14ac:dyDescent="0.35">
      <c r="A32" s="235" t="s">
        <v>2976</v>
      </c>
      <c r="B32" s="236">
        <v>1250000000</v>
      </c>
      <c r="C32" s="237">
        <v>1.4280999999999999</v>
      </c>
      <c r="D32" s="238">
        <v>1785125000</v>
      </c>
      <c r="E32" s="239">
        <v>47568</v>
      </c>
      <c r="F32" s="240">
        <v>3.7499999999999999E-3</v>
      </c>
      <c r="G32" s="241" t="s">
        <v>2968</v>
      </c>
    </row>
    <row r="33" spans="1:7" ht="15.75" customHeight="1" x14ac:dyDescent="0.35">
      <c r="A33" s="235" t="s">
        <v>2977</v>
      </c>
      <c r="B33" s="246">
        <v>2250000000</v>
      </c>
      <c r="C33" s="237">
        <v>1.2667999999999999</v>
      </c>
      <c r="D33" s="238">
        <v>2850300000</v>
      </c>
      <c r="E33" s="239">
        <v>46455</v>
      </c>
      <c r="F33" s="240">
        <v>2.1700000000000001E-2</v>
      </c>
      <c r="G33" s="241" t="s">
        <v>2968</v>
      </c>
    </row>
    <row r="34" spans="1:7" ht="15.75" customHeight="1" x14ac:dyDescent="0.35">
      <c r="A34" s="235" t="s">
        <v>2978</v>
      </c>
      <c r="B34" s="242">
        <v>250000000</v>
      </c>
      <c r="C34" s="237">
        <v>1.3852</v>
      </c>
      <c r="D34" s="238">
        <v>346300000</v>
      </c>
      <c r="E34" s="239">
        <v>46478</v>
      </c>
      <c r="F34" s="240">
        <v>2.7799999999999999E-3</v>
      </c>
      <c r="G34" s="241" t="s">
        <v>2968</v>
      </c>
    </row>
    <row r="35" spans="1:7" ht="15.75" customHeight="1" x14ac:dyDescent="0.35">
      <c r="A35" s="235" t="s">
        <v>2979</v>
      </c>
      <c r="B35" s="236">
        <v>150000000</v>
      </c>
      <c r="C35" s="237">
        <v>1.4017999999999999</v>
      </c>
      <c r="D35" s="238">
        <v>210270000</v>
      </c>
      <c r="E35" s="239">
        <v>50123</v>
      </c>
      <c r="F35" s="240">
        <v>1.18E-2</v>
      </c>
      <c r="G35" s="241" t="s">
        <v>2968</v>
      </c>
    </row>
    <row r="36" spans="1:7" ht="15.75" customHeight="1" x14ac:dyDescent="0.35">
      <c r="A36" s="235" t="s">
        <v>2980</v>
      </c>
      <c r="B36" s="242">
        <v>100000000</v>
      </c>
      <c r="C36" s="237">
        <v>1.3449</v>
      </c>
      <c r="D36" s="238">
        <v>134490000</v>
      </c>
      <c r="E36" s="239">
        <v>47233</v>
      </c>
      <c r="F36" s="240">
        <v>7.3249999999999999E-3</v>
      </c>
      <c r="G36" s="241" t="s">
        <v>2968</v>
      </c>
    </row>
    <row r="37" spans="1:7" ht="15.75" customHeight="1" x14ac:dyDescent="0.35">
      <c r="A37" s="235" t="s">
        <v>2981</v>
      </c>
      <c r="B37" s="236">
        <v>118000000</v>
      </c>
      <c r="C37" s="237">
        <v>1.369</v>
      </c>
      <c r="D37" s="238">
        <v>161542000</v>
      </c>
      <c r="E37" s="239">
        <v>50156</v>
      </c>
      <c r="F37" s="240">
        <v>1.806E-2</v>
      </c>
      <c r="G37" s="241" t="s">
        <v>2968</v>
      </c>
    </row>
    <row r="38" spans="1:7" ht="15.75" customHeight="1" x14ac:dyDescent="0.35">
      <c r="A38" s="235" t="s">
        <v>2982</v>
      </c>
      <c r="B38" s="236">
        <v>2250000000</v>
      </c>
      <c r="C38" s="237">
        <f>1750000000/B38*1.4365+500000000/B38*1.4443</f>
        <v>1.4382333333333333</v>
      </c>
      <c r="D38" s="238">
        <f>B38*C38</f>
        <v>3236025000</v>
      </c>
      <c r="E38" s="239">
        <v>46770</v>
      </c>
      <c r="F38" s="240">
        <v>3.2500000000000001E-2</v>
      </c>
      <c r="G38" s="241" t="s">
        <v>2968</v>
      </c>
    </row>
    <row r="39" spans="1:7" ht="15.75" customHeight="1" x14ac:dyDescent="0.35">
      <c r="A39" s="235" t="s">
        <v>2983</v>
      </c>
      <c r="B39" s="246">
        <v>3500000000</v>
      </c>
      <c r="C39" s="237">
        <v>1.3321000000000001</v>
      </c>
      <c r="D39" s="238">
        <f>C39*B39</f>
        <v>4662350000</v>
      </c>
      <c r="E39" s="239">
        <v>46790</v>
      </c>
      <c r="F39" s="240" t="s">
        <v>2984</v>
      </c>
      <c r="G39" s="241" t="s">
        <v>2971</v>
      </c>
    </row>
    <row r="40" spans="1:7" ht="15.75" customHeight="1" x14ac:dyDescent="0.35">
      <c r="A40" s="235" t="s">
        <v>2985</v>
      </c>
      <c r="B40" s="247">
        <v>1000000000</v>
      </c>
      <c r="C40" s="237">
        <v>0.12950012999999999</v>
      </c>
      <c r="D40" s="238">
        <f>C40*B40</f>
        <v>129500129.99999999</v>
      </c>
      <c r="E40" s="239">
        <v>47893</v>
      </c>
      <c r="F40" s="240">
        <v>3.5650000000000001E-2</v>
      </c>
      <c r="G40" s="241" t="s">
        <v>2968</v>
      </c>
    </row>
    <row r="41" spans="1:7" ht="15.75" customHeight="1" x14ac:dyDescent="0.35">
      <c r="A41" s="235" t="s">
        <v>2986</v>
      </c>
      <c r="B41" s="243">
        <v>1250000000</v>
      </c>
      <c r="C41" s="237">
        <v>1.6257999999999999</v>
      </c>
      <c r="D41" s="238">
        <f t="shared" ref="D41:D43" si="3">B41*C41</f>
        <v>2032250000</v>
      </c>
      <c r="E41" s="239">
        <v>46455</v>
      </c>
      <c r="F41" s="240" t="s">
        <v>2987</v>
      </c>
      <c r="G41" s="241" t="s">
        <v>2971</v>
      </c>
    </row>
    <row r="42" spans="1:7" ht="15.75" customHeight="1" x14ac:dyDescent="0.35">
      <c r="A42" s="235" t="s">
        <v>2988</v>
      </c>
      <c r="B42" s="242">
        <v>225000000</v>
      </c>
      <c r="C42" s="237">
        <v>1.492</v>
      </c>
      <c r="D42" s="238">
        <f t="shared" si="3"/>
        <v>335700000</v>
      </c>
      <c r="E42" s="239">
        <v>47606</v>
      </c>
      <c r="F42" s="240">
        <v>2.1425E-2</v>
      </c>
      <c r="G42" s="241" t="s">
        <v>2968</v>
      </c>
    </row>
    <row r="43" spans="1:7" ht="15.75" customHeight="1" x14ac:dyDescent="0.35">
      <c r="A43" s="235" t="s">
        <v>2989</v>
      </c>
      <c r="B43" s="246">
        <v>300000000</v>
      </c>
      <c r="C43" s="237">
        <v>1.3625</v>
      </c>
      <c r="D43" s="238">
        <f t="shared" si="3"/>
        <v>408750000</v>
      </c>
      <c r="E43" s="239">
        <v>46877</v>
      </c>
      <c r="F43" s="240" t="s">
        <v>2990</v>
      </c>
      <c r="G43" s="241" t="s">
        <v>2971</v>
      </c>
    </row>
    <row r="44" spans="1:7" ht="15.75" customHeight="1" x14ac:dyDescent="0.35">
      <c r="A44" s="235" t="s">
        <v>2991</v>
      </c>
      <c r="B44" s="247">
        <v>2000000000</v>
      </c>
      <c r="C44" s="237">
        <v>0.1239</v>
      </c>
      <c r="D44" s="238">
        <f>B44*C44</f>
        <v>247800000</v>
      </c>
      <c r="E44" s="239">
        <v>48029</v>
      </c>
      <c r="F44" s="240">
        <v>4.335E-2</v>
      </c>
      <c r="G44" s="241" t="s">
        <v>2968</v>
      </c>
    </row>
    <row r="45" spans="1:7" ht="15.75" customHeight="1" x14ac:dyDescent="0.35">
      <c r="A45" s="235" t="s">
        <v>2992</v>
      </c>
      <c r="B45" s="246">
        <v>3500000000</v>
      </c>
      <c r="C45" s="237">
        <v>1.3170999999999999</v>
      </c>
      <c r="D45" s="238">
        <f>B45*C45</f>
        <v>4609850000</v>
      </c>
      <c r="E45" s="239">
        <v>46960</v>
      </c>
      <c r="F45" s="240" t="s">
        <v>2993</v>
      </c>
      <c r="G45" s="241" t="s">
        <v>2971</v>
      </c>
    </row>
    <row r="46" spans="1:7" ht="15.75" customHeight="1" x14ac:dyDescent="0.35">
      <c r="A46" s="235" t="s">
        <v>2994</v>
      </c>
      <c r="B46" s="248">
        <v>900000000</v>
      </c>
      <c r="C46" s="237">
        <v>1</v>
      </c>
      <c r="D46" s="238">
        <f>B46*C46</f>
        <v>900000000</v>
      </c>
      <c r="E46" s="239">
        <v>46273</v>
      </c>
      <c r="F46" s="240" t="s">
        <v>2995</v>
      </c>
      <c r="G46" s="241" t="s">
        <v>2971</v>
      </c>
    </row>
    <row r="47" spans="1:7" ht="17" x14ac:dyDescent="0.35">
      <c r="A47" s="235" t="s">
        <v>2996</v>
      </c>
      <c r="B47" s="248">
        <v>400000000</v>
      </c>
      <c r="C47" s="237">
        <v>1</v>
      </c>
      <c r="D47" s="238">
        <v>400000000</v>
      </c>
      <c r="E47" s="239">
        <v>49023</v>
      </c>
      <c r="F47" s="240">
        <v>4.2459999999999998E-2</v>
      </c>
      <c r="G47" s="241" t="s">
        <v>2968</v>
      </c>
    </row>
    <row r="48" spans="1:7" ht="17" x14ac:dyDescent="0.35">
      <c r="A48" s="235" t="s">
        <v>2997</v>
      </c>
      <c r="B48" s="246">
        <v>1750000000</v>
      </c>
      <c r="C48" s="237">
        <v>1.4409000000000001</v>
      </c>
      <c r="D48" s="238">
        <f>B48*C48</f>
        <v>2521575000</v>
      </c>
      <c r="E48" s="239">
        <v>46832</v>
      </c>
      <c r="F48" s="240">
        <v>4.299E-2</v>
      </c>
      <c r="G48" s="241" t="s">
        <v>2968</v>
      </c>
    </row>
    <row r="49" spans="1:7" ht="18.5" x14ac:dyDescent="0.35">
      <c r="A49" s="235" t="s">
        <v>2998</v>
      </c>
      <c r="B49" s="236">
        <v>1250000000</v>
      </c>
      <c r="C49" s="237">
        <v>1.5637000000000001</v>
      </c>
      <c r="D49" s="238">
        <v>1954625000</v>
      </c>
      <c r="E49" s="239">
        <v>47287</v>
      </c>
      <c r="F49" s="240">
        <v>2.5159999999999998E-2</v>
      </c>
      <c r="G49" s="241" t="s">
        <v>2968</v>
      </c>
    </row>
    <row r="50" spans="1:7" ht="18.5" x14ac:dyDescent="0.35">
      <c r="A50" s="235" t="s">
        <v>2999</v>
      </c>
      <c r="B50" s="236">
        <v>211000000</v>
      </c>
      <c r="C50" s="237">
        <v>1.6009</v>
      </c>
      <c r="D50" s="238">
        <v>337789900</v>
      </c>
      <c r="E50" s="239">
        <v>50237</v>
      </c>
      <c r="F50" s="240">
        <v>3.2050000000000002E-2</v>
      </c>
      <c r="G50" s="241" t="s">
        <v>2968</v>
      </c>
    </row>
    <row r="51" spans="1:7" ht="17" x14ac:dyDescent="0.35">
      <c r="A51" s="235" t="s">
        <v>3000</v>
      </c>
      <c r="B51" s="243">
        <v>1500000000</v>
      </c>
      <c r="C51" s="237">
        <v>1.8709</v>
      </c>
      <c r="D51" s="238">
        <v>2806350000</v>
      </c>
      <c r="E51" s="239">
        <v>47011</v>
      </c>
      <c r="F51" s="240" t="s">
        <v>3001</v>
      </c>
      <c r="G51" s="241" t="s">
        <v>2971</v>
      </c>
    </row>
    <row r="52" spans="1:7" ht="17" x14ac:dyDescent="0.35">
      <c r="A52" s="235" t="s">
        <v>3002</v>
      </c>
      <c r="B52" s="236">
        <v>200000000</v>
      </c>
      <c r="C52" s="237">
        <v>1.6123000000000001</v>
      </c>
      <c r="D52" s="238">
        <f>B52*C52</f>
        <v>322460000</v>
      </c>
      <c r="E52" s="239">
        <v>49660</v>
      </c>
      <c r="F52" s="240">
        <v>3.3099999999999997E-2</v>
      </c>
      <c r="G52" s="241" t="s">
        <v>2968</v>
      </c>
    </row>
    <row r="53" spans="1:7" ht="18.5" x14ac:dyDescent="0.35">
      <c r="A53" s="235" t="s">
        <v>3003</v>
      </c>
      <c r="B53" s="236">
        <v>1250000000</v>
      </c>
      <c r="C53" s="237">
        <v>1.6178999999999999</v>
      </c>
      <c r="D53" s="238">
        <f t="shared" ref="D53:D59" si="4">B53*C53</f>
        <v>2022374999.9999998</v>
      </c>
      <c r="E53" s="239">
        <v>47140</v>
      </c>
      <c r="F53" s="240">
        <v>2.4750000000000001E-2</v>
      </c>
      <c r="G53" s="241" t="s">
        <v>2968</v>
      </c>
    </row>
    <row r="54" spans="1:7" ht="18.5" x14ac:dyDescent="0.35">
      <c r="A54" s="235" t="s">
        <v>3004</v>
      </c>
      <c r="B54" s="236">
        <v>1250000000</v>
      </c>
      <c r="C54" s="237">
        <v>1.6178999999999999</v>
      </c>
      <c r="D54" s="238">
        <f t="shared" si="4"/>
        <v>2022374999.9999998</v>
      </c>
      <c r="E54" s="239">
        <v>48601</v>
      </c>
      <c r="F54" s="240">
        <v>2.9729999999999999E-2</v>
      </c>
      <c r="G54" s="241" t="s">
        <v>2968</v>
      </c>
    </row>
    <row r="55" spans="1:7" ht="17" x14ac:dyDescent="0.35">
      <c r="A55" s="235" t="s">
        <v>3343</v>
      </c>
      <c r="B55" s="246">
        <v>300000000</v>
      </c>
      <c r="C55" s="484">
        <v>1.3664000000000001</v>
      </c>
      <c r="D55" s="259">
        <f t="shared" si="4"/>
        <v>409920000</v>
      </c>
      <c r="E55" s="239">
        <v>48649</v>
      </c>
      <c r="F55" s="240" t="s">
        <v>3341</v>
      </c>
      <c r="G55" s="241" t="s">
        <v>2971</v>
      </c>
    </row>
    <row r="56" spans="1:7" ht="17" x14ac:dyDescent="0.35">
      <c r="A56" s="235" t="s">
        <v>3344</v>
      </c>
      <c r="B56" s="246">
        <v>1750000000</v>
      </c>
      <c r="C56" s="484">
        <v>1.3613</v>
      </c>
      <c r="D56" s="259">
        <f t="shared" si="4"/>
        <v>2382275000</v>
      </c>
      <c r="E56" s="239">
        <v>47190</v>
      </c>
      <c r="F56" s="485">
        <v>3.7909999999999999E-2</v>
      </c>
      <c r="G56" s="241" t="s">
        <v>2968</v>
      </c>
    </row>
    <row r="57" spans="1:7" ht="17" x14ac:dyDescent="0.35">
      <c r="A57" s="235" t="s">
        <v>3345</v>
      </c>
      <c r="B57" s="243">
        <v>1250000000</v>
      </c>
      <c r="C57" s="484">
        <v>1.819</v>
      </c>
      <c r="D57" s="259">
        <f t="shared" si="4"/>
        <v>2273750000</v>
      </c>
      <c r="E57" s="239">
        <v>47926</v>
      </c>
      <c r="F57" s="486" t="s">
        <v>3342</v>
      </c>
      <c r="G57" s="241" t="s">
        <v>2971</v>
      </c>
    </row>
    <row r="58" spans="1:7" ht="17" x14ac:dyDescent="0.35">
      <c r="A58" s="235" t="s">
        <v>3352</v>
      </c>
      <c r="B58" s="246">
        <v>4000000000</v>
      </c>
      <c r="C58" s="484">
        <v>1.3924000000000001</v>
      </c>
      <c r="D58" s="259">
        <f t="shared" si="4"/>
        <v>5569600000</v>
      </c>
      <c r="E58" s="239">
        <v>48010</v>
      </c>
      <c r="F58" s="486" t="s">
        <v>3349</v>
      </c>
      <c r="G58" s="241" t="s">
        <v>2971</v>
      </c>
    </row>
    <row r="59" spans="1:7" ht="17" x14ac:dyDescent="0.35">
      <c r="A59" s="235" t="s">
        <v>3353</v>
      </c>
      <c r="B59" s="236">
        <v>1250000000</v>
      </c>
      <c r="C59" s="484">
        <v>1.6093</v>
      </c>
      <c r="D59" s="259">
        <f t="shared" si="4"/>
        <v>2011625000</v>
      </c>
      <c r="E59" s="239">
        <v>47651</v>
      </c>
      <c r="F59" s="486">
        <v>3.0839999999999999E-2</v>
      </c>
      <c r="G59" s="241" t="s">
        <v>2968</v>
      </c>
    </row>
    <row r="60" spans="1:7" ht="15" thickBot="1" x14ac:dyDescent="0.4">
      <c r="A60" s="517" t="s">
        <v>3137</v>
      </c>
      <c r="B60" s="517"/>
      <c r="C60" s="517"/>
      <c r="D60" s="250">
        <f>SUM(D25:D59)</f>
        <v>59365058630</v>
      </c>
      <c r="E60" s="251"/>
      <c r="F60" s="221"/>
      <c r="G60" s="221"/>
    </row>
    <row r="61" spans="1:7" ht="15" thickTop="1" x14ac:dyDescent="0.35">
      <c r="A61" s="249"/>
      <c r="B61" s="249"/>
      <c r="C61" s="249"/>
      <c r="D61" s="252"/>
      <c r="E61" s="251"/>
      <c r="F61" s="221"/>
      <c r="G61" s="221"/>
    </row>
    <row r="62" spans="1:7" x14ac:dyDescent="0.35">
      <c r="A62" s="235"/>
      <c r="B62" s="245"/>
      <c r="C62" s="245"/>
      <c r="D62" s="253"/>
      <c r="E62" s="254"/>
      <c r="F62" s="255"/>
      <c r="G62" s="221"/>
    </row>
    <row r="63" spans="1:7" ht="16.5" x14ac:dyDescent="0.35">
      <c r="A63" s="256" t="s">
        <v>3005</v>
      </c>
      <c r="B63" s="257" t="s">
        <v>3006</v>
      </c>
      <c r="C63" s="256" t="s">
        <v>3007</v>
      </c>
      <c r="D63" s="258">
        <v>4.1121268957024518E-2</v>
      </c>
      <c r="F63" s="221"/>
      <c r="G63" s="221"/>
    </row>
    <row r="64" spans="1:7" x14ac:dyDescent="0.35">
      <c r="A64" s="256"/>
      <c r="B64" s="221"/>
      <c r="C64" s="221"/>
      <c r="D64" s="259"/>
      <c r="E64" s="251"/>
      <c r="F64" s="221"/>
      <c r="G64" s="221"/>
    </row>
    <row r="65" spans="1:7" x14ac:dyDescent="0.35">
      <c r="A65" s="233" t="s">
        <v>3008</v>
      </c>
      <c r="B65" s="234" t="s">
        <v>3009</v>
      </c>
      <c r="C65" s="234" t="s">
        <v>3010</v>
      </c>
      <c r="D65" s="234" t="s">
        <v>3011</v>
      </c>
      <c r="E65" s="260"/>
      <c r="F65" s="221"/>
      <c r="G65" s="221"/>
    </row>
    <row r="66" spans="1:7" x14ac:dyDescent="0.35">
      <c r="A66" s="221" t="s">
        <v>3012</v>
      </c>
      <c r="B66" s="261" t="s">
        <v>3013</v>
      </c>
      <c r="C66" s="261" t="s">
        <v>3014</v>
      </c>
      <c r="D66" s="261" t="s">
        <v>3014</v>
      </c>
      <c r="E66" s="241"/>
      <c r="F66" s="221"/>
      <c r="G66" s="221"/>
    </row>
    <row r="67" spans="1:7" x14ac:dyDescent="0.35">
      <c r="A67" s="221" t="s">
        <v>3015</v>
      </c>
      <c r="B67" s="261" t="s">
        <v>3013</v>
      </c>
      <c r="C67" s="261" t="s">
        <v>3014</v>
      </c>
      <c r="D67" s="261" t="s">
        <v>3014</v>
      </c>
      <c r="E67" s="241"/>
      <c r="F67" s="221"/>
      <c r="G67" s="221"/>
    </row>
    <row r="68" spans="1:7" x14ac:dyDescent="0.35">
      <c r="A68" s="221" t="s">
        <v>3016</v>
      </c>
      <c r="B68" s="261" t="s">
        <v>3013</v>
      </c>
      <c r="C68" s="261" t="s">
        <v>3014</v>
      </c>
      <c r="D68" s="261" t="s">
        <v>3014</v>
      </c>
      <c r="E68" s="241"/>
      <c r="F68" s="221"/>
      <c r="G68" s="221"/>
    </row>
    <row r="69" spans="1:7" x14ac:dyDescent="0.35">
      <c r="A69" s="221" t="s">
        <v>3017</v>
      </c>
      <c r="B69" s="261" t="s">
        <v>3013</v>
      </c>
      <c r="C69" s="261" t="s">
        <v>3014</v>
      </c>
      <c r="D69" s="261" t="s">
        <v>3014</v>
      </c>
      <c r="E69" s="241"/>
      <c r="F69" s="221"/>
      <c r="G69" s="221"/>
    </row>
    <row r="70" spans="1:7" x14ac:dyDescent="0.35">
      <c r="A70" s="221" t="s">
        <v>3018</v>
      </c>
      <c r="B70" s="261" t="s">
        <v>3013</v>
      </c>
      <c r="C70" s="261" t="s">
        <v>3014</v>
      </c>
      <c r="D70" s="261" t="s">
        <v>3014</v>
      </c>
      <c r="E70" s="241"/>
      <c r="F70" s="221"/>
      <c r="G70" s="221"/>
    </row>
    <row r="71" spans="1:7" x14ac:dyDescent="0.35">
      <c r="A71" s="221" t="s">
        <v>3019</v>
      </c>
      <c r="B71" s="261" t="s">
        <v>3013</v>
      </c>
      <c r="C71" s="261" t="s">
        <v>3014</v>
      </c>
      <c r="D71" s="261" t="s">
        <v>3014</v>
      </c>
      <c r="E71" s="241"/>
      <c r="F71" s="221"/>
      <c r="G71" s="221"/>
    </row>
    <row r="72" spans="1:7" x14ac:dyDescent="0.35">
      <c r="A72" s="221" t="s">
        <v>3020</v>
      </c>
      <c r="B72" s="261" t="s">
        <v>3013</v>
      </c>
      <c r="C72" s="261" t="s">
        <v>3014</v>
      </c>
      <c r="D72" s="261" t="s">
        <v>3014</v>
      </c>
      <c r="E72" s="241"/>
      <c r="F72" s="221"/>
      <c r="G72" s="221"/>
    </row>
    <row r="73" spans="1:7" x14ac:dyDescent="0.35">
      <c r="A73" s="221" t="s">
        <v>3021</v>
      </c>
      <c r="B73" s="261" t="s">
        <v>3013</v>
      </c>
      <c r="C73" s="261" t="s">
        <v>3014</v>
      </c>
      <c r="D73" s="261" t="s">
        <v>3014</v>
      </c>
      <c r="E73" s="241"/>
      <c r="F73" s="221"/>
      <c r="G73" s="221"/>
    </row>
    <row r="74" spans="1:7" x14ac:dyDescent="0.35">
      <c r="A74" s="221" t="s">
        <v>3022</v>
      </c>
      <c r="B74" s="261" t="s">
        <v>3013</v>
      </c>
      <c r="C74" s="261" t="s">
        <v>3014</v>
      </c>
      <c r="D74" s="261" t="s">
        <v>3014</v>
      </c>
      <c r="E74" s="241"/>
      <c r="F74" s="221"/>
      <c r="G74" s="221"/>
    </row>
    <row r="75" spans="1:7" x14ac:dyDescent="0.35">
      <c r="A75" s="221" t="s">
        <v>3023</v>
      </c>
      <c r="B75" s="261" t="s">
        <v>3013</v>
      </c>
      <c r="C75" s="261" t="s">
        <v>3014</v>
      </c>
      <c r="D75" s="261" t="s">
        <v>3014</v>
      </c>
      <c r="E75" s="241"/>
      <c r="F75" s="221"/>
      <c r="G75" s="221"/>
    </row>
    <row r="76" spans="1:7" x14ac:dyDescent="0.35">
      <c r="A76" s="221" t="s">
        <v>3024</v>
      </c>
      <c r="B76" s="261" t="s">
        <v>3013</v>
      </c>
      <c r="C76" s="261" t="s">
        <v>3014</v>
      </c>
      <c r="D76" s="261" t="s">
        <v>3014</v>
      </c>
      <c r="E76" s="241"/>
      <c r="F76" s="221"/>
      <c r="G76" s="221"/>
    </row>
    <row r="77" spans="1:7" x14ac:dyDescent="0.35">
      <c r="A77" s="221" t="s">
        <v>3025</v>
      </c>
      <c r="B77" s="261" t="s">
        <v>3013</v>
      </c>
      <c r="C77" s="261" t="s">
        <v>3014</v>
      </c>
      <c r="D77" s="261" t="s">
        <v>3014</v>
      </c>
      <c r="E77" s="241"/>
      <c r="F77" s="221"/>
      <c r="G77" s="221"/>
    </row>
    <row r="78" spans="1:7" x14ac:dyDescent="0.35">
      <c r="A78" s="221" t="s">
        <v>3026</v>
      </c>
      <c r="B78" s="261" t="s">
        <v>3013</v>
      </c>
      <c r="C78" s="261" t="s">
        <v>3014</v>
      </c>
      <c r="D78" s="261" t="s">
        <v>3014</v>
      </c>
      <c r="E78" s="241"/>
      <c r="F78" s="221"/>
      <c r="G78" s="221"/>
    </row>
    <row r="79" spans="1:7" x14ac:dyDescent="0.35">
      <c r="A79" s="221" t="s">
        <v>3027</v>
      </c>
      <c r="B79" s="261" t="s">
        <v>3013</v>
      </c>
      <c r="C79" s="261" t="s">
        <v>3014</v>
      </c>
      <c r="D79" s="261" t="s">
        <v>3014</v>
      </c>
      <c r="E79" s="241"/>
      <c r="F79" s="221"/>
      <c r="G79" s="221"/>
    </row>
    <row r="80" spans="1:7" x14ac:dyDescent="0.35">
      <c r="A80" s="221" t="s">
        <v>3028</v>
      </c>
      <c r="B80" s="261" t="s">
        <v>3013</v>
      </c>
      <c r="C80" s="261" t="s">
        <v>3014</v>
      </c>
      <c r="D80" s="261" t="s">
        <v>3014</v>
      </c>
      <c r="E80" s="241"/>
      <c r="F80" s="221"/>
      <c r="G80" s="221"/>
    </row>
    <row r="81" spans="1:7" x14ac:dyDescent="0.35">
      <c r="A81" s="221" t="s">
        <v>3029</v>
      </c>
      <c r="B81" s="261" t="s">
        <v>3013</v>
      </c>
      <c r="C81" s="261" t="s">
        <v>3014</v>
      </c>
      <c r="D81" s="261" t="s">
        <v>3014</v>
      </c>
      <c r="E81" s="241"/>
      <c r="F81" s="221"/>
      <c r="G81" s="221"/>
    </row>
    <row r="82" spans="1:7" x14ac:dyDescent="0.35">
      <c r="A82" s="221" t="s">
        <v>3030</v>
      </c>
      <c r="B82" s="261" t="s">
        <v>3013</v>
      </c>
      <c r="C82" s="261" t="s">
        <v>3014</v>
      </c>
      <c r="D82" s="261" t="s">
        <v>3014</v>
      </c>
      <c r="E82" s="241"/>
      <c r="F82" s="221"/>
      <c r="G82" s="221"/>
    </row>
    <row r="83" spans="1:7" x14ac:dyDescent="0.35">
      <c r="A83" s="221" t="s">
        <v>3031</v>
      </c>
      <c r="B83" s="261" t="s">
        <v>3013</v>
      </c>
      <c r="C83" s="261" t="s">
        <v>3014</v>
      </c>
      <c r="D83" s="261" t="s">
        <v>3014</v>
      </c>
      <c r="E83" s="241"/>
      <c r="F83" s="221"/>
      <c r="G83" s="221"/>
    </row>
    <row r="84" spans="1:7" x14ac:dyDescent="0.35">
      <c r="A84" s="221" t="s">
        <v>3032</v>
      </c>
      <c r="B84" s="261" t="s">
        <v>3013</v>
      </c>
      <c r="C84" s="261" t="s">
        <v>3014</v>
      </c>
      <c r="D84" s="261" t="s">
        <v>3014</v>
      </c>
      <c r="E84" s="241"/>
      <c r="F84" s="221"/>
      <c r="G84" s="221"/>
    </row>
    <row r="85" spans="1:7" x14ac:dyDescent="0.35">
      <c r="A85" s="221" t="s">
        <v>3033</v>
      </c>
      <c r="B85" s="261" t="s">
        <v>3013</v>
      </c>
      <c r="C85" s="261" t="s">
        <v>3014</v>
      </c>
      <c r="D85" s="261" t="s">
        <v>3014</v>
      </c>
      <c r="E85" s="241"/>
      <c r="F85" s="221"/>
      <c r="G85" s="221"/>
    </row>
    <row r="86" spans="1:7" x14ac:dyDescent="0.35">
      <c r="A86" s="221" t="s">
        <v>3034</v>
      </c>
      <c r="B86" s="261" t="s">
        <v>3013</v>
      </c>
      <c r="C86" s="261" t="s">
        <v>3014</v>
      </c>
      <c r="D86" s="261" t="s">
        <v>3014</v>
      </c>
      <c r="E86" s="241"/>
      <c r="F86" s="221"/>
      <c r="G86" s="221"/>
    </row>
    <row r="87" spans="1:7" x14ac:dyDescent="0.35">
      <c r="A87" s="221" t="s">
        <v>3035</v>
      </c>
      <c r="B87" s="261" t="s">
        <v>3013</v>
      </c>
      <c r="C87" s="261" t="s">
        <v>3014</v>
      </c>
      <c r="D87" s="261" t="s">
        <v>3014</v>
      </c>
      <c r="E87" s="241"/>
      <c r="F87" s="221"/>
      <c r="G87" s="221"/>
    </row>
    <row r="88" spans="1:7" x14ac:dyDescent="0.35">
      <c r="A88" s="221" t="s">
        <v>3036</v>
      </c>
      <c r="B88" s="261" t="s">
        <v>3013</v>
      </c>
      <c r="C88" s="261" t="s">
        <v>3014</v>
      </c>
      <c r="D88" s="261" t="s">
        <v>3014</v>
      </c>
      <c r="E88" s="241"/>
      <c r="F88" s="221"/>
      <c r="G88" s="221"/>
    </row>
    <row r="89" spans="1:7" x14ac:dyDescent="0.35">
      <c r="A89" s="221" t="s">
        <v>3037</v>
      </c>
      <c r="B89" s="261" t="s">
        <v>3013</v>
      </c>
      <c r="C89" s="261" t="s">
        <v>3014</v>
      </c>
      <c r="D89" s="261" t="s">
        <v>3014</v>
      </c>
      <c r="E89" s="241"/>
      <c r="F89" s="221"/>
      <c r="G89" s="221"/>
    </row>
    <row r="90" spans="1:7" x14ac:dyDescent="0.35">
      <c r="A90" s="221" t="s">
        <v>3038</v>
      </c>
      <c r="B90" s="261" t="s">
        <v>3013</v>
      </c>
      <c r="C90" s="261" t="s">
        <v>3014</v>
      </c>
      <c r="D90" s="261" t="s">
        <v>3014</v>
      </c>
      <c r="E90" s="241"/>
      <c r="F90" s="221"/>
      <c r="G90" s="221"/>
    </row>
    <row r="91" spans="1:7" x14ac:dyDescent="0.35">
      <c r="A91" s="221" t="s">
        <v>3039</v>
      </c>
      <c r="B91" s="261" t="s">
        <v>3013</v>
      </c>
      <c r="C91" s="261" t="s">
        <v>3014</v>
      </c>
      <c r="D91" s="261"/>
      <c r="E91" s="241"/>
      <c r="F91" s="221"/>
      <c r="G91" s="221"/>
    </row>
    <row r="92" spans="1:7" x14ac:dyDescent="0.35">
      <c r="A92" s="221" t="s">
        <v>3040</v>
      </c>
      <c r="B92" s="261" t="s">
        <v>3013</v>
      </c>
      <c r="C92" s="261" t="s">
        <v>3014</v>
      </c>
      <c r="D92" s="261" t="s">
        <v>3014</v>
      </c>
      <c r="E92" s="241"/>
      <c r="F92" s="221"/>
      <c r="G92" s="221"/>
    </row>
    <row r="93" spans="1:7" x14ac:dyDescent="0.35">
      <c r="A93" s="221" t="s">
        <v>3041</v>
      </c>
      <c r="B93" s="261" t="s">
        <v>3013</v>
      </c>
      <c r="C93" s="261" t="s">
        <v>3014</v>
      </c>
      <c r="D93" s="261"/>
      <c r="E93" s="241"/>
      <c r="F93" s="221"/>
      <c r="G93" s="221"/>
    </row>
    <row r="94" spans="1:7" x14ac:dyDescent="0.35">
      <c r="A94" s="221" t="s">
        <v>3042</v>
      </c>
      <c r="B94" s="261" t="s">
        <v>3013</v>
      </c>
      <c r="C94" s="261" t="s">
        <v>3014</v>
      </c>
      <c r="D94" s="261" t="s">
        <v>3014</v>
      </c>
      <c r="E94" s="241"/>
      <c r="F94" s="221"/>
      <c r="G94" s="221"/>
    </row>
    <row r="95" spans="1:7" x14ac:dyDescent="0.35">
      <c r="A95" s="221" t="s">
        <v>3043</v>
      </c>
      <c r="B95" s="261" t="s">
        <v>3013</v>
      </c>
      <c r="C95" s="261" t="s">
        <v>3014</v>
      </c>
      <c r="D95" s="261" t="s">
        <v>3014</v>
      </c>
      <c r="E95" s="241"/>
      <c r="F95" s="221"/>
      <c r="G95" s="221"/>
    </row>
    <row r="96" spans="1:7" x14ac:dyDescent="0.35">
      <c r="A96" s="221" t="s">
        <v>3346</v>
      </c>
      <c r="B96" s="261" t="s">
        <v>3013</v>
      </c>
      <c r="C96" s="261" t="s">
        <v>3014</v>
      </c>
      <c r="D96" s="261"/>
      <c r="E96" s="241"/>
      <c r="F96" s="221"/>
      <c r="G96" s="221"/>
    </row>
    <row r="97" spans="1:7" x14ac:dyDescent="0.35">
      <c r="A97" s="221" t="s">
        <v>3347</v>
      </c>
      <c r="B97" s="261" t="s">
        <v>3013</v>
      </c>
      <c r="C97" s="261" t="s">
        <v>3014</v>
      </c>
      <c r="D97" s="261" t="s">
        <v>3014</v>
      </c>
      <c r="E97" s="241"/>
      <c r="F97" s="221"/>
      <c r="G97" s="221"/>
    </row>
    <row r="98" spans="1:7" x14ac:dyDescent="0.35">
      <c r="A98" s="221" t="s">
        <v>3348</v>
      </c>
      <c r="B98" s="261" t="s">
        <v>3013</v>
      </c>
      <c r="C98" s="261" t="s">
        <v>3014</v>
      </c>
      <c r="D98" s="261" t="s">
        <v>3014</v>
      </c>
      <c r="E98" s="241"/>
      <c r="F98" s="221"/>
      <c r="G98" s="221"/>
    </row>
    <row r="99" spans="1:7" x14ac:dyDescent="0.35">
      <c r="A99" s="221" t="s">
        <v>3350</v>
      </c>
      <c r="B99" s="261" t="s">
        <v>3013</v>
      </c>
      <c r="C99" s="261" t="s">
        <v>3014</v>
      </c>
      <c r="D99" s="261" t="s">
        <v>3014</v>
      </c>
      <c r="E99" s="241"/>
      <c r="F99" s="221"/>
      <c r="G99" s="221"/>
    </row>
    <row r="100" spans="1:7" x14ac:dyDescent="0.35">
      <c r="A100" s="221" t="s">
        <v>3351</v>
      </c>
      <c r="B100" s="261" t="s">
        <v>3013</v>
      </c>
      <c r="C100" s="261" t="s">
        <v>3014</v>
      </c>
      <c r="D100" s="261" t="s">
        <v>3014</v>
      </c>
      <c r="E100" s="241"/>
      <c r="F100" s="221"/>
      <c r="G100" s="221"/>
    </row>
    <row r="101" spans="1:7" ht="15.5" x14ac:dyDescent="0.35">
      <c r="A101" s="262"/>
      <c r="B101" s="263"/>
      <c r="C101" s="261"/>
      <c r="D101" s="261"/>
      <c r="E101" s="241"/>
      <c r="F101" s="221"/>
      <c r="G101" s="221"/>
    </row>
    <row r="102" spans="1:7" x14ac:dyDescent="0.35">
      <c r="A102" s="227" t="s">
        <v>3044</v>
      </c>
      <c r="B102" s="228"/>
      <c r="C102" s="228"/>
      <c r="D102" s="228"/>
      <c r="E102" s="228"/>
      <c r="F102" s="228"/>
      <c r="G102" s="228"/>
    </row>
    <row r="103" spans="1:7" x14ac:dyDescent="0.35">
      <c r="A103" s="264"/>
      <c r="B103" s="261"/>
      <c r="C103" s="261"/>
      <c r="D103" s="261"/>
      <c r="E103" s="241"/>
      <c r="F103" s="221"/>
      <c r="G103" s="221"/>
    </row>
    <row r="104" spans="1:7" ht="15.5" x14ac:dyDescent="0.35">
      <c r="A104" s="265" t="s">
        <v>3045</v>
      </c>
      <c r="B104" s="261"/>
      <c r="C104" s="261"/>
      <c r="D104" s="261"/>
      <c r="E104" s="241"/>
      <c r="F104" s="221"/>
      <c r="G104" s="221"/>
    </row>
    <row r="105" spans="1:7" x14ac:dyDescent="0.35">
      <c r="A105" s="264" t="s">
        <v>3044</v>
      </c>
      <c r="B105" s="266"/>
      <c r="C105" s="264" t="s">
        <v>3046</v>
      </c>
      <c r="D105" s="229"/>
      <c r="E105" s="229"/>
      <c r="F105" s="221"/>
      <c r="G105" s="221"/>
    </row>
    <row r="106" spans="1:7" x14ac:dyDescent="0.35">
      <c r="A106" s="264" t="s">
        <v>3047</v>
      </c>
      <c r="B106" s="264"/>
      <c r="C106" s="264" t="s">
        <v>3048</v>
      </c>
      <c r="D106" s="229"/>
      <c r="E106" s="221"/>
      <c r="F106" s="221"/>
      <c r="G106" s="221"/>
    </row>
    <row r="107" spans="1:7" x14ac:dyDescent="0.35">
      <c r="A107" s="264" t="s">
        <v>3049</v>
      </c>
      <c r="B107" s="264"/>
      <c r="C107" s="264" t="s">
        <v>3046</v>
      </c>
      <c r="D107" s="221"/>
      <c r="E107" s="221"/>
      <c r="F107" s="221"/>
      <c r="G107" s="221"/>
    </row>
    <row r="108" spans="1:7" x14ac:dyDescent="0.35">
      <c r="A108" s="264" t="s">
        <v>3050</v>
      </c>
      <c r="B108" s="264"/>
      <c r="C108" s="264" t="s">
        <v>3046</v>
      </c>
      <c r="D108" s="229"/>
      <c r="E108" s="221"/>
      <c r="F108" s="221"/>
      <c r="G108" s="221"/>
    </row>
    <row r="109" spans="1:7" x14ac:dyDescent="0.35">
      <c r="A109" s="264" t="s">
        <v>3051</v>
      </c>
      <c r="B109" s="264"/>
      <c r="C109" s="264" t="s">
        <v>3052</v>
      </c>
      <c r="D109" s="229"/>
      <c r="E109" s="221"/>
      <c r="F109" s="221"/>
      <c r="G109" s="221"/>
    </row>
    <row r="110" spans="1:7" x14ac:dyDescent="0.35">
      <c r="A110" s="264" t="s">
        <v>3053</v>
      </c>
      <c r="B110" s="264"/>
      <c r="C110" s="264" t="s">
        <v>3054</v>
      </c>
      <c r="D110" s="229"/>
      <c r="E110" s="221"/>
      <c r="F110" s="221"/>
      <c r="G110" s="221"/>
    </row>
    <row r="111" spans="1:7" x14ac:dyDescent="0.35">
      <c r="A111" s="264" t="s">
        <v>3055</v>
      </c>
      <c r="B111" s="264"/>
      <c r="C111" s="264" t="s">
        <v>3046</v>
      </c>
      <c r="D111" s="229"/>
      <c r="E111" s="221"/>
      <c r="F111" s="221"/>
      <c r="G111" s="221"/>
    </row>
    <row r="112" spans="1:7" x14ac:dyDescent="0.35">
      <c r="A112" s="264" t="s">
        <v>3056</v>
      </c>
      <c r="B112" s="264"/>
      <c r="C112" s="264" t="s">
        <v>3057</v>
      </c>
      <c r="D112" s="229"/>
      <c r="E112" s="221"/>
      <c r="F112" s="221"/>
      <c r="G112" s="221"/>
    </row>
    <row r="113" spans="1:7" ht="14.5" customHeight="1" x14ac:dyDescent="0.35">
      <c r="A113" s="264" t="s">
        <v>3058</v>
      </c>
      <c r="B113" s="264"/>
      <c r="C113" s="264" t="s">
        <v>3059</v>
      </c>
      <c r="D113" s="267"/>
      <c r="E113" s="267"/>
      <c r="F113" s="267"/>
      <c r="G113" s="267"/>
    </row>
    <row r="114" spans="1:7" x14ac:dyDescent="0.35">
      <c r="A114" s="264"/>
      <c r="B114" s="264"/>
      <c r="C114" s="267"/>
      <c r="D114" s="267"/>
      <c r="E114" s="267"/>
      <c r="F114" s="267"/>
      <c r="G114" s="267"/>
    </row>
    <row r="115" spans="1:7" x14ac:dyDescent="0.35">
      <c r="A115" s="264"/>
      <c r="B115" s="264"/>
      <c r="C115" s="264"/>
      <c r="D115" s="229"/>
      <c r="E115" s="221"/>
      <c r="F115" s="221"/>
      <c r="G115" s="221"/>
    </row>
    <row r="116" spans="1:7" ht="33" customHeight="1" x14ac:dyDescent="0.35">
      <c r="A116" s="509" t="s">
        <v>3408</v>
      </c>
      <c r="B116" s="509"/>
      <c r="C116" s="509"/>
      <c r="D116" s="509"/>
      <c r="E116" s="509"/>
      <c r="F116" s="509"/>
      <c r="G116" s="509"/>
    </row>
    <row r="117" spans="1:7" ht="14.5" customHeight="1" x14ac:dyDescent="0.35">
      <c r="A117" s="509" t="s">
        <v>3409</v>
      </c>
      <c r="B117" s="509"/>
      <c r="C117" s="509"/>
      <c r="D117" s="509"/>
      <c r="E117" s="509"/>
      <c r="F117" s="509"/>
      <c r="G117" s="509"/>
    </row>
    <row r="118" spans="1:7" ht="14.5" customHeight="1" x14ac:dyDescent="0.35">
      <c r="A118" s="509" t="s">
        <v>3410</v>
      </c>
      <c r="B118" s="509"/>
      <c r="C118" s="509"/>
      <c r="D118" s="509"/>
      <c r="E118" s="509"/>
      <c r="F118" s="509"/>
      <c r="G118" s="509"/>
    </row>
    <row r="119" spans="1:7" ht="14.5" customHeight="1" x14ac:dyDescent="0.35">
      <c r="A119" s="509" t="s">
        <v>3411</v>
      </c>
      <c r="B119" s="509"/>
      <c r="C119" s="509"/>
      <c r="D119" s="509"/>
      <c r="E119" s="509"/>
      <c r="F119" s="509"/>
      <c r="G119" s="509"/>
    </row>
    <row r="120" spans="1:7" ht="14.5" customHeight="1" x14ac:dyDescent="0.35">
      <c r="A120" s="268"/>
      <c r="B120" s="268"/>
      <c r="C120" s="268"/>
      <c r="D120" s="268"/>
      <c r="E120" s="268"/>
      <c r="F120" s="268"/>
      <c r="G120" s="268"/>
    </row>
    <row r="121" spans="1:7" ht="18" x14ac:dyDescent="0.4">
      <c r="A121" s="269" t="s">
        <v>3060</v>
      </c>
      <c r="B121" s="269"/>
      <c r="C121" s="269"/>
      <c r="D121" s="269"/>
      <c r="E121" s="269"/>
      <c r="F121" s="269"/>
      <c r="G121" s="269"/>
    </row>
    <row r="122" spans="1:7" ht="15.5" x14ac:dyDescent="0.35">
      <c r="A122" s="262"/>
      <c r="B122" s="262"/>
      <c r="F122" s="221"/>
      <c r="G122" s="221"/>
    </row>
    <row r="123" spans="1:7" ht="15.5" x14ac:dyDescent="0.35">
      <c r="A123" s="271" t="s">
        <v>3061</v>
      </c>
      <c r="B123" s="262"/>
      <c r="C123" s="270" t="s">
        <v>3009</v>
      </c>
      <c r="D123" s="270" t="s">
        <v>3010</v>
      </c>
      <c r="E123" s="270" t="s">
        <v>3011</v>
      </c>
      <c r="F123" s="221"/>
      <c r="G123" s="221"/>
    </row>
    <row r="124" spans="1:7" ht="16" customHeight="1" x14ac:dyDescent="0.35">
      <c r="A124" s="487" t="s">
        <v>3354</v>
      </c>
      <c r="B124" s="262"/>
      <c r="C124" s="274" t="s">
        <v>3062</v>
      </c>
      <c r="D124" s="274" t="s">
        <v>3355</v>
      </c>
      <c r="E124" s="274" t="s">
        <v>3063</v>
      </c>
      <c r="F124" s="221"/>
      <c r="G124" s="221"/>
    </row>
    <row r="125" spans="1:7" ht="16" customHeight="1" x14ac:dyDescent="0.35">
      <c r="A125" s="273" t="s">
        <v>3356</v>
      </c>
      <c r="B125" s="262"/>
      <c r="C125" s="274" t="s">
        <v>3357</v>
      </c>
      <c r="D125" s="274" t="s">
        <v>3358</v>
      </c>
      <c r="E125" s="274" t="s">
        <v>3359</v>
      </c>
      <c r="F125" s="221"/>
      <c r="G125" s="221"/>
    </row>
    <row r="126" spans="1:7" ht="16" customHeight="1" x14ac:dyDescent="0.35">
      <c r="A126" s="273" t="s">
        <v>3064</v>
      </c>
      <c r="B126" s="262"/>
      <c r="C126" s="274" t="s">
        <v>3065</v>
      </c>
      <c r="D126" s="274" t="s">
        <v>3066</v>
      </c>
      <c r="E126" s="274" t="s">
        <v>3067</v>
      </c>
      <c r="F126" s="221"/>
      <c r="G126" s="221"/>
    </row>
    <row r="127" spans="1:7" ht="16" customHeight="1" x14ac:dyDescent="0.35">
      <c r="A127" s="273" t="s">
        <v>3068</v>
      </c>
      <c r="B127" s="262"/>
      <c r="C127" s="274" t="s">
        <v>3069</v>
      </c>
      <c r="D127" s="275" t="s">
        <v>3069</v>
      </c>
      <c r="E127" s="274" t="s">
        <v>3069</v>
      </c>
      <c r="F127" s="221"/>
      <c r="G127" s="221"/>
    </row>
    <row r="128" spans="1:7" ht="16" customHeight="1" x14ac:dyDescent="0.35">
      <c r="A128" s="273" t="s">
        <v>3361</v>
      </c>
      <c r="B128" s="262"/>
      <c r="C128" s="274" t="s">
        <v>3070</v>
      </c>
      <c r="D128" s="274" t="s">
        <v>3360</v>
      </c>
      <c r="E128" s="274" t="s">
        <v>3071</v>
      </c>
      <c r="F128" s="221"/>
      <c r="G128" s="221"/>
    </row>
    <row r="129" spans="1:8" x14ac:dyDescent="0.35">
      <c r="A129" s="235"/>
      <c r="B129" s="241"/>
      <c r="C129" s="241"/>
      <c r="D129" s="241"/>
      <c r="E129" s="241"/>
      <c r="F129" s="221"/>
      <c r="G129" s="221"/>
    </row>
    <row r="130" spans="1:8" s="279" customFormat="1" ht="15.5" x14ac:dyDescent="0.35">
      <c r="A130" s="276" t="s">
        <v>3072</v>
      </c>
      <c r="B130" s="277"/>
      <c r="C130" s="277"/>
      <c r="D130" s="277"/>
      <c r="E130" s="278"/>
      <c r="F130" s="278"/>
    </row>
    <row r="131" spans="1:8" x14ac:dyDescent="0.35">
      <c r="A131" s="264" t="s">
        <v>3073</v>
      </c>
      <c r="B131" s="281"/>
      <c r="C131" s="281"/>
      <c r="D131" s="281"/>
      <c r="E131" s="282"/>
      <c r="F131" s="221"/>
      <c r="G131" s="221"/>
    </row>
    <row r="132" spans="1:8" x14ac:dyDescent="0.35">
      <c r="A132" s="264"/>
      <c r="B132" s="283"/>
      <c r="C132" s="283"/>
      <c r="D132" s="283"/>
      <c r="E132" s="266"/>
      <c r="F132" s="221"/>
      <c r="G132" s="221"/>
    </row>
    <row r="133" spans="1:8" s="262" customFormat="1" ht="18.5" x14ac:dyDescent="0.35">
      <c r="A133" s="271" t="s">
        <v>3074</v>
      </c>
      <c r="B133" s="271" t="s">
        <v>3075</v>
      </c>
      <c r="C133" s="270" t="s">
        <v>3009</v>
      </c>
      <c r="D133" s="270" t="s">
        <v>3010</v>
      </c>
      <c r="E133" s="270" t="s">
        <v>3397</v>
      </c>
      <c r="G133" s="284"/>
      <c r="H133" s="275"/>
    </row>
    <row r="134" spans="1:8" s="262" customFormat="1" ht="16.5" customHeight="1" x14ac:dyDescent="0.35">
      <c r="A134" s="285" t="s">
        <v>3362</v>
      </c>
      <c r="B134" s="285" t="s">
        <v>3363</v>
      </c>
      <c r="C134" s="286" t="s">
        <v>3413</v>
      </c>
      <c r="D134" s="286" t="s">
        <v>3414</v>
      </c>
      <c r="E134" s="286" t="s">
        <v>3415</v>
      </c>
      <c r="G134" s="284"/>
      <c r="H134" s="275"/>
    </row>
    <row r="135" spans="1:8" s="262" customFormat="1" ht="16.5" customHeight="1" x14ac:dyDescent="0.35">
      <c r="A135" s="285" t="s">
        <v>3364</v>
      </c>
      <c r="B135" s="285" t="s">
        <v>3365</v>
      </c>
      <c r="C135" s="286" t="s">
        <v>3065</v>
      </c>
      <c r="D135" s="286" t="s">
        <v>3414</v>
      </c>
      <c r="E135" s="286" t="s">
        <v>3366</v>
      </c>
      <c r="G135" s="284"/>
      <c r="H135" s="275"/>
    </row>
    <row r="136" spans="1:8" s="262" customFormat="1" ht="19" customHeight="1" x14ac:dyDescent="0.35">
      <c r="A136" s="285" t="s">
        <v>665</v>
      </c>
      <c r="B136" s="285" t="s">
        <v>3367</v>
      </c>
      <c r="C136" s="286" t="s">
        <v>3065</v>
      </c>
      <c r="D136" s="286" t="s">
        <v>3414</v>
      </c>
      <c r="E136" s="286" t="s">
        <v>3366</v>
      </c>
      <c r="G136" s="284"/>
      <c r="H136" s="275"/>
    </row>
    <row r="137" spans="1:8" s="262" customFormat="1" ht="15.5" x14ac:dyDescent="0.35">
      <c r="A137" s="285" t="s">
        <v>3368</v>
      </c>
      <c r="B137" s="285" t="s">
        <v>3369</v>
      </c>
      <c r="C137" s="286" t="s">
        <v>3065</v>
      </c>
      <c r="D137" s="286" t="s">
        <v>3416</v>
      </c>
      <c r="E137" s="286" t="s">
        <v>3366</v>
      </c>
      <c r="G137" s="284"/>
      <c r="H137" s="275"/>
    </row>
    <row r="138" spans="1:8" s="262" customFormat="1" ht="15.5" x14ac:dyDescent="0.35">
      <c r="A138" s="285" t="s">
        <v>3370</v>
      </c>
      <c r="B138" s="285" t="s">
        <v>3371</v>
      </c>
      <c r="C138" s="286" t="s">
        <v>3065</v>
      </c>
      <c r="D138" s="286" t="s">
        <v>3417</v>
      </c>
      <c r="E138" s="286" t="s">
        <v>3366</v>
      </c>
      <c r="G138" s="284"/>
      <c r="H138" s="275"/>
    </row>
    <row r="139" spans="1:8" s="262" customFormat="1" ht="15.5" x14ac:dyDescent="0.35">
      <c r="A139" s="285" t="s">
        <v>3372</v>
      </c>
      <c r="B139" s="285" t="s">
        <v>3046</v>
      </c>
      <c r="C139" s="286" t="s">
        <v>3065</v>
      </c>
      <c r="D139" s="286" t="s">
        <v>3414</v>
      </c>
      <c r="E139" s="286" t="s">
        <v>3366</v>
      </c>
      <c r="G139" s="284"/>
      <c r="H139" s="275"/>
    </row>
    <row r="140" spans="1:8" x14ac:dyDescent="0.35">
      <c r="A140" s="264"/>
      <c r="B140" s="283"/>
      <c r="C140" s="283"/>
      <c r="D140" s="283"/>
      <c r="E140" s="266"/>
      <c r="F140" s="221"/>
      <c r="G140" s="221"/>
    </row>
    <row r="141" spans="1:8" ht="18" x14ac:dyDescent="0.4">
      <c r="A141" s="276" t="s">
        <v>3391</v>
      </c>
      <c r="B141" s="287"/>
      <c r="C141" s="287"/>
      <c r="D141" s="287"/>
      <c r="E141" s="288"/>
      <c r="F141" s="269"/>
      <c r="G141" s="269"/>
    </row>
    <row r="142" spans="1:8" ht="18" x14ac:dyDescent="0.4">
      <c r="A142" s="289"/>
      <c r="B142" s="289"/>
      <c r="C142" s="289"/>
      <c r="D142" s="289"/>
      <c r="E142" s="290"/>
      <c r="F142" s="221"/>
      <c r="G142" s="221"/>
    </row>
    <row r="143" spans="1:8" ht="14.5" customHeight="1" x14ac:dyDescent="0.35">
      <c r="A143" s="510" t="s">
        <v>3076</v>
      </c>
      <c r="B143" s="510"/>
      <c r="C143" s="510"/>
      <c r="D143" s="510"/>
      <c r="E143" s="510"/>
      <c r="F143" s="510"/>
      <c r="G143" s="221"/>
    </row>
    <row r="144" spans="1:8" ht="15.5" x14ac:dyDescent="0.35">
      <c r="A144" s="291"/>
      <c r="B144" s="281"/>
      <c r="C144" s="281"/>
      <c r="D144" s="281"/>
      <c r="E144" s="229"/>
      <c r="F144" s="270" t="s">
        <v>3077</v>
      </c>
      <c r="G144" s="221"/>
    </row>
    <row r="145" spans="1:7" s="262" customFormat="1" ht="15.5" x14ac:dyDescent="0.35">
      <c r="A145" s="271" t="s">
        <v>3074</v>
      </c>
      <c r="B145" s="271" t="s">
        <v>3075</v>
      </c>
      <c r="C145" s="270" t="s">
        <v>3009</v>
      </c>
      <c r="D145" s="270" t="s">
        <v>3010</v>
      </c>
      <c r="E145" s="270" t="s">
        <v>3011</v>
      </c>
      <c r="F145" s="270" t="s">
        <v>3078</v>
      </c>
    </row>
    <row r="146" spans="1:7" s="262" customFormat="1" ht="16.5" customHeight="1" x14ac:dyDescent="0.35">
      <c r="A146" s="285" t="s">
        <v>3373</v>
      </c>
      <c r="B146" s="262" t="s">
        <v>3046</v>
      </c>
      <c r="C146" s="272" t="s">
        <v>3065</v>
      </c>
      <c r="D146" s="272" t="s">
        <v>3083</v>
      </c>
      <c r="E146" s="272" t="s">
        <v>3374</v>
      </c>
      <c r="F146" s="272" t="s">
        <v>212</v>
      </c>
    </row>
    <row r="147" spans="1:7" s="262" customFormat="1" ht="16.5" customHeight="1" x14ac:dyDescent="0.35">
      <c r="A147" s="285" t="s">
        <v>3362</v>
      </c>
      <c r="B147" s="262" t="s">
        <v>3363</v>
      </c>
      <c r="C147" s="272" t="s">
        <v>3065</v>
      </c>
      <c r="D147" s="272" t="s">
        <v>3083</v>
      </c>
      <c r="E147" s="272" t="s">
        <v>3375</v>
      </c>
      <c r="F147" s="272" t="s">
        <v>212</v>
      </c>
    </row>
    <row r="148" spans="1:7" s="262" customFormat="1" ht="16.5" customHeight="1" x14ac:dyDescent="0.35">
      <c r="A148" s="285" t="s">
        <v>653</v>
      </c>
      <c r="B148" s="262" t="s">
        <v>3046</v>
      </c>
      <c r="C148" s="272" t="s">
        <v>3376</v>
      </c>
      <c r="D148" s="272" t="s">
        <v>3377</v>
      </c>
      <c r="E148" s="272" t="s">
        <v>3378</v>
      </c>
      <c r="F148" s="272" t="s">
        <v>212</v>
      </c>
    </row>
    <row r="149" spans="1:7" s="262" customFormat="1" ht="16.5" customHeight="1" x14ac:dyDescent="0.35">
      <c r="A149" s="285" t="s">
        <v>3379</v>
      </c>
      <c r="B149" s="262" t="s">
        <v>3046</v>
      </c>
      <c r="C149" s="272" t="s">
        <v>3380</v>
      </c>
      <c r="D149" s="272" t="s">
        <v>3412</v>
      </c>
      <c r="E149" s="272" t="s">
        <v>3381</v>
      </c>
      <c r="F149" s="272" t="s">
        <v>212</v>
      </c>
    </row>
    <row r="150" spans="1:7" s="262" customFormat="1" ht="16.5" customHeight="1" x14ac:dyDescent="0.35">
      <c r="A150" s="285" t="s">
        <v>661</v>
      </c>
      <c r="B150" s="262" t="s">
        <v>3046</v>
      </c>
      <c r="C150" s="272" t="s">
        <v>3382</v>
      </c>
      <c r="D150" s="272" t="s">
        <v>3383</v>
      </c>
      <c r="E150" s="272" t="s">
        <v>3384</v>
      </c>
      <c r="F150" s="272" t="s">
        <v>212</v>
      </c>
    </row>
    <row r="151" spans="1:7" s="262" customFormat="1" ht="16.5" customHeight="1" x14ac:dyDescent="0.35">
      <c r="A151" s="285" t="s">
        <v>663</v>
      </c>
      <c r="B151" s="262" t="s">
        <v>3046</v>
      </c>
      <c r="C151" s="272" t="s">
        <v>3385</v>
      </c>
      <c r="D151" s="272" t="s">
        <v>3383</v>
      </c>
      <c r="E151" s="272" t="s">
        <v>3384</v>
      </c>
      <c r="F151" s="272" t="s">
        <v>212</v>
      </c>
    </row>
    <row r="152" spans="1:7" s="262" customFormat="1" ht="77.5" x14ac:dyDescent="0.35">
      <c r="A152" s="489" t="s">
        <v>3386</v>
      </c>
      <c r="B152" s="488" t="s">
        <v>3387</v>
      </c>
      <c r="C152" s="295" t="s">
        <v>3065</v>
      </c>
      <c r="D152" s="295" t="s">
        <v>3083</v>
      </c>
      <c r="E152" s="295" t="s">
        <v>3079</v>
      </c>
      <c r="F152" s="295" t="s">
        <v>212</v>
      </c>
    </row>
    <row r="153" spans="1:7" x14ac:dyDescent="0.35">
      <c r="A153" s="290"/>
      <c r="B153" s="292"/>
      <c r="C153" s="292"/>
      <c r="D153" s="290"/>
      <c r="E153" s="221"/>
      <c r="F153" s="221"/>
      <c r="G153" s="221"/>
    </row>
    <row r="154" spans="1:7" ht="18" x14ac:dyDescent="0.4">
      <c r="A154" s="269" t="s">
        <v>3080</v>
      </c>
      <c r="B154" s="269"/>
      <c r="C154" s="269"/>
      <c r="D154" s="269"/>
      <c r="E154" s="228"/>
      <c r="F154" s="269"/>
      <c r="G154" s="269"/>
    </row>
    <row r="155" spans="1:7" x14ac:dyDescent="0.35">
      <c r="A155" s="221"/>
      <c r="B155" s="221"/>
      <c r="C155" s="221"/>
      <c r="D155" s="221"/>
      <c r="E155" s="221"/>
      <c r="F155" s="221"/>
      <c r="G155" s="221"/>
    </row>
    <row r="156" spans="1:7" ht="15.5" x14ac:dyDescent="0.35">
      <c r="A156" s="293" t="s">
        <v>3081</v>
      </c>
      <c r="C156" s="221"/>
      <c r="D156" s="221"/>
      <c r="E156" s="221"/>
      <c r="F156" s="270" t="s">
        <v>3077</v>
      </c>
      <c r="G156" s="221"/>
    </row>
    <row r="157" spans="1:7" ht="15.5" x14ac:dyDescent="0.35">
      <c r="A157" s="221"/>
      <c r="C157" s="281" t="s">
        <v>3009</v>
      </c>
      <c r="D157" s="281" t="s">
        <v>3010</v>
      </c>
      <c r="E157" s="281" t="s">
        <v>3011</v>
      </c>
      <c r="F157" s="270" t="s">
        <v>3078</v>
      </c>
      <c r="G157" s="221"/>
    </row>
    <row r="158" spans="1:7" ht="45.75" customHeight="1" x14ac:dyDescent="0.35">
      <c r="A158" s="511" t="s">
        <v>3082</v>
      </c>
      <c r="B158" s="511"/>
      <c r="C158" s="294" t="s">
        <v>3065</v>
      </c>
      <c r="D158" s="294" t="s">
        <v>3388</v>
      </c>
      <c r="E158" s="294" t="s">
        <v>3389</v>
      </c>
      <c r="F158" s="295" t="s">
        <v>212</v>
      </c>
      <c r="G158" s="221"/>
    </row>
    <row r="159" spans="1:7" ht="15" customHeight="1" x14ac:dyDescent="0.35">
      <c r="A159" s="296"/>
      <c r="C159" s="229"/>
      <c r="D159" s="229"/>
      <c r="E159" s="229"/>
      <c r="F159" s="272"/>
      <c r="G159" s="221"/>
    </row>
    <row r="160" spans="1:7" ht="15.5" customHeight="1" x14ac:dyDescent="0.35">
      <c r="A160" s="297" t="s">
        <v>3084</v>
      </c>
      <c r="C160" s="225"/>
      <c r="D160" s="225"/>
      <c r="E160" s="225"/>
      <c r="F160" s="270" t="s">
        <v>3077</v>
      </c>
      <c r="G160" s="221"/>
    </row>
    <row r="161" spans="1:7" ht="15.5" x14ac:dyDescent="0.35">
      <c r="A161" s="225"/>
      <c r="C161" s="281" t="s">
        <v>3009</v>
      </c>
      <c r="D161" s="281" t="s">
        <v>3010</v>
      </c>
      <c r="E161" s="281" t="s">
        <v>3011</v>
      </c>
      <c r="F161" s="270" t="s">
        <v>3078</v>
      </c>
      <c r="G161" s="221"/>
    </row>
    <row r="162" spans="1:7" ht="84" customHeight="1" x14ac:dyDescent="0.35">
      <c r="A162" s="512" t="s">
        <v>3085</v>
      </c>
      <c r="B162" s="512"/>
      <c r="C162" s="298" t="s">
        <v>3086</v>
      </c>
      <c r="D162" s="306" t="s">
        <v>3392</v>
      </c>
      <c r="E162" s="299" t="s">
        <v>3390</v>
      </c>
      <c r="F162" s="295" t="s">
        <v>212</v>
      </c>
      <c r="G162" s="221"/>
    </row>
    <row r="163" spans="1:7" ht="15" customHeight="1" x14ac:dyDescent="0.35">
      <c r="A163" s="296"/>
      <c r="C163" s="300"/>
      <c r="D163" s="301"/>
      <c r="E163" s="302"/>
      <c r="F163" s="262"/>
      <c r="G163" s="221"/>
    </row>
    <row r="164" spans="1:7" ht="15.5" customHeight="1" x14ac:dyDescent="0.35">
      <c r="A164" s="297" t="s">
        <v>3087</v>
      </c>
      <c r="C164" s="225"/>
      <c r="D164" s="225"/>
      <c r="E164" s="225"/>
      <c r="F164" s="270" t="s">
        <v>3077</v>
      </c>
      <c r="G164" s="221"/>
    </row>
    <row r="165" spans="1:7" ht="15.5" x14ac:dyDescent="0.35">
      <c r="A165" s="296"/>
      <c r="C165" s="281" t="s">
        <v>3009</v>
      </c>
      <c r="D165" s="281" t="s">
        <v>3010</v>
      </c>
      <c r="E165" s="281" t="s">
        <v>3011</v>
      </c>
      <c r="F165" s="270" t="s">
        <v>3078</v>
      </c>
      <c r="G165" s="221"/>
    </row>
    <row r="166" spans="1:7" ht="15.5" x14ac:dyDescent="0.35">
      <c r="A166" s="296" t="s">
        <v>3088</v>
      </c>
      <c r="C166" s="303" t="s">
        <v>3079</v>
      </c>
      <c r="D166" s="304" t="s">
        <v>3089</v>
      </c>
      <c r="E166" s="303" t="s">
        <v>3079</v>
      </c>
      <c r="F166" s="295" t="s">
        <v>212</v>
      </c>
      <c r="G166" s="221"/>
    </row>
    <row r="167" spans="1:7" ht="15.5" x14ac:dyDescent="0.35">
      <c r="A167" s="296" t="s">
        <v>3090</v>
      </c>
      <c r="C167" s="300" t="s">
        <v>3086</v>
      </c>
      <c r="D167" s="301" t="s">
        <v>3083</v>
      </c>
      <c r="E167" s="302" t="s">
        <v>3091</v>
      </c>
      <c r="F167" s="295" t="s">
        <v>212</v>
      </c>
      <c r="G167" s="221"/>
    </row>
    <row r="168" spans="1:7" ht="17" x14ac:dyDescent="0.35">
      <c r="A168" s="296" t="s">
        <v>3092</v>
      </c>
      <c r="C168" s="300" t="s">
        <v>3093</v>
      </c>
      <c r="D168" s="301" t="s">
        <v>3094</v>
      </c>
      <c r="E168" s="302" t="s">
        <v>3381</v>
      </c>
      <c r="F168" s="295" t="s">
        <v>212</v>
      </c>
      <c r="G168" s="221"/>
    </row>
    <row r="169" spans="1:7" ht="15" customHeight="1" x14ac:dyDescent="0.35">
      <c r="A169" s="296"/>
      <c r="C169" s="229"/>
      <c r="D169" s="229"/>
      <c r="E169" s="229"/>
      <c r="F169" s="262"/>
      <c r="G169" s="221"/>
    </row>
    <row r="170" spans="1:7" ht="15.5" customHeight="1" x14ac:dyDescent="0.35">
      <c r="A170" s="297" t="s">
        <v>3087</v>
      </c>
      <c r="C170" s="225"/>
      <c r="D170" s="225"/>
      <c r="E170" s="225"/>
      <c r="F170" s="270" t="s">
        <v>3077</v>
      </c>
      <c r="G170" s="221"/>
    </row>
    <row r="171" spans="1:7" ht="15.5" x14ac:dyDescent="0.35">
      <c r="A171" s="296"/>
      <c r="C171" s="281" t="s">
        <v>3009</v>
      </c>
      <c r="D171" s="281" t="s">
        <v>3010</v>
      </c>
      <c r="E171" s="281" t="s">
        <v>3011</v>
      </c>
      <c r="F171" s="270" t="s">
        <v>3078</v>
      </c>
      <c r="G171" s="221"/>
    </row>
    <row r="172" spans="1:7" ht="30" customHeight="1" x14ac:dyDescent="0.35">
      <c r="A172" s="305" t="s">
        <v>3095</v>
      </c>
      <c r="C172" s="303" t="s">
        <v>3096</v>
      </c>
      <c r="D172" s="304" t="s">
        <v>3097</v>
      </c>
      <c r="E172" s="304" t="s">
        <v>3098</v>
      </c>
      <c r="F172" s="295" t="s">
        <v>212</v>
      </c>
      <c r="G172" s="221"/>
    </row>
    <row r="173" spans="1:7" ht="15" customHeight="1" x14ac:dyDescent="0.35">
      <c r="A173" s="296"/>
      <c r="C173" s="229"/>
      <c r="D173" s="229"/>
      <c r="E173" s="229"/>
      <c r="F173" s="262"/>
      <c r="G173" s="221"/>
    </row>
    <row r="174" spans="1:7" ht="15.5" customHeight="1" x14ac:dyDescent="0.35">
      <c r="A174" s="297" t="s">
        <v>3099</v>
      </c>
      <c r="C174" s="225"/>
      <c r="D174" s="225"/>
      <c r="E174" s="225"/>
      <c r="F174" s="270" t="s">
        <v>3077</v>
      </c>
      <c r="G174" s="221"/>
    </row>
    <row r="175" spans="1:7" ht="16.5" x14ac:dyDescent="0.35">
      <c r="A175" s="296"/>
      <c r="C175" s="281" t="s">
        <v>3009</v>
      </c>
      <c r="D175" s="281" t="s">
        <v>3393</v>
      </c>
      <c r="E175" s="281" t="s">
        <v>3011</v>
      </c>
      <c r="F175" s="270" t="s">
        <v>3078</v>
      </c>
      <c r="G175" s="221"/>
    </row>
    <row r="176" spans="1:7" ht="15.5" x14ac:dyDescent="0.35">
      <c r="A176" s="296" t="s">
        <v>3100</v>
      </c>
      <c r="C176" s="306" t="s">
        <v>3101</v>
      </c>
      <c r="D176" s="306" t="s">
        <v>3083</v>
      </c>
      <c r="E176" s="306" t="s">
        <v>3103</v>
      </c>
      <c r="F176" s="295" t="s">
        <v>212</v>
      </c>
      <c r="G176" s="221"/>
    </row>
    <row r="177" spans="1:7" ht="15.5" x14ac:dyDescent="0.35">
      <c r="A177" s="296" t="s">
        <v>3102</v>
      </c>
      <c r="C177" s="306" t="s">
        <v>3101</v>
      </c>
      <c r="D177" s="306" t="s">
        <v>3083</v>
      </c>
      <c r="E177" s="306" t="s">
        <v>3103</v>
      </c>
      <c r="F177" s="295" t="s">
        <v>212</v>
      </c>
      <c r="G177" s="221"/>
    </row>
    <row r="178" spans="1:7" x14ac:dyDescent="0.35">
      <c r="A178" s="223"/>
      <c r="C178" s="229"/>
      <c r="D178" s="229"/>
      <c r="E178" s="229"/>
      <c r="F178" s="221"/>
      <c r="G178" s="221"/>
    </row>
    <row r="179" spans="1:7" ht="18" x14ac:dyDescent="0.4">
      <c r="A179" s="269" t="s">
        <v>3104</v>
      </c>
      <c r="B179" s="307"/>
      <c r="C179" s="307"/>
      <c r="D179" s="307"/>
      <c r="E179" s="308"/>
      <c r="F179" s="269"/>
      <c r="G179" s="269"/>
    </row>
    <row r="180" spans="1:7" x14ac:dyDescent="0.35">
      <c r="A180" s="264"/>
      <c r="B180" s="281"/>
      <c r="C180" s="281"/>
      <c r="D180" s="281"/>
      <c r="E180" s="266"/>
      <c r="F180" s="221"/>
      <c r="G180" s="221"/>
    </row>
    <row r="181" spans="1:7" x14ac:dyDescent="0.35">
      <c r="A181" s="309" t="s">
        <v>3105</v>
      </c>
      <c r="B181" s="221"/>
      <c r="C181" s="221"/>
      <c r="D181" s="229" t="s">
        <v>3106</v>
      </c>
      <c r="E181" s="221"/>
      <c r="F181" s="221"/>
      <c r="G181" s="221"/>
    </row>
    <row r="182" spans="1:7" x14ac:dyDescent="0.35">
      <c r="A182" s="292" t="s">
        <v>3107</v>
      </c>
      <c r="B182" s="221"/>
      <c r="C182" s="221"/>
      <c r="D182" s="229" t="s">
        <v>3106</v>
      </c>
      <c r="E182" s="221"/>
      <c r="F182" s="221"/>
      <c r="G182" s="221"/>
    </row>
    <row r="183" spans="1:7" x14ac:dyDescent="0.35">
      <c r="A183" s="221"/>
      <c r="B183" s="221"/>
      <c r="C183" s="229"/>
      <c r="D183" s="221"/>
      <c r="E183" s="221"/>
      <c r="F183" s="221"/>
      <c r="G183" s="221"/>
    </row>
    <row r="184" spans="1:7" ht="19.5" customHeight="1" x14ac:dyDescent="0.35">
      <c r="A184" s="513" t="s">
        <v>3402</v>
      </c>
      <c r="B184" s="513"/>
      <c r="C184" s="513"/>
      <c r="D184" s="513"/>
      <c r="E184" s="513"/>
      <c r="F184" s="513"/>
      <c r="G184" s="513"/>
    </row>
    <row r="185" spans="1:7" ht="16.5" x14ac:dyDescent="0.35">
      <c r="A185" s="310" t="s">
        <v>3401</v>
      </c>
      <c r="B185" s="310"/>
      <c r="C185" s="310"/>
      <c r="D185" s="310"/>
      <c r="E185" s="310"/>
      <c r="F185" s="310"/>
      <c r="G185" s="310"/>
    </row>
    <row r="186" spans="1:7" x14ac:dyDescent="0.35">
      <c r="A186" s="513" t="s">
        <v>3400</v>
      </c>
      <c r="B186" s="513"/>
      <c r="C186" s="513"/>
      <c r="D186" s="513"/>
      <c r="E186" s="513"/>
      <c r="F186" s="513"/>
      <c r="G186" s="513"/>
    </row>
    <row r="187" spans="1:7" ht="60" customHeight="1" x14ac:dyDescent="0.35">
      <c r="A187" s="513" t="s">
        <v>3399</v>
      </c>
      <c r="B187" s="513"/>
      <c r="C187" s="513"/>
      <c r="D187" s="513"/>
      <c r="E187" s="513"/>
      <c r="F187" s="513"/>
      <c r="G187" s="513"/>
    </row>
    <row r="188" spans="1:7" ht="36.5" customHeight="1" x14ac:dyDescent="0.35">
      <c r="A188" s="497" t="s">
        <v>3394</v>
      </c>
      <c r="B188" s="498"/>
      <c r="C188" s="498"/>
      <c r="D188" s="498"/>
      <c r="E188" s="498"/>
      <c r="F188" s="498"/>
      <c r="G188" s="433"/>
    </row>
    <row r="189" spans="1:7" x14ac:dyDescent="0.35">
      <c r="A189" s="513" t="s">
        <v>3398</v>
      </c>
      <c r="B189" s="513"/>
      <c r="C189" s="513"/>
      <c r="D189" s="513"/>
      <c r="E189" s="513"/>
      <c r="F189" s="513"/>
      <c r="G189" s="513"/>
    </row>
    <row r="190" spans="1:7" ht="18.5" x14ac:dyDescent="0.35">
      <c r="A190" s="491" t="s">
        <v>3395</v>
      </c>
      <c r="B190" s="490"/>
      <c r="C190" s="490"/>
      <c r="D190" s="490"/>
      <c r="E190" s="490"/>
      <c r="F190" s="490"/>
      <c r="G190" s="490"/>
    </row>
    <row r="191" spans="1:7" ht="18.5" x14ac:dyDescent="0.35">
      <c r="A191" s="491" t="s">
        <v>3396</v>
      </c>
      <c r="B191" s="490"/>
      <c r="C191" s="490"/>
      <c r="D191" s="490"/>
      <c r="E191" s="490"/>
      <c r="F191" s="490"/>
      <c r="G191" s="490"/>
    </row>
    <row r="192" spans="1:7" x14ac:dyDescent="0.35">
      <c r="A192" s="221"/>
      <c r="B192" s="221"/>
      <c r="C192" s="221"/>
      <c r="D192" s="221"/>
      <c r="E192" s="221"/>
      <c r="F192" s="221"/>
      <c r="G192" s="221"/>
    </row>
    <row r="193" spans="1:7" ht="21" x14ac:dyDescent="0.45">
      <c r="A193" s="311" t="s">
        <v>3108</v>
      </c>
      <c r="B193" s="311"/>
      <c r="C193" s="311"/>
      <c r="D193" s="311"/>
      <c r="E193" s="311"/>
      <c r="F193" s="311"/>
      <c r="G193" s="312"/>
    </row>
    <row r="194" spans="1:7" x14ac:dyDescent="0.35">
      <c r="A194" s="313"/>
      <c r="B194" s="314"/>
      <c r="C194" s="314"/>
      <c r="D194" s="314"/>
      <c r="E194" s="314"/>
      <c r="F194" s="314"/>
      <c r="G194" s="314"/>
    </row>
    <row r="195" spans="1:7" x14ac:dyDescent="0.35">
      <c r="A195" s="313" t="s">
        <v>229</v>
      </c>
      <c r="B195" s="315"/>
      <c r="C195" s="315"/>
      <c r="D195" s="316">
        <v>58861738629.500717</v>
      </c>
      <c r="E195" s="316"/>
      <c r="F195" s="314"/>
      <c r="G195" s="314"/>
    </row>
    <row r="196" spans="1:7" x14ac:dyDescent="0.35">
      <c r="A196" s="313"/>
      <c r="B196" s="315"/>
      <c r="C196" s="315"/>
      <c r="D196" s="317"/>
      <c r="E196" s="317"/>
      <c r="F196" s="314"/>
      <c r="G196" s="314"/>
    </row>
    <row r="197" spans="1:7" x14ac:dyDescent="0.35">
      <c r="A197" s="318" t="s">
        <v>3109</v>
      </c>
      <c r="B197" s="315"/>
      <c r="C197" s="315"/>
      <c r="D197" s="319">
        <v>74546358416.295197</v>
      </c>
      <c r="E197" s="320"/>
      <c r="F197" s="321" t="s">
        <v>3110</v>
      </c>
      <c r="G197" s="322">
        <v>78554241493.729996</v>
      </c>
    </row>
    <row r="198" spans="1:7" x14ac:dyDescent="0.35">
      <c r="A198" s="323" t="s">
        <v>3111</v>
      </c>
      <c r="B198" s="315"/>
      <c r="C198" s="315"/>
      <c r="D198" s="319"/>
      <c r="E198" s="324"/>
      <c r="F198" s="321" t="s">
        <v>3112</v>
      </c>
      <c r="G198" s="322">
        <v>74546358416.295197</v>
      </c>
    </row>
    <row r="199" spans="1:7" x14ac:dyDescent="0.35">
      <c r="A199" s="318" t="s">
        <v>3113</v>
      </c>
      <c r="B199" s="325"/>
      <c r="C199" s="325"/>
      <c r="D199" s="317">
        <v>0</v>
      </c>
      <c r="E199" s="317"/>
      <c r="F199" s="321" t="s">
        <v>3114</v>
      </c>
      <c r="G199" s="326">
        <v>0.94</v>
      </c>
    </row>
    <row r="200" spans="1:7" x14ac:dyDescent="0.35">
      <c r="A200" s="318" t="s">
        <v>3115</v>
      </c>
      <c r="B200" s="315"/>
      <c r="C200" s="315"/>
      <c r="D200" s="317">
        <v>0</v>
      </c>
      <c r="E200" s="317"/>
      <c r="F200" s="321" t="s">
        <v>3116</v>
      </c>
      <c r="G200" s="326">
        <v>0.95</v>
      </c>
    </row>
    <row r="201" spans="1:7" x14ac:dyDescent="0.35">
      <c r="A201" s="318" t="s">
        <v>3117</v>
      </c>
      <c r="B201" s="315"/>
      <c r="C201" s="315"/>
      <c r="D201" s="317">
        <v>0</v>
      </c>
      <c r="E201" s="317"/>
      <c r="F201" s="314"/>
      <c r="G201" s="314"/>
    </row>
    <row r="202" spans="1:7" x14ac:dyDescent="0.35">
      <c r="A202" s="318" t="s">
        <v>3118</v>
      </c>
      <c r="B202" s="315"/>
      <c r="C202" s="315"/>
      <c r="D202" s="317">
        <v>0</v>
      </c>
      <c r="E202" s="317"/>
      <c r="F202" s="314"/>
      <c r="G202" s="314"/>
    </row>
    <row r="203" spans="1:7" ht="16.5" x14ac:dyDescent="0.35">
      <c r="A203" s="318" t="s">
        <v>3119</v>
      </c>
      <c r="B203" s="315"/>
      <c r="C203" s="315"/>
      <c r="D203" s="317">
        <v>0</v>
      </c>
      <c r="E203" s="317"/>
      <c r="F203" s="314"/>
      <c r="G203" s="314"/>
    </row>
    <row r="204" spans="1:7" x14ac:dyDescent="0.35">
      <c r="A204" s="318" t="s">
        <v>3120</v>
      </c>
      <c r="B204" s="315"/>
      <c r="C204" s="315"/>
      <c r="D204" s="319">
        <v>792907834.2571286</v>
      </c>
      <c r="E204" s="327"/>
      <c r="F204" s="314"/>
      <c r="G204" s="314"/>
    </row>
    <row r="205" spans="1:7" ht="15" thickBot="1" x14ac:dyDescent="0.4">
      <c r="A205" s="313" t="s">
        <v>3121</v>
      </c>
      <c r="B205" s="315"/>
      <c r="C205" s="315"/>
      <c r="D205" s="328">
        <v>73753450582.038071</v>
      </c>
      <c r="E205" s="329"/>
      <c r="F205" s="330"/>
      <c r="G205" s="314"/>
    </row>
    <row r="206" spans="1:7" ht="15.5" thickTop="1" thickBot="1" x14ac:dyDescent="0.4">
      <c r="A206" s="313"/>
      <c r="B206" s="315"/>
      <c r="C206" s="315"/>
      <c r="D206" s="314"/>
      <c r="E206" s="314"/>
      <c r="F206" s="314"/>
      <c r="G206" s="314"/>
    </row>
    <row r="207" spans="1:7" ht="15" thickBot="1" x14ac:dyDescent="0.4">
      <c r="A207" s="313" t="s">
        <v>3122</v>
      </c>
      <c r="B207" s="331"/>
      <c r="C207" s="331"/>
      <c r="D207" s="332" t="s">
        <v>3418</v>
      </c>
      <c r="E207" s="333"/>
      <c r="F207" s="314"/>
      <c r="G207" s="314"/>
    </row>
    <row r="208" spans="1:7" x14ac:dyDescent="0.35">
      <c r="A208" s="313"/>
      <c r="B208" s="331"/>
      <c r="C208" s="331"/>
      <c r="D208" s="333"/>
      <c r="E208" s="333"/>
      <c r="F208" s="314"/>
      <c r="G208" s="314"/>
    </row>
    <row r="209" spans="1:7" ht="8.25" customHeight="1" x14ac:dyDescent="0.35">
      <c r="A209" s="313"/>
      <c r="B209" s="331"/>
      <c r="C209" s="331"/>
      <c r="D209" s="333"/>
      <c r="E209" s="333"/>
      <c r="F209" s="314"/>
      <c r="G209" s="314"/>
    </row>
    <row r="210" spans="1:7" s="338" customFormat="1" ht="18" customHeight="1" x14ac:dyDescent="0.35">
      <c r="A210" s="334" t="s">
        <v>3123</v>
      </c>
      <c r="B210" s="335"/>
      <c r="C210" s="335"/>
      <c r="D210" s="336"/>
      <c r="E210" s="336"/>
      <c r="F210" s="337"/>
      <c r="G210" s="337"/>
    </row>
    <row r="211" spans="1:7" x14ac:dyDescent="0.35">
      <c r="A211" s="318" t="s">
        <v>3124</v>
      </c>
      <c r="B211" s="339"/>
      <c r="C211" s="339"/>
      <c r="D211" s="340">
        <v>1.05</v>
      </c>
      <c r="E211" s="333"/>
      <c r="F211" s="341"/>
      <c r="G211" s="314"/>
    </row>
    <row r="212" spans="1:7" ht="19" x14ac:dyDescent="0.4">
      <c r="A212" s="318" t="s">
        <v>3125</v>
      </c>
      <c r="B212" s="339"/>
      <c r="C212" s="339"/>
      <c r="D212" s="340">
        <v>1.0629464185314299</v>
      </c>
      <c r="E212" s="333"/>
      <c r="F212" s="342"/>
      <c r="G212" s="314"/>
    </row>
    <row r="213" spans="1:7" x14ac:dyDescent="0.35">
      <c r="A213" s="313" t="s">
        <v>2956</v>
      </c>
      <c r="B213" s="339"/>
      <c r="C213" s="339"/>
      <c r="D213" s="333"/>
      <c r="E213" s="333"/>
      <c r="F213" s="314"/>
      <c r="G213" s="314"/>
    </row>
    <row r="214" spans="1:7" x14ac:dyDescent="0.35">
      <c r="A214" s="313"/>
      <c r="B214" s="339"/>
      <c r="C214" s="339"/>
      <c r="D214" s="333"/>
      <c r="E214" s="333"/>
      <c r="F214" s="314"/>
      <c r="G214" s="314"/>
    </row>
    <row r="215" spans="1:7" ht="21" x14ac:dyDescent="0.45">
      <c r="A215" s="311" t="s">
        <v>3126</v>
      </c>
      <c r="B215" s="311"/>
      <c r="C215" s="311"/>
      <c r="D215" s="311"/>
      <c r="E215" s="311"/>
      <c r="F215" s="312"/>
      <c r="G215" s="312"/>
    </row>
    <row r="216" spans="1:7" x14ac:dyDescent="0.35">
      <c r="A216" s="343"/>
      <c r="B216" s="314"/>
      <c r="C216" s="314"/>
      <c r="D216" s="344"/>
      <c r="E216" s="344"/>
      <c r="F216" s="314"/>
      <c r="G216" s="314"/>
    </row>
    <row r="217" spans="1:7" ht="16.5" x14ac:dyDescent="0.35">
      <c r="A217" s="318" t="s">
        <v>3127</v>
      </c>
      <c r="B217" s="345"/>
      <c r="C217" s="314"/>
      <c r="D217" s="346">
        <v>62635632764.402214</v>
      </c>
      <c r="E217" s="316"/>
      <c r="F217" s="314"/>
      <c r="G217" s="314"/>
    </row>
    <row r="218" spans="1:7" x14ac:dyDescent="0.35">
      <c r="A218" s="343"/>
      <c r="B218" s="314"/>
      <c r="C218" s="314"/>
      <c r="D218" s="347"/>
      <c r="E218" s="344"/>
      <c r="F218" s="314"/>
      <c r="G218" s="314"/>
    </row>
    <row r="219" spans="1:7" x14ac:dyDescent="0.35">
      <c r="A219" s="348" t="s">
        <v>3128</v>
      </c>
      <c r="B219" s="314"/>
      <c r="C219" s="314"/>
      <c r="D219" s="349">
        <v>78420087203.479996</v>
      </c>
      <c r="E219" s="350"/>
      <c r="F219" s="351"/>
      <c r="G219" s="352"/>
    </row>
    <row r="220" spans="1:7" ht="16.5" x14ac:dyDescent="0.35">
      <c r="A220" s="353" t="s">
        <v>3129</v>
      </c>
      <c r="B220" s="354"/>
      <c r="C220" s="354"/>
      <c r="D220" s="347">
        <v>0</v>
      </c>
      <c r="E220" s="344"/>
      <c r="F220" s="351"/>
      <c r="G220" s="352"/>
    </row>
    <row r="221" spans="1:7" x14ac:dyDescent="0.35">
      <c r="A221" s="353" t="s">
        <v>3130</v>
      </c>
      <c r="B221" s="314"/>
      <c r="C221" s="314"/>
      <c r="D221" s="355">
        <v>0</v>
      </c>
      <c r="E221" s="356"/>
      <c r="F221" s="321"/>
      <c r="G221" s="314"/>
    </row>
    <row r="222" spans="1:7" x14ac:dyDescent="0.35">
      <c r="A222" s="318" t="s">
        <v>3113</v>
      </c>
      <c r="B222" s="314"/>
      <c r="C222" s="314"/>
      <c r="D222" s="357">
        <v>0</v>
      </c>
      <c r="E222" s="327"/>
      <c r="F222" s="358"/>
      <c r="G222" s="314"/>
    </row>
    <row r="223" spans="1:7" x14ac:dyDescent="0.35">
      <c r="A223" s="318" t="s">
        <v>3115</v>
      </c>
      <c r="B223" s="314"/>
      <c r="C223" s="314"/>
      <c r="D223" s="357">
        <v>0</v>
      </c>
      <c r="E223" s="359"/>
      <c r="F223" s="358"/>
      <c r="G223" s="314"/>
    </row>
    <row r="224" spans="1:7" x14ac:dyDescent="0.35">
      <c r="A224" s="348" t="s">
        <v>3131</v>
      </c>
      <c r="B224" s="314"/>
      <c r="C224" s="314"/>
      <c r="D224" s="357">
        <v>0</v>
      </c>
      <c r="E224" s="360"/>
      <c r="F224" s="358"/>
      <c r="G224" s="314"/>
    </row>
    <row r="225" spans="1:7" x14ac:dyDescent="0.35">
      <c r="A225" s="318" t="s">
        <v>3118</v>
      </c>
      <c r="B225" s="314"/>
      <c r="C225" s="314"/>
      <c r="D225" s="357">
        <v>0</v>
      </c>
      <c r="E225" s="360"/>
      <c r="F225" s="321"/>
      <c r="G225" s="314"/>
    </row>
    <row r="226" spans="1:7" ht="16.5" x14ac:dyDescent="0.35">
      <c r="A226" s="318" t="s">
        <v>3119</v>
      </c>
      <c r="B226" s="314"/>
      <c r="C226" s="314"/>
      <c r="D226" s="357">
        <v>0</v>
      </c>
      <c r="E226" s="360"/>
      <c r="F226" s="321"/>
      <c r="G226" s="314"/>
    </row>
    <row r="227" spans="1:7" x14ac:dyDescent="0.35">
      <c r="A227" s="348" t="s">
        <v>3132</v>
      </c>
      <c r="B227" s="314"/>
      <c r="C227" s="314"/>
      <c r="D227" s="355">
        <v>0</v>
      </c>
      <c r="E227" s="360"/>
      <c r="F227" s="361"/>
      <c r="G227" s="314"/>
    </row>
    <row r="228" spans="1:7" ht="15" thickBot="1" x14ac:dyDescent="0.4">
      <c r="A228" s="313" t="s">
        <v>3133</v>
      </c>
      <c r="B228" s="314"/>
      <c r="C228" s="314"/>
      <c r="D228" s="362">
        <v>78420087203.479996</v>
      </c>
      <c r="E228" s="363"/>
      <c r="F228" s="321"/>
      <c r="G228" s="314"/>
    </row>
    <row r="229" spans="1:7" ht="15" thickTop="1" x14ac:dyDescent="0.35">
      <c r="A229" s="313"/>
      <c r="B229" s="314"/>
      <c r="C229" s="314"/>
      <c r="D229" s="314"/>
      <c r="E229" s="314"/>
      <c r="F229" s="321"/>
      <c r="G229" s="314"/>
    </row>
    <row r="230" spans="1:7" x14ac:dyDescent="0.35">
      <c r="A230" s="314"/>
      <c r="B230" s="314"/>
      <c r="C230" s="314"/>
      <c r="D230" s="314"/>
      <c r="E230" s="314"/>
      <c r="F230" s="321"/>
      <c r="G230" s="314"/>
    </row>
    <row r="231" spans="1:7" ht="18.5" x14ac:dyDescent="0.45">
      <c r="A231" s="311" t="s">
        <v>3134</v>
      </c>
      <c r="B231" s="311"/>
      <c r="C231" s="311"/>
      <c r="D231" s="311"/>
      <c r="E231" s="311"/>
      <c r="F231" s="311"/>
      <c r="G231" s="312"/>
    </row>
    <row r="232" spans="1:7" x14ac:dyDescent="0.35">
      <c r="A232" s="343"/>
      <c r="B232" s="314"/>
      <c r="C232" s="314"/>
      <c r="D232" s="317"/>
      <c r="E232" s="317"/>
      <c r="F232" s="321"/>
      <c r="G232" s="314"/>
    </row>
    <row r="233" spans="1:7" x14ac:dyDescent="0.35">
      <c r="A233" s="348" t="s">
        <v>3135</v>
      </c>
      <c r="B233" s="314"/>
      <c r="C233" s="314"/>
      <c r="D233" s="349">
        <v>62566874264.761467</v>
      </c>
      <c r="E233" s="364"/>
      <c r="F233" s="321"/>
      <c r="G233" s="314"/>
    </row>
    <row r="234" spans="1:7" x14ac:dyDescent="0.35">
      <c r="A234" s="314" t="s">
        <v>3136</v>
      </c>
      <c r="B234" s="354"/>
      <c r="C234" s="354"/>
      <c r="D234" s="365">
        <v>19154768768.768532</v>
      </c>
      <c r="E234" s="364"/>
      <c r="F234" s="361"/>
      <c r="G234" s="314"/>
    </row>
    <row r="235" spans="1:7" ht="15" thickBot="1" x14ac:dyDescent="0.4">
      <c r="A235" s="348" t="s">
        <v>3137</v>
      </c>
      <c r="B235" s="321"/>
      <c r="C235" s="321"/>
      <c r="D235" s="366">
        <v>81721643033.529999</v>
      </c>
      <c r="E235" s="363"/>
      <c r="F235" s="321"/>
      <c r="G235" s="367"/>
    </row>
    <row r="236" spans="1:7" ht="15" thickTop="1" x14ac:dyDescent="0.35">
      <c r="A236" s="348"/>
      <c r="B236" s="321"/>
      <c r="C236" s="321"/>
      <c r="D236" s="368"/>
      <c r="E236" s="368"/>
      <c r="F236" s="321"/>
      <c r="G236" s="367"/>
    </row>
    <row r="237" spans="1:7" x14ac:dyDescent="0.35">
      <c r="A237" s="343"/>
      <c r="B237" s="314"/>
      <c r="C237" s="314"/>
      <c r="D237" s="314"/>
      <c r="E237" s="314"/>
      <c r="F237" s="321"/>
      <c r="G237" s="314"/>
    </row>
    <row r="238" spans="1:7" ht="21" x14ac:dyDescent="0.45">
      <c r="A238" s="311" t="s">
        <v>3138</v>
      </c>
      <c r="B238" s="311"/>
      <c r="C238" s="311"/>
      <c r="D238" s="311"/>
      <c r="E238" s="311"/>
      <c r="F238" s="311"/>
      <c r="G238" s="312"/>
    </row>
    <row r="239" spans="1:7" ht="18.5" x14ac:dyDescent="0.45">
      <c r="A239" s="369"/>
      <c r="B239" s="369"/>
      <c r="C239" s="369"/>
      <c r="D239" s="369"/>
      <c r="E239" s="369"/>
      <c r="F239" s="369"/>
    </row>
    <row r="240" spans="1:7" x14ac:dyDescent="0.35">
      <c r="A240" s="370" t="s">
        <v>3139</v>
      </c>
      <c r="B240" s="371" t="s">
        <v>3140</v>
      </c>
      <c r="C240" s="371"/>
      <c r="D240" s="371" t="s">
        <v>3141</v>
      </c>
      <c r="E240" s="370"/>
      <c r="F240" s="370"/>
      <c r="G240" s="372"/>
    </row>
    <row r="241" spans="1:7" x14ac:dyDescent="0.35">
      <c r="A241" s="373">
        <v>46233</v>
      </c>
      <c r="B241" s="374" t="s">
        <v>3079</v>
      </c>
      <c r="C241" s="359"/>
      <c r="D241" s="374" t="s">
        <v>3079</v>
      </c>
      <c r="E241" s="375"/>
      <c r="F241" s="376"/>
    </row>
    <row r="242" spans="1:7" x14ac:dyDescent="0.35">
      <c r="A242" s="373"/>
      <c r="B242" s="359"/>
      <c r="C242" s="359"/>
      <c r="D242" s="375"/>
      <c r="E242" s="375"/>
      <c r="F242" s="376"/>
    </row>
    <row r="243" spans="1:7" ht="18.5" x14ac:dyDescent="0.45">
      <c r="A243" s="311" t="s">
        <v>3142</v>
      </c>
      <c r="B243" s="311"/>
      <c r="C243" s="311"/>
      <c r="D243" s="311"/>
      <c r="E243" s="311"/>
      <c r="F243" s="311"/>
      <c r="G243" s="312"/>
    </row>
    <row r="244" spans="1:7" ht="18.5" x14ac:dyDescent="0.45">
      <c r="A244" s="369"/>
      <c r="B244" s="369"/>
      <c r="C244" s="369"/>
      <c r="D244" s="369"/>
      <c r="E244" s="369"/>
      <c r="F244" s="369"/>
    </row>
    <row r="245" spans="1:7" ht="15.5" x14ac:dyDescent="0.35">
      <c r="A245" s="377"/>
      <c r="B245" s="378">
        <v>46233</v>
      </c>
      <c r="C245" s="379"/>
      <c r="D245" s="378">
        <v>46202</v>
      </c>
      <c r="E245" s="380"/>
      <c r="F245" s="379"/>
      <c r="G245" s="377"/>
    </row>
    <row r="246" spans="1:7" x14ac:dyDescent="0.35">
      <c r="A246" s="370" t="s">
        <v>3143</v>
      </c>
      <c r="B246" s="377"/>
      <c r="C246" s="377"/>
      <c r="D246" s="377"/>
      <c r="E246" s="377"/>
      <c r="F246" s="377"/>
      <c r="G246" s="377"/>
    </row>
    <row r="247" spans="1:7" ht="15.5" x14ac:dyDescent="0.35">
      <c r="A247" s="314" t="s">
        <v>3144</v>
      </c>
      <c r="B247" s="381">
        <v>2187454154.1499991</v>
      </c>
      <c r="C247" s="380" t="s">
        <v>3419</v>
      </c>
      <c r="D247" s="381">
        <v>1797492261.3299623</v>
      </c>
      <c r="E247" s="380" t="s">
        <v>3419</v>
      </c>
      <c r="F247" s="381"/>
      <c r="G247" s="381"/>
    </row>
    <row r="248" spans="1:7" ht="15.5" x14ac:dyDescent="0.35">
      <c r="A248" s="314" t="s">
        <v>3145</v>
      </c>
      <c r="B248" s="381">
        <v>249218366.95999998</v>
      </c>
      <c r="C248" s="380" t="s">
        <v>3146</v>
      </c>
      <c r="D248" s="381">
        <v>249282694.34</v>
      </c>
      <c r="E248" s="380" t="s">
        <v>3146</v>
      </c>
      <c r="F248" s="381"/>
      <c r="G248" s="382"/>
    </row>
    <row r="249" spans="1:7" ht="15.5" x14ac:dyDescent="0.35">
      <c r="A249" s="314" t="s">
        <v>3147</v>
      </c>
      <c r="B249" s="381">
        <v>282978544.96999967</v>
      </c>
      <c r="C249" s="381"/>
      <c r="D249" s="381">
        <v>293995585.19003785</v>
      </c>
      <c r="E249" s="380"/>
      <c r="F249" s="381"/>
      <c r="G249" s="382"/>
    </row>
    <row r="250" spans="1:7" x14ac:dyDescent="0.35">
      <c r="A250" s="314" t="s">
        <v>3148</v>
      </c>
      <c r="B250" s="381">
        <v>0</v>
      </c>
      <c r="C250" s="383"/>
      <c r="D250" s="381">
        <v>0</v>
      </c>
      <c r="E250" s="384"/>
      <c r="F250" s="383"/>
      <c r="G250" s="377"/>
    </row>
    <row r="251" spans="1:7" x14ac:dyDescent="0.35">
      <c r="A251" s="314" t="s">
        <v>3149</v>
      </c>
      <c r="B251" s="381">
        <v>0</v>
      </c>
      <c r="C251" s="383"/>
      <c r="D251" s="381">
        <v>0</v>
      </c>
      <c r="E251" s="384"/>
      <c r="F251" s="383"/>
      <c r="G251" s="377"/>
    </row>
    <row r="252" spans="1:7" x14ac:dyDescent="0.35">
      <c r="A252" s="314" t="s">
        <v>3150</v>
      </c>
      <c r="B252" s="381">
        <v>0</v>
      </c>
      <c r="C252" s="383"/>
      <c r="D252" s="381">
        <v>0</v>
      </c>
      <c r="E252" s="384"/>
      <c r="F252" s="383"/>
      <c r="G252" s="377"/>
    </row>
    <row r="253" spans="1:7" x14ac:dyDescent="0.35">
      <c r="A253" s="314" t="s">
        <v>3151</v>
      </c>
      <c r="B253" s="381">
        <v>0</v>
      </c>
      <c r="C253" s="383"/>
      <c r="D253" s="381">
        <v>0</v>
      </c>
      <c r="E253" s="384"/>
      <c r="F253" s="383"/>
      <c r="G253" s="377"/>
    </row>
    <row r="254" spans="1:7" x14ac:dyDescent="0.35">
      <c r="A254" s="314"/>
      <c r="B254" s="381"/>
      <c r="C254" s="383"/>
      <c r="D254" s="381"/>
      <c r="E254" s="384"/>
      <c r="F254" s="383"/>
      <c r="G254" s="377"/>
    </row>
    <row r="255" spans="1:7" x14ac:dyDescent="0.35">
      <c r="A255" s="370" t="s">
        <v>3152</v>
      </c>
      <c r="B255" s="381"/>
      <c r="C255" s="381"/>
      <c r="D255" s="381"/>
      <c r="E255" s="381"/>
      <c r="F255" s="381"/>
      <c r="G255" s="377"/>
    </row>
    <row r="256" spans="1:7" x14ac:dyDescent="0.35">
      <c r="A256" s="314" t="s">
        <v>3153</v>
      </c>
      <c r="B256" s="381">
        <v>0</v>
      </c>
      <c r="C256" s="381"/>
      <c r="D256" s="381">
        <v>0</v>
      </c>
      <c r="E256" s="381"/>
      <c r="F256" s="385"/>
      <c r="G256" s="377"/>
    </row>
    <row r="257" spans="1:7" ht="15.5" x14ac:dyDescent="0.35">
      <c r="A257" s="314" t="s">
        <v>3154</v>
      </c>
      <c r="B257" s="381">
        <v>-282448745.37976336</v>
      </c>
      <c r="C257" s="380" t="s">
        <v>3420</v>
      </c>
      <c r="D257" s="381">
        <v>-293426880.63391328</v>
      </c>
      <c r="E257" s="380" t="s">
        <v>3421</v>
      </c>
      <c r="F257" s="385"/>
      <c r="G257" s="377"/>
    </row>
    <row r="258" spans="1:7" ht="15.5" x14ac:dyDescent="0.35">
      <c r="A258" s="314" t="s">
        <v>3155</v>
      </c>
      <c r="B258" s="381">
        <v>0</v>
      </c>
      <c r="C258" s="380" t="s">
        <v>3146</v>
      </c>
      <c r="D258" s="381">
        <v>0</v>
      </c>
      <c r="E258" s="380" t="s">
        <v>3146</v>
      </c>
      <c r="F258" s="385"/>
      <c r="G258" s="377"/>
    </row>
    <row r="259" spans="1:7" ht="15.5" x14ac:dyDescent="0.35">
      <c r="A259" s="314" t="s">
        <v>3156</v>
      </c>
      <c r="B259" s="381">
        <v>-2436672521.1099758</v>
      </c>
      <c r="C259" s="380" t="s">
        <v>3422</v>
      </c>
      <c r="D259" s="381">
        <v>-2046774955.6699338</v>
      </c>
      <c r="E259" s="380" t="s">
        <v>3423</v>
      </c>
      <c r="F259" s="385"/>
      <c r="G259" s="377"/>
    </row>
    <row r="260" spans="1:7" ht="15.5" x14ac:dyDescent="0.35">
      <c r="A260" s="386" t="s">
        <v>3157</v>
      </c>
      <c r="B260" s="381">
        <v>0</v>
      </c>
      <c r="C260" s="380"/>
      <c r="D260" s="381">
        <v>0</v>
      </c>
      <c r="E260" s="380"/>
      <c r="F260" s="381"/>
      <c r="G260" s="377"/>
    </row>
    <row r="261" spans="1:7" ht="16.5" x14ac:dyDescent="0.35">
      <c r="A261" s="314" t="s">
        <v>3158</v>
      </c>
      <c r="B261" s="381">
        <v>-39.39</v>
      </c>
      <c r="C261" s="385"/>
      <c r="D261" s="381">
        <v>-40.019999999999996</v>
      </c>
      <c r="E261" s="385"/>
      <c r="F261" s="381"/>
      <c r="G261" s="377"/>
    </row>
    <row r="262" spans="1:7" ht="16" thickBot="1" x14ac:dyDescent="0.4">
      <c r="A262" s="314" t="s">
        <v>3159</v>
      </c>
      <c r="B262" s="387">
        <v>529760.20025955199</v>
      </c>
      <c r="C262" s="381"/>
      <c r="D262" s="387">
        <v>568664.53615305899</v>
      </c>
      <c r="E262" s="380"/>
      <c r="F262" s="381"/>
      <c r="G262" s="388"/>
    </row>
    <row r="263" spans="1:7" ht="15" thickTop="1" x14ac:dyDescent="0.35">
      <c r="A263" s="314"/>
      <c r="B263" s="389"/>
      <c r="C263" s="389"/>
      <c r="D263" s="377"/>
      <c r="E263" s="377"/>
      <c r="F263" s="377"/>
      <c r="G263" s="377"/>
    </row>
    <row r="264" spans="1:7" x14ac:dyDescent="0.35">
      <c r="A264" s="377"/>
      <c r="B264" s="377"/>
      <c r="C264" s="377"/>
      <c r="D264" s="377"/>
      <c r="E264" s="377"/>
      <c r="F264" s="377"/>
      <c r="G264" s="377"/>
    </row>
    <row r="265" spans="1:7" x14ac:dyDescent="0.35">
      <c r="A265" s="514" t="s">
        <v>3424</v>
      </c>
      <c r="B265" s="514"/>
      <c r="C265" s="514"/>
      <c r="D265" s="514"/>
      <c r="E265" s="514"/>
      <c r="F265" s="514"/>
      <c r="G265" s="514"/>
    </row>
    <row r="266" spans="1:7" x14ac:dyDescent="0.35">
      <c r="A266" s="390" t="s">
        <v>3425</v>
      </c>
      <c r="B266" s="377"/>
      <c r="C266" s="377"/>
      <c r="D266" s="377"/>
      <c r="E266" s="377"/>
      <c r="F266" s="377"/>
      <c r="G266" s="377"/>
    </row>
    <row r="267" spans="1:7" x14ac:dyDescent="0.35">
      <c r="A267" s="390" t="s">
        <v>3426</v>
      </c>
      <c r="B267" s="377"/>
      <c r="C267" s="377"/>
      <c r="D267" s="377"/>
      <c r="E267" s="377"/>
      <c r="F267" s="377"/>
      <c r="G267" s="377"/>
    </row>
    <row r="268" spans="1:7" x14ac:dyDescent="0.35">
      <c r="A268" s="390" t="s">
        <v>3427</v>
      </c>
      <c r="B268" s="377"/>
      <c r="C268" s="377"/>
      <c r="D268" s="377"/>
      <c r="E268" s="377"/>
      <c r="F268" s="377"/>
      <c r="G268" s="377"/>
    </row>
    <row r="269" spans="1:7" x14ac:dyDescent="0.35">
      <c r="A269" s="390" t="s">
        <v>3428</v>
      </c>
      <c r="B269" s="377"/>
      <c r="C269" s="377"/>
      <c r="D269" s="377"/>
      <c r="E269" s="377"/>
      <c r="F269" s="377"/>
      <c r="G269" s="377"/>
    </row>
    <row r="270" spans="1:7" x14ac:dyDescent="0.35">
      <c r="A270" s="390" t="s">
        <v>3429</v>
      </c>
      <c r="B270" s="377"/>
      <c r="C270" s="377"/>
      <c r="D270" s="377"/>
      <c r="E270" s="377"/>
      <c r="F270" s="377"/>
      <c r="G270" s="377"/>
    </row>
    <row r="271" spans="1:7" x14ac:dyDescent="0.35">
      <c r="A271" s="390" t="s">
        <v>3430</v>
      </c>
      <c r="B271" s="377"/>
      <c r="C271" s="377"/>
      <c r="D271" s="377"/>
      <c r="E271" s="377"/>
      <c r="F271" s="377"/>
      <c r="G271" s="377"/>
    </row>
    <row r="272" spans="1:7" x14ac:dyDescent="0.35">
      <c r="A272" s="390" t="s">
        <v>3431</v>
      </c>
      <c r="B272" s="377"/>
      <c r="C272" s="377"/>
      <c r="D272" s="377"/>
      <c r="E272" s="377"/>
      <c r="F272" s="377"/>
      <c r="G272" s="377"/>
    </row>
    <row r="273" spans="1:7" x14ac:dyDescent="0.35">
      <c r="A273" s="390" t="s">
        <v>3432</v>
      </c>
      <c r="B273" s="377"/>
      <c r="C273" s="377"/>
      <c r="D273" s="377"/>
      <c r="E273" s="377"/>
      <c r="F273" s="377"/>
      <c r="G273" s="377"/>
    </row>
    <row r="274" spans="1:7" x14ac:dyDescent="0.35">
      <c r="A274" s="390" t="s">
        <v>3433</v>
      </c>
      <c r="B274" s="377"/>
      <c r="C274" s="377"/>
      <c r="D274" s="377"/>
      <c r="E274" s="377"/>
      <c r="F274" s="377"/>
      <c r="G274" s="377"/>
    </row>
    <row r="275" spans="1:7" x14ac:dyDescent="0.35">
      <c r="A275" s="390" t="s">
        <v>3434</v>
      </c>
      <c r="B275" s="377"/>
      <c r="C275" s="377"/>
      <c r="D275" s="391"/>
      <c r="E275" s="391"/>
      <c r="F275" s="377"/>
      <c r="G275" s="377"/>
    </row>
    <row r="276" spans="1:7" x14ac:dyDescent="0.35">
      <c r="A276" s="390" t="s">
        <v>3435</v>
      </c>
      <c r="B276" s="377"/>
      <c r="C276" s="377"/>
      <c r="D276" s="377"/>
      <c r="E276" s="377"/>
      <c r="F276" s="377"/>
      <c r="G276" s="377"/>
    </row>
    <row r="277" spans="1:7" x14ac:dyDescent="0.35">
      <c r="A277" s="390" t="s">
        <v>3436</v>
      </c>
      <c r="B277" s="377"/>
      <c r="C277" s="377"/>
      <c r="D277" s="377"/>
      <c r="E277" s="377"/>
      <c r="F277" s="377"/>
      <c r="G277" s="377"/>
    </row>
    <row r="278" spans="1:7" x14ac:dyDescent="0.35">
      <c r="A278" s="390" t="s">
        <v>3437</v>
      </c>
      <c r="B278" s="377"/>
      <c r="C278" s="377"/>
      <c r="D278" s="377"/>
      <c r="E278" s="377"/>
      <c r="F278" s="377"/>
      <c r="G278" s="392"/>
    </row>
    <row r="279" spans="1:7" x14ac:dyDescent="0.35">
      <c r="A279" s="390" t="s">
        <v>3438</v>
      </c>
      <c r="B279" s="377"/>
      <c r="C279" s="377"/>
      <c r="D279" s="377"/>
      <c r="E279" s="377"/>
      <c r="F279" s="377"/>
      <c r="G279" s="377"/>
    </row>
    <row r="280" spans="1:7" x14ac:dyDescent="0.35">
      <c r="A280" s="390" t="s">
        <v>3439</v>
      </c>
      <c r="B280" s="377"/>
      <c r="C280" s="377"/>
      <c r="D280" s="377"/>
      <c r="E280" s="377"/>
      <c r="F280" s="377"/>
      <c r="G280" s="377"/>
    </row>
    <row r="281" spans="1:7" x14ac:dyDescent="0.35">
      <c r="A281" s="390" t="s">
        <v>3440</v>
      </c>
      <c r="B281" s="377"/>
      <c r="C281" s="377"/>
      <c r="D281" s="377"/>
      <c r="E281" s="377"/>
      <c r="F281" s="377"/>
      <c r="G281" s="377"/>
    </row>
    <row r="282" spans="1:7" x14ac:dyDescent="0.35">
      <c r="A282" s="390" t="s">
        <v>3441</v>
      </c>
      <c r="B282" s="377"/>
      <c r="C282" s="377"/>
      <c r="D282" s="377"/>
      <c r="E282" s="377"/>
      <c r="F282" s="377"/>
      <c r="G282" s="377"/>
    </row>
    <row r="283" spans="1:7" x14ac:dyDescent="0.35">
      <c r="A283" s="390" t="s">
        <v>3442</v>
      </c>
      <c r="B283" s="377"/>
      <c r="C283" s="377"/>
      <c r="D283" s="377"/>
      <c r="E283" s="377"/>
      <c r="F283" s="377"/>
      <c r="G283" s="377"/>
    </row>
    <row r="284" spans="1:7" x14ac:dyDescent="0.35">
      <c r="A284" s="390" t="s">
        <v>3443</v>
      </c>
      <c r="B284" s="377"/>
      <c r="C284" s="377"/>
      <c r="D284" s="377"/>
      <c r="E284" s="377"/>
      <c r="F284" s="377"/>
      <c r="G284" s="377"/>
    </row>
    <row r="285" spans="1:7" x14ac:dyDescent="0.35">
      <c r="A285" s="390" t="s">
        <v>3444</v>
      </c>
    </row>
    <row r="286" spans="1:7" x14ac:dyDescent="0.35">
      <c r="A286" s="514" t="s">
        <v>3445</v>
      </c>
      <c r="B286" s="514"/>
      <c r="C286" s="514"/>
      <c r="D286" s="514"/>
      <c r="E286" s="514"/>
      <c r="F286" s="514"/>
      <c r="G286" s="514"/>
    </row>
    <row r="287" spans="1:7" x14ac:dyDescent="0.35">
      <c r="A287" s="390" t="s">
        <v>3446</v>
      </c>
    </row>
    <row r="288" spans="1:7" x14ac:dyDescent="0.35">
      <c r="A288" s="390" t="s">
        <v>3467</v>
      </c>
    </row>
    <row r="289" spans="1:20" x14ac:dyDescent="0.35">
      <c r="A289" s="390" t="s">
        <v>3447</v>
      </c>
    </row>
    <row r="290" spans="1:20" x14ac:dyDescent="0.35">
      <c r="A290" s="390" t="s">
        <v>3448</v>
      </c>
    </row>
    <row r="291" spans="1:20" x14ac:dyDescent="0.35">
      <c r="A291" s="377"/>
    </row>
    <row r="293" spans="1:20" x14ac:dyDescent="0.35">
      <c r="B293" s="393"/>
      <c r="C293" s="394" t="s">
        <v>2957</v>
      </c>
      <c r="D293" s="314"/>
      <c r="F293" s="280"/>
      <c r="G293" s="280"/>
      <c r="H293" s="280"/>
      <c r="I293" s="280"/>
      <c r="J293" s="280"/>
      <c r="K293" s="280"/>
      <c r="L293" s="280"/>
      <c r="M293" s="280"/>
      <c r="N293" s="280"/>
      <c r="O293" s="280"/>
      <c r="P293" s="280"/>
      <c r="Q293" s="280"/>
      <c r="R293" s="280"/>
      <c r="S293" s="280"/>
      <c r="T293" s="280"/>
    </row>
    <row r="294" spans="1:20" x14ac:dyDescent="0.35">
      <c r="B294" s="393"/>
      <c r="C294" s="394" t="s">
        <v>2958</v>
      </c>
      <c r="E294" s="395">
        <f>C2</f>
        <v>46233</v>
      </c>
      <c r="F294" s="280"/>
      <c r="G294" s="224"/>
      <c r="H294" s="280"/>
      <c r="I294" s="280"/>
      <c r="J294" s="280"/>
      <c r="K294" s="280"/>
      <c r="L294" s="280"/>
      <c r="M294" s="280"/>
      <c r="N294" s="280"/>
      <c r="O294" s="280"/>
      <c r="P294" s="280"/>
      <c r="Q294" s="280"/>
      <c r="R294" s="280"/>
      <c r="S294" s="280"/>
      <c r="T294" s="280"/>
    </row>
    <row r="295" spans="1:20" x14ac:dyDescent="0.35">
      <c r="B295" s="396"/>
      <c r="C295" s="394" t="s">
        <v>2959</v>
      </c>
      <c r="E295" s="395">
        <f>C3</f>
        <v>46248</v>
      </c>
      <c r="F295" s="397"/>
      <c r="G295" s="280"/>
      <c r="H295" s="280"/>
      <c r="I295" s="280"/>
      <c r="J295" s="280"/>
      <c r="K295" s="280"/>
      <c r="L295" s="280"/>
      <c r="M295" s="280"/>
      <c r="N295" s="280"/>
      <c r="O295" s="280"/>
      <c r="P295" s="280"/>
      <c r="Q295" s="280"/>
      <c r="R295" s="280"/>
      <c r="S295" s="280"/>
      <c r="T295" s="280"/>
    </row>
    <row r="296" spans="1:20" x14ac:dyDescent="0.35">
      <c r="B296" s="396"/>
      <c r="D296" s="398"/>
      <c r="E296" s="398"/>
      <c r="F296" s="397"/>
      <c r="G296" s="280"/>
      <c r="H296" s="280"/>
      <c r="I296" s="280"/>
      <c r="J296" s="280"/>
      <c r="K296" s="280"/>
      <c r="L296" s="280"/>
      <c r="M296" s="280"/>
      <c r="N296" s="280"/>
      <c r="O296" s="280"/>
      <c r="P296" s="280"/>
      <c r="Q296" s="280"/>
      <c r="R296" s="280"/>
      <c r="S296" s="280"/>
      <c r="T296" s="280"/>
    </row>
    <row r="297" spans="1:20" ht="18.5" x14ac:dyDescent="0.45">
      <c r="A297" s="311" t="s">
        <v>3160</v>
      </c>
      <c r="B297" s="312"/>
      <c r="C297" s="312"/>
      <c r="D297" s="312"/>
      <c r="E297" s="312"/>
      <c r="F297" s="228"/>
      <c r="G297" s="228"/>
      <c r="H297" s="228"/>
      <c r="I297" s="228"/>
      <c r="J297" s="280"/>
      <c r="K297" s="280"/>
      <c r="L297" s="280"/>
      <c r="M297" s="280"/>
      <c r="N297" s="280"/>
      <c r="O297" s="280"/>
      <c r="P297" s="280"/>
      <c r="Q297" s="280"/>
      <c r="R297" s="280"/>
      <c r="S297" s="280"/>
      <c r="T297" s="280"/>
    </row>
    <row r="298" spans="1:20" x14ac:dyDescent="0.35">
      <c r="C298" s="399"/>
      <c r="F298" s="280"/>
      <c r="G298" s="280"/>
      <c r="H298" s="280"/>
      <c r="I298" s="280"/>
      <c r="J298" s="280"/>
      <c r="K298" s="280"/>
      <c r="L298" s="280"/>
      <c r="M298" s="280"/>
      <c r="N298" s="280"/>
      <c r="O298" s="280"/>
      <c r="P298" s="280"/>
      <c r="Q298" s="280"/>
      <c r="R298" s="280"/>
      <c r="S298" s="280"/>
      <c r="T298" s="280"/>
    </row>
    <row r="299" spans="1:20" x14ac:dyDescent="0.35">
      <c r="A299" s="280" t="s">
        <v>3161</v>
      </c>
      <c r="B299" s="280"/>
      <c r="C299" s="400">
        <v>81628139217.260193</v>
      </c>
      <c r="F299" s="280"/>
      <c r="G299" s="401"/>
      <c r="H299" s="280"/>
      <c r="I299" s="280"/>
      <c r="J299" s="280"/>
      <c r="K299" s="280"/>
      <c r="L299" s="280"/>
      <c r="M299" s="280"/>
      <c r="N299" s="280"/>
      <c r="O299" s="280"/>
      <c r="P299" s="280"/>
      <c r="Q299" s="280"/>
      <c r="R299" s="280"/>
      <c r="S299" s="280"/>
      <c r="T299" s="280"/>
    </row>
    <row r="300" spans="1:20" ht="17" x14ac:dyDescent="0.35">
      <c r="A300" s="280" t="s">
        <v>3162</v>
      </c>
      <c r="B300" s="280"/>
      <c r="C300" s="400">
        <v>79189213878.399307</v>
      </c>
      <c r="E300" s="402"/>
      <c r="F300" s="280"/>
      <c r="G300" s="280"/>
      <c r="H300" s="280"/>
      <c r="I300" s="280"/>
      <c r="J300" s="280"/>
      <c r="K300" s="280"/>
      <c r="L300" s="280"/>
      <c r="M300" s="280"/>
      <c r="N300" s="280"/>
      <c r="O300" s="280"/>
      <c r="P300" s="280"/>
      <c r="Q300" s="280"/>
      <c r="R300" s="280"/>
      <c r="S300" s="280"/>
      <c r="T300" s="280"/>
    </row>
    <row r="301" spans="1:20" x14ac:dyDescent="0.35">
      <c r="A301" s="280" t="s">
        <v>3163</v>
      </c>
      <c r="B301" s="280"/>
      <c r="C301" s="403">
        <v>271697</v>
      </c>
      <c r="F301" s="280"/>
      <c r="G301" s="280"/>
      <c r="H301" s="280"/>
      <c r="I301" s="280"/>
      <c r="J301" s="280"/>
      <c r="K301" s="280"/>
      <c r="L301" s="280"/>
      <c r="M301" s="280"/>
      <c r="N301" s="280"/>
      <c r="O301" s="280"/>
      <c r="P301" s="280"/>
      <c r="Q301" s="280"/>
      <c r="R301" s="280"/>
      <c r="S301" s="280"/>
      <c r="T301" s="280"/>
    </row>
    <row r="302" spans="1:20" x14ac:dyDescent="0.35">
      <c r="A302" s="280" t="s">
        <v>3164</v>
      </c>
      <c r="B302" s="280"/>
      <c r="C302" s="403">
        <v>291461.495262735</v>
      </c>
      <c r="F302" s="280"/>
      <c r="G302" s="280"/>
      <c r="H302" s="280"/>
      <c r="I302" s="280"/>
      <c r="J302" s="280"/>
      <c r="K302" s="280"/>
      <c r="L302" s="280"/>
      <c r="M302" s="280"/>
      <c r="N302" s="280"/>
      <c r="O302" s="280"/>
      <c r="P302" s="280"/>
      <c r="Q302" s="280"/>
      <c r="R302" s="280"/>
      <c r="S302" s="280"/>
      <c r="T302" s="280"/>
    </row>
    <row r="303" spans="1:20" x14ac:dyDescent="0.35">
      <c r="A303" s="280" t="s">
        <v>3165</v>
      </c>
      <c r="B303" s="280"/>
      <c r="C303" s="403">
        <v>241599</v>
      </c>
      <c r="F303" s="280"/>
      <c r="G303" s="280"/>
      <c r="H303" s="280"/>
      <c r="I303" s="280"/>
      <c r="J303" s="280"/>
      <c r="K303" s="280"/>
      <c r="L303" s="280"/>
      <c r="M303" s="280"/>
      <c r="N303" s="280"/>
      <c r="O303" s="280"/>
      <c r="P303" s="280"/>
      <c r="Q303" s="280"/>
      <c r="R303" s="280"/>
      <c r="S303" s="280"/>
      <c r="T303" s="280"/>
    </row>
    <row r="304" spans="1:20" x14ac:dyDescent="0.35">
      <c r="A304" s="280" t="s">
        <v>3166</v>
      </c>
      <c r="B304" s="280"/>
      <c r="C304" s="403">
        <v>255324</v>
      </c>
      <c r="F304" s="280"/>
      <c r="G304" s="280"/>
      <c r="H304" s="280"/>
      <c r="I304" s="280"/>
      <c r="J304" s="280"/>
      <c r="K304" s="280"/>
      <c r="L304" s="280"/>
      <c r="M304" s="280"/>
      <c r="N304" s="280"/>
      <c r="O304" s="280"/>
      <c r="P304" s="280"/>
      <c r="Q304" s="280"/>
      <c r="R304" s="280"/>
      <c r="S304" s="280"/>
      <c r="T304" s="280"/>
    </row>
    <row r="305" spans="1:20" x14ac:dyDescent="0.35">
      <c r="A305" s="280"/>
      <c r="B305" s="280"/>
      <c r="C305" s="404"/>
      <c r="F305" s="280"/>
      <c r="G305" s="280"/>
      <c r="H305" s="280"/>
      <c r="I305" s="280"/>
      <c r="J305" s="280"/>
      <c r="K305" s="280"/>
      <c r="L305" s="280"/>
      <c r="M305" s="280"/>
      <c r="N305" s="280"/>
      <c r="O305" s="280"/>
      <c r="P305" s="280"/>
      <c r="Q305" s="280"/>
      <c r="R305" s="280"/>
      <c r="S305" s="280"/>
      <c r="T305" s="280"/>
    </row>
    <row r="306" spans="1:20" ht="17" x14ac:dyDescent="0.35">
      <c r="A306" s="506" t="s">
        <v>3167</v>
      </c>
      <c r="B306" s="506"/>
      <c r="C306" s="406">
        <v>0.54138168382999996</v>
      </c>
      <c r="D306" s="405" t="s">
        <v>3168</v>
      </c>
      <c r="E306" s="405"/>
      <c r="F306" s="406">
        <v>0.56740985787999998</v>
      </c>
      <c r="H306" s="280"/>
      <c r="I306" s="280"/>
      <c r="J306" s="407"/>
      <c r="K306" s="280"/>
      <c r="L306" s="280"/>
      <c r="M306" s="280"/>
      <c r="N306" s="280"/>
      <c r="O306" s="280"/>
      <c r="P306" s="280"/>
      <c r="Q306" s="280"/>
      <c r="R306" s="280"/>
      <c r="S306" s="280"/>
      <c r="T306" s="280"/>
    </row>
    <row r="307" spans="1:20" ht="17" x14ac:dyDescent="0.35">
      <c r="A307" s="506" t="s">
        <v>3169</v>
      </c>
      <c r="B307" s="506"/>
      <c r="C307" s="406">
        <v>0.61092798650000002</v>
      </c>
      <c r="D307" s="405" t="s">
        <v>3170</v>
      </c>
      <c r="E307" s="405"/>
      <c r="F307" s="406">
        <v>0.69917698065</v>
      </c>
      <c r="H307" s="280"/>
      <c r="I307" s="280"/>
      <c r="J307" s="408"/>
      <c r="K307" s="280"/>
      <c r="L307" s="280"/>
      <c r="M307" s="280"/>
      <c r="N307" s="280"/>
      <c r="O307" s="280"/>
      <c r="P307" s="280"/>
      <c r="Q307" s="280"/>
      <c r="R307" s="280"/>
      <c r="S307" s="280"/>
      <c r="T307" s="280"/>
    </row>
    <row r="308" spans="1:20" x14ac:dyDescent="0.35">
      <c r="A308" s="405"/>
      <c r="B308" s="405"/>
      <c r="C308" s="409"/>
      <c r="F308" s="280"/>
      <c r="G308" s="410"/>
      <c r="H308" s="280"/>
      <c r="I308" s="280"/>
      <c r="J308" s="407"/>
      <c r="K308" s="280"/>
      <c r="L308" s="280"/>
      <c r="M308" s="280"/>
      <c r="N308" s="280"/>
      <c r="O308" s="280"/>
      <c r="P308" s="280"/>
      <c r="Q308" s="280"/>
      <c r="R308" s="280"/>
      <c r="S308" s="280"/>
      <c r="T308" s="280"/>
    </row>
    <row r="309" spans="1:20" x14ac:dyDescent="0.35">
      <c r="A309" s="506" t="s">
        <v>3171</v>
      </c>
      <c r="B309" s="506"/>
      <c r="C309" s="411">
        <v>27.947807483886876</v>
      </c>
      <c r="F309" s="280"/>
      <c r="G309" s="280"/>
      <c r="H309" s="280"/>
      <c r="I309" s="280"/>
      <c r="J309" s="408"/>
      <c r="K309" s="280"/>
      <c r="L309" s="280"/>
      <c r="M309" s="280"/>
      <c r="N309" s="280"/>
      <c r="O309" s="280"/>
      <c r="P309" s="280"/>
      <c r="Q309" s="280"/>
      <c r="R309" s="280"/>
      <c r="S309" s="280"/>
      <c r="T309" s="280"/>
    </row>
    <row r="310" spans="1:20" x14ac:dyDescent="0.35">
      <c r="A310" s="506" t="s">
        <v>3172</v>
      </c>
      <c r="B310" s="506"/>
      <c r="C310" s="412">
        <v>4.0433273817481415E-2</v>
      </c>
      <c r="F310" s="280"/>
      <c r="G310" s="280"/>
      <c r="H310" s="280"/>
      <c r="I310" s="280"/>
      <c r="J310" s="413"/>
      <c r="K310" s="280"/>
      <c r="L310" s="280"/>
      <c r="M310" s="280"/>
      <c r="N310" s="280"/>
      <c r="O310" s="280"/>
      <c r="P310" s="280"/>
      <c r="Q310" s="280"/>
      <c r="R310" s="280"/>
      <c r="S310" s="280"/>
      <c r="T310" s="280"/>
    </row>
    <row r="311" spans="1:20" x14ac:dyDescent="0.35">
      <c r="A311" s="506" t="s">
        <v>3173</v>
      </c>
      <c r="B311" s="506"/>
      <c r="C311" s="411">
        <v>51.341416740123698</v>
      </c>
      <c r="F311" s="280"/>
      <c r="G311" s="280"/>
      <c r="H311" s="280"/>
      <c r="I311" s="280"/>
      <c r="J311" s="407"/>
      <c r="K311" s="280"/>
      <c r="L311" s="280"/>
      <c r="M311" s="280"/>
      <c r="N311" s="280"/>
      <c r="O311" s="280"/>
      <c r="P311" s="280"/>
      <c r="Q311" s="280"/>
      <c r="R311" s="280"/>
      <c r="S311" s="280"/>
      <c r="T311" s="280"/>
    </row>
    <row r="312" spans="1:20" x14ac:dyDescent="0.35">
      <c r="A312" s="507" t="s">
        <v>3174</v>
      </c>
      <c r="B312" s="507"/>
      <c r="C312" s="411">
        <v>23.393609256236822</v>
      </c>
      <c r="F312" s="280"/>
      <c r="G312" s="280"/>
      <c r="H312" s="280"/>
      <c r="I312" s="280"/>
      <c r="J312" s="407"/>
      <c r="K312" s="280"/>
      <c r="L312" s="280"/>
      <c r="M312" s="280"/>
      <c r="N312" s="280"/>
      <c r="O312" s="280"/>
      <c r="P312" s="280"/>
      <c r="Q312" s="280"/>
      <c r="R312" s="280"/>
      <c r="S312" s="280"/>
      <c r="T312" s="280"/>
    </row>
    <row r="313" spans="1:20" x14ac:dyDescent="0.35">
      <c r="A313" s="507" t="s">
        <v>3175</v>
      </c>
      <c r="B313" s="507"/>
      <c r="C313" s="414">
        <v>32.329639703753067</v>
      </c>
      <c r="F313" s="280"/>
      <c r="G313" s="415"/>
      <c r="H313" s="280"/>
      <c r="I313" s="280"/>
      <c r="J313" s="280"/>
      <c r="K313" s="280"/>
      <c r="L313" s="280"/>
      <c r="M313" s="280"/>
      <c r="N313" s="280"/>
      <c r="O313" s="280"/>
      <c r="P313" s="280"/>
      <c r="Q313" s="280"/>
      <c r="R313" s="280"/>
      <c r="S313" s="280"/>
      <c r="T313" s="280"/>
    </row>
    <row r="314" spans="1:20" x14ac:dyDescent="0.35">
      <c r="D314" s="280"/>
      <c r="E314" s="280"/>
      <c r="F314" s="280"/>
      <c r="G314" s="415"/>
      <c r="H314" s="280"/>
      <c r="I314" s="280"/>
      <c r="J314" s="280"/>
      <c r="K314" s="280"/>
      <c r="L314" s="280"/>
      <c r="M314" s="280"/>
      <c r="N314" s="280"/>
      <c r="O314" s="280"/>
      <c r="P314" s="280"/>
      <c r="Q314" s="280"/>
      <c r="R314" s="280"/>
      <c r="S314" s="280"/>
      <c r="T314" s="280"/>
    </row>
    <row r="315" spans="1:20" ht="14.5" customHeight="1" x14ac:dyDescent="0.35">
      <c r="A315" s="508" t="s">
        <v>3176</v>
      </c>
      <c r="B315" s="508"/>
      <c r="C315" s="508"/>
      <c r="D315" s="508"/>
      <c r="E315" s="508"/>
      <c r="F315" s="508"/>
      <c r="G315" s="508"/>
      <c r="H315" s="508"/>
      <c r="I315" s="508"/>
      <c r="J315" s="280"/>
      <c r="K315" s="280"/>
      <c r="L315" s="280"/>
      <c r="M315" s="280"/>
      <c r="N315" s="280"/>
      <c r="O315" s="280"/>
      <c r="P315" s="280"/>
      <c r="Q315" s="280"/>
      <c r="R315" s="280"/>
      <c r="S315" s="280"/>
      <c r="T315" s="280"/>
    </row>
    <row r="316" spans="1:20" x14ac:dyDescent="0.35">
      <c r="A316" s="508"/>
      <c r="B316" s="508"/>
      <c r="C316" s="508"/>
      <c r="D316" s="508"/>
      <c r="E316" s="508"/>
      <c r="F316" s="508"/>
      <c r="G316" s="508"/>
      <c r="H316" s="508"/>
      <c r="I316" s="508"/>
      <c r="J316" s="280"/>
      <c r="K316" s="280"/>
      <c r="L316" s="280"/>
      <c r="M316" s="280"/>
      <c r="N316" s="280"/>
      <c r="O316" s="280"/>
      <c r="P316" s="280"/>
      <c r="Q316" s="280"/>
      <c r="R316" s="280"/>
      <c r="S316" s="280"/>
      <c r="T316" s="280"/>
    </row>
    <row r="317" spans="1:20" x14ac:dyDescent="0.35">
      <c r="A317" s="280"/>
      <c r="B317" s="280"/>
      <c r="C317" s="416"/>
      <c r="D317" s="280"/>
      <c r="E317" s="280"/>
      <c r="F317" s="280"/>
      <c r="G317" s="280"/>
      <c r="H317" s="280"/>
      <c r="I317" s="280"/>
      <c r="J317" s="280"/>
      <c r="K317" s="280"/>
      <c r="L317" s="280"/>
      <c r="M317" s="280"/>
      <c r="N317" s="280"/>
      <c r="O317" s="280"/>
      <c r="P317" s="280"/>
      <c r="Q317" s="280"/>
      <c r="R317" s="280"/>
      <c r="S317" s="280"/>
      <c r="T317" s="280"/>
    </row>
    <row r="318" spans="1:20" ht="18.5" x14ac:dyDescent="0.45">
      <c r="A318" s="311" t="s">
        <v>3177</v>
      </c>
      <c r="B318" s="312"/>
      <c r="C318" s="417"/>
      <c r="D318" s="312"/>
      <c r="E318" s="312"/>
      <c r="F318" s="312"/>
      <c r="G318" s="312"/>
      <c r="H318" s="312"/>
      <c r="I318" s="312"/>
      <c r="J318" s="280"/>
      <c r="K318" s="280"/>
      <c r="L318" s="280"/>
      <c r="M318" s="280"/>
      <c r="N318" s="280"/>
      <c r="O318" s="280"/>
      <c r="P318" s="280"/>
      <c r="Q318" s="280"/>
      <c r="R318" s="280"/>
      <c r="S318" s="280"/>
      <c r="T318" s="280"/>
    </row>
    <row r="319" spans="1:20" x14ac:dyDescent="0.35">
      <c r="J319" s="280"/>
      <c r="K319" s="280"/>
      <c r="L319" s="280"/>
      <c r="M319" s="280"/>
      <c r="N319" s="280"/>
      <c r="O319" s="280"/>
      <c r="P319" s="280"/>
      <c r="Q319" s="280"/>
      <c r="R319" s="280"/>
      <c r="S319" s="280"/>
      <c r="T319" s="280"/>
    </row>
    <row r="320" spans="1:20" x14ac:dyDescent="0.35">
      <c r="A320" s="418" t="s">
        <v>3178</v>
      </c>
      <c r="C320" s="419" t="s">
        <v>944</v>
      </c>
      <c r="D320" s="420"/>
      <c r="E320" s="419" t="s">
        <v>3179</v>
      </c>
      <c r="F320" s="420"/>
      <c r="G320" s="419" t="s">
        <v>3180</v>
      </c>
      <c r="H320" s="420"/>
      <c r="I320" s="419" t="s">
        <v>3179</v>
      </c>
      <c r="J320" s="280"/>
      <c r="K320" s="280"/>
      <c r="L320" s="280"/>
      <c r="M320" s="280"/>
      <c r="N320" s="280"/>
      <c r="O320" s="280"/>
      <c r="P320" s="280"/>
      <c r="Q320" s="280"/>
      <c r="R320" s="280"/>
      <c r="S320" s="280"/>
      <c r="T320" s="280"/>
    </row>
    <row r="321" spans="1:20" x14ac:dyDescent="0.35">
      <c r="A321" t="s">
        <v>3181</v>
      </c>
      <c r="C321" s="403">
        <v>271544</v>
      </c>
      <c r="D321" s="404"/>
      <c r="E321" s="412">
        <v>0.99943687269274228</v>
      </c>
      <c r="F321" s="404"/>
      <c r="G321" s="403">
        <v>79120869988.316055</v>
      </c>
      <c r="H321" s="404"/>
      <c r="I321" s="412">
        <v>0.99913695455816787</v>
      </c>
      <c r="J321" s="416"/>
      <c r="K321" s="280"/>
      <c r="L321" s="280"/>
      <c r="M321" s="280"/>
      <c r="N321" s="280"/>
      <c r="O321" s="280"/>
      <c r="P321" s="280"/>
      <c r="Q321" s="280"/>
      <c r="R321" s="280"/>
      <c r="S321" s="280"/>
      <c r="T321" s="280"/>
    </row>
    <row r="322" spans="1:20" x14ac:dyDescent="0.35">
      <c r="A322" t="s">
        <v>3182</v>
      </c>
      <c r="C322" s="403">
        <v>121</v>
      </c>
      <c r="D322" s="404"/>
      <c r="E322" s="412">
        <v>4.4534904691623391E-4</v>
      </c>
      <c r="F322" s="404"/>
      <c r="G322" s="403">
        <v>53406249.990000017</v>
      </c>
      <c r="H322" s="404"/>
      <c r="I322" s="412">
        <v>6.7441318551300828E-4</v>
      </c>
      <c r="J322" s="416"/>
      <c r="K322" s="280"/>
      <c r="L322" s="280"/>
      <c r="M322" s="280"/>
      <c r="N322" s="280"/>
      <c r="O322" s="280"/>
      <c r="P322" s="280"/>
      <c r="Q322" s="280"/>
      <c r="R322" s="280"/>
      <c r="S322" s="280"/>
      <c r="T322" s="280"/>
    </row>
    <row r="323" spans="1:20" x14ac:dyDescent="0.35">
      <c r="A323" t="s">
        <v>3183</v>
      </c>
      <c r="C323" s="403">
        <v>31</v>
      </c>
      <c r="D323" s="404"/>
      <c r="E323" s="412">
        <v>1.1409768970581198E-4</v>
      </c>
      <c r="F323" s="404"/>
      <c r="G323" s="403">
        <v>14597746.459999999</v>
      </c>
      <c r="H323" s="404"/>
      <c r="I323" s="412">
        <v>1.8434008553761471E-4</v>
      </c>
      <c r="J323" s="416"/>
      <c r="K323" s="280"/>
      <c r="L323" s="280"/>
      <c r="M323" s="280"/>
      <c r="N323" s="280"/>
      <c r="O323" s="280"/>
      <c r="P323" s="280"/>
      <c r="Q323" s="280"/>
      <c r="R323" s="280"/>
      <c r="S323" s="280"/>
      <c r="T323" s="280"/>
    </row>
    <row r="324" spans="1:20" x14ac:dyDescent="0.35">
      <c r="A324" t="s">
        <v>3184</v>
      </c>
      <c r="C324" s="403">
        <v>1</v>
      </c>
      <c r="D324" s="404"/>
      <c r="E324" s="412">
        <v>3.6805706356713544E-6</v>
      </c>
      <c r="F324" s="404"/>
      <c r="G324" s="403">
        <v>339893.63</v>
      </c>
      <c r="H324" s="404"/>
      <c r="I324" s="412">
        <v>4.2921707812625192E-6</v>
      </c>
      <c r="J324" s="416"/>
      <c r="K324" s="280"/>
      <c r="L324" s="280"/>
      <c r="M324" s="280"/>
      <c r="N324" s="280"/>
      <c r="O324" s="280"/>
      <c r="P324" s="280"/>
      <c r="Q324" s="280"/>
      <c r="R324" s="280"/>
      <c r="S324" s="280"/>
      <c r="T324" s="280"/>
    </row>
    <row r="325" spans="1:20" x14ac:dyDescent="0.35">
      <c r="A325" t="s">
        <v>3185</v>
      </c>
      <c r="C325" s="403">
        <v>0</v>
      </c>
      <c r="D325" s="404"/>
      <c r="E325" s="412">
        <v>0</v>
      </c>
      <c r="F325" s="404"/>
      <c r="G325" s="403">
        <v>0</v>
      </c>
      <c r="H325" s="404"/>
      <c r="I325" s="412">
        <v>0</v>
      </c>
      <c r="J325" s="416"/>
      <c r="K325" s="280"/>
      <c r="L325" s="280"/>
      <c r="M325" s="280"/>
      <c r="N325" s="280"/>
      <c r="O325" s="280"/>
      <c r="P325" s="280"/>
      <c r="Q325" s="280"/>
      <c r="R325" s="280"/>
      <c r="S325" s="280"/>
      <c r="T325" s="280"/>
    </row>
    <row r="326" spans="1:20" x14ac:dyDescent="0.35">
      <c r="A326" s="396" t="s">
        <v>3137</v>
      </c>
      <c r="B326" s="396"/>
      <c r="C326" s="421">
        <v>271697</v>
      </c>
      <c r="D326" s="422"/>
      <c r="E326" s="423">
        <v>1</v>
      </c>
      <c r="F326" s="422"/>
      <c r="G326" s="421">
        <v>79189213878.396072</v>
      </c>
      <c r="H326" s="422"/>
      <c r="I326" s="423">
        <v>0.99999999999999967</v>
      </c>
      <c r="J326" s="416"/>
      <c r="K326" s="280"/>
      <c r="L326" s="280"/>
      <c r="M326" s="280"/>
      <c r="N326" s="280"/>
      <c r="O326" s="280"/>
      <c r="P326" s="280"/>
      <c r="Q326" s="280"/>
      <c r="R326" s="280"/>
      <c r="S326" s="280"/>
      <c r="T326" s="280"/>
    </row>
    <row r="327" spans="1:20" x14ac:dyDescent="0.35">
      <c r="A327" s="396"/>
      <c r="C327" s="424"/>
      <c r="D327" s="425"/>
      <c r="E327" s="426"/>
      <c r="F327" s="425"/>
      <c r="G327" s="427"/>
      <c r="H327" s="425"/>
      <c r="I327" s="426"/>
      <c r="J327" s="280"/>
      <c r="K327" s="280"/>
      <c r="L327" s="280"/>
      <c r="M327" s="280"/>
      <c r="N327" s="280"/>
      <c r="O327" s="280"/>
      <c r="P327" s="280"/>
      <c r="Q327" s="280"/>
      <c r="R327" s="280"/>
      <c r="S327" s="280"/>
      <c r="T327" s="280"/>
    </row>
    <row r="328" spans="1:20" ht="18.5" x14ac:dyDescent="0.45">
      <c r="A328" s="311" t="s">
        <v>3186</v>
      </c>
      <c r="B328" s="312"/>
      <c r="C328" s="428"/>
      <c r="D328" s="428"/>
      <c r="E328" s="428"/>
      <c r="F328" s="428"/>
      <c r="G328" s="428"/>
      <c r="H328" s="428"/>
      <c r="I328" s="428"/>
      <c r="J328" s="280"/>
      <c r="K328" s="280"/>
      <c r="L328" s="280"/>
      <c r="M328" s="280"/>
      <c r="N328" s="280"/>
      <c r="O328" s="280"/>
      <c r="P328" s="280"/>
      <c r="Q328" s="280"/>
      <c r="R328" s="280"/>
      <c r="S328" s="280"/>
      <c r="T328" s="280"/>
    </row>
    <row r="329" spans="1:20" x14ac:dyDescent="0.35">
      <c r="C329" s="429"/>
      <c r="D329" s="429"/>
      <c r="E329" s="429"/>
      <c r="F329" s="429"/>
      <c r="G329" s="429"/>
      <c r="H329" s="429"/>
      <c r="I329" s="429"/>
      <c r="J329" s="280"/>
      <c r="K329" s="280"/>
      <c r="L329" s="280"/>
      <c r="M329" s="280"/>
      <c r="N329" s="280"/>
      <c r="O329" s="280"/>
      <c r="P329" s="280"/>
      <c r="Q329" s="280"/>
      <c r="R329" s="280"/>
      <c r="S329" s="280"/>
      <c r="T329" s="280"/>
    </row>
    <row r="330" spans="1:20" x14ac:dyDescent="0.35">
      <c r="A330" s="418" t="s">
        <v>3187</v>
      </c>
      <c r="C330" s="419" t="s">
        <v>944</v>
      </c>
      <c r="D330" s="420"/>
      <c r="E330" s="419" t="s">
        <v>3179</v>
      </c>
      <c r="F330" s="420"/>
      <c r="G330" s="419" t="s">
        <v>3180</v>
      </c>
      <c r="H330" s="420"/>
      <c r="I330" s="419" t="s">
        <v>3179</v>
      </c>
      <c r="J330" s="280"/>
      <c r="K330" s="280"/>
      <c r="L330" s="280"/>
      <c r="M330" s="280"/>
      <c r="N330" s="280"/>
      <c r="O330" s="280"/>
      <c r="P330" s="280"/>
      <c r="Q330" s="280"/>
      <c r="R330" s="280"/>
      <c r="S330" s="280"/>
      <c r="T330" s="280"/>
    </row>
    <row r="331" spans="1:20" x14ac:dyDescent="0.35">
      <c r="A331" s="430" t="s">
        <v>3188</v>
      </c>
      <c r="C331" s="403">
        <v>27691</v>
      </c>
      <c r="D331" s="404"/>
      <c r="E331" s="412">
        <v>0.10191868147237548</v>
      </c>
      <c r="F331" s="404"/>
      <c r="G331" s="403">
        <v>6311554495.9499578</v>
      </c>
      <c r="H331" s="404"/>
      <c r="I331" s="412">
        <v>7.9702199161135134E-2</v>
      </c>
      <c r="J331" s="290"/>
      <c r="K331" s="280"/>
      <c r="L331" s="280"/>
      <c r="M331" s="280"/>
      <c r="N331" s="280"/>
      <c r="O331" s="280"/>
      <c r="P331" s="280"/>
      <c r="Q331" s="280"/>
      <c r="R331" s="280"/>
      <c r="S331" s="280"/>
      <c r="T331" s="280"/>
    </row>
    <row r="332" spans="1:20" x14ac:dyDescent="0.35">
      <c r="A332" s="430" t="s">
        <v>3189</v>
      </c>
      <c r="C332" s="403">
        <v>45755</v>
      </c>
      <c r="D332" s="404"/>
      <c r="E332" s="412">
        <v>0.16840450943514282</v>
      </c>
      <c r="F332" s="404"/>
      <c r="G332" s="403">
        <v>17252316863.740097</v>
      </c>
      <c r="H332" s="404"/>
      <c r="I332" s="412">
        <v>0.21786195390488564</v>
      </c>
      <c r="J332" s="290"/>
      <c r="K332" s="280"/>
      <c r="L332" s="280"/>
      <c r="M332" s="280"/>
      <c r="N332" s="280"/>
      <c r="O332" s="280"/>
      <c r="P332" s="280"/>
      <c r="Q332" s="280"/>
      <c r="R332" s="280"/>
      <c r="S332" s="280"/>
      <c r="T332" s="280"/>
    </row>
    <row r="333" spans="1:20" x14ac:dyDescent="0.35">
      <c r="A333" s="430" t="s">
        <v>3190</v>
      </c>
      <c r="C333" s="403">
        <v>4228</v>
      </c>
      <c r="D333" s="404"/>
      <c r="E333" s="412">
        <v>1.5561452647618487E-2</v>
      </c>
      <c r="F333" s="404"/>
      <c r="G333" s="403">
        <v>641560866.26000154</v>
      </c>
      <c r="H333" s="404"/>
      <c r="I333" s="412">
        <v>8.1016193347386804E-3</v>
      </c>
      <c r="J333" s="290"/>
      <c r="K333" s="280"/>
      <c r="L333" s="280"/>
      <c r="M333" s="280"/>
      <c r="N333" s="280"/>
      <c r="O333" s="280"/>
      <c r="P333" s="280"/>
      <c r="Q333" s="280"/>
      <c r="R333" s="280"/>
      <c r="S333" s="280"/>
      <c r="T333" s="280"/>
    </row>
    <row r="334" spans="1:20" x14ac:dyDescent="0.35">
      <c r="A334" s="430" t="s">
        <v>3191</v>
      </c>
      <c r="C334" s="403">
        <v>5301</v>
      </c>
      <c r="D334" s="404"/>
      <c r="E334" s="412">
        <v>1.9510704939693851E-2</v>
      </c>
      <c r="F334" s="404"/>
      <c r="G334" s="403">
        <v>593967638.27999938</v>
      </c>
      <c r="H334" s="404"/>
      <c r="I334" s="412">
        <v>7.5006128889229086E-3</v>
      </c>
      <c r="J334" s="280"/>
      <c r="K334" s="280"/>
      <c r="L334" s="280"/>
      <c r="M334" s="280"/>
      <c r="N334" s="280"/>
      <c r="O334" s="280"/>
      <c r="P334" s="280"/>
      <c r="Q334" s="280"/>
      <c r="R334" s="280"/>
      <c r="S334" s="280"/>
      <c r="T334" s="280"/>
    </row>
    <row r="335" spans="1:20" x14ac:dyDescent="0.35">
      <c r="A335" s="430" t="s">
        <v>3192</v>
      </c>
      <c r="C335" s="403">
        <v>5580</v>
      </c>
      <c r="D335" s="404"/>
      <c r="E335" s="412">
        <v>2.0537584147046158E-2</v>
      </c>
      <c r="F335" s="404"/>
      <c r="G335" s="403">
        <v>686508009.16999662</v>
      </c>
      <c r="H335" s="404"/>
      <c r="I335" s="412">
        <v>8.669211064832304E-3</v>
      </c>
      <c r="J335" s="280"/>
      <c r="K335" s="280"/>
      <c r="L335" s="280"/>
      <c r="M335" s="280"/>
      <c r="N335" s="280"/>
      <c r="O335" s="280"/>
      <c r="P335" s="280"/>
      <c r="Q335" s="280"/>
      <c r="R335" s="280"/>
      <c r="S335" s="280"/>
      <c r="T335" s="280"/>
    </row>
    <row r="336" spans="1:20" x14ac:dyDescent="0.35">
      <c r="A336" s="430" t="s">
        <v>3193</v>
      </c>
      <c r="C336" s="403">
        <v>72</v>
      </c>
      <c r="D336" s="404"/>
      <c r="E336" s="412">
        <v>2.6500108576833753E-4</v>
      </c>
      <c r="F336" s="404"/>
      <c r="G336" s="403">
        <v>16711659.340000002</v>
      </c>
      <c r="H336" s="404"/>
      <c r="I336" s="412">
        <v>2.1103454020470283E-4</v>
      </c>
      <c r="J336" s="280"/>
      <c r="K336" s="280"/>
      <c r="L336" s="280"/>
      <c r="M336" s="280"/>
      <c r="N336" s="280"/>
      <c r="O336" s="280"/>
      <c r="P336" s="280"/>
      <c r="Q336" s="280"/>
      <c r="R336" s="280"/>
      <c r="S336" s="280"/>
      <c r="T336" s="280"/>
    </row>
    <row r="337" spans="1:20" x14ac:dyDescent="0.35">
      <c r="A337" s="430" t="s">
        <v>3194</v>
      </c>
      <c r="C337" s="403">
        <v>8681</v>
      </c>
      <c r="D337" s="404"/>
      <c r="E337" s="412">
        <v>3.1951033688263027E-2</v>
      </c>
      <c r="F337" s="404"/>
      <c r="G337" s="403">
        <v>1331077376.1099966</v>
      </c>
      <c r="H337" s="404"/>
      <c r="I337" s="412">
        <v>1.6808821693241587E-2</v>
      </c>
      <c r="J337" s="280"/>
      <c r="K337" s="280"/>
      <c r="L337" s="280"/>
      <c r="M337" s="280"/>
      <c r="N337" s="280"/>
      <c r="O337" s="280"/>
      <c r="P337" s="280"/>
      <c r="Q337" s="280"/>
      <c r="R337" s="280"/>
      <c r="S337" s="280"/>
      <c r="T337" s="280"/>
    </row>
    <row r="338" spans="1:20" x14ac:dyDescent="0.35">
      <c r="A338" s="431" t="s">
        <v>3195</v>
      </c>
      <c r="C338" s="403">
        <v>0</v>
      </c>
      <c r="D338" s="404"/>
      <c r="E338" s="412">
        <v>0</v>
      </c>
      <c r="F338" s="404"/>
      <c r="G338" s="403">
        <v>0</v>
      </c>
      <c r="H338" s="404"/>
      <c r="I338" s="412">
        <v>0</v>
      </c>
      <c r="J338" s="280"/>
      <c r="K338" s="280"/>
      <c r="L338" s="280"/>
      <c r="M338" s="280"/>
      <c r="N338" s="280"/>
      <c r="O338" s="280"/>
      <c r="P338" s="280"/>
      <c r="Q338" s="280"/>
      <c r="R338" s="280"/>
      <c r="S338" s="280"/>
      <c r="T338" s="280"/>
    </row>
    <row r="339" spans="1:20" x14ac:dyDescent="0.35">
      <c r="A339" s="430" t="s">
        <v>3196</v>
      </c>
      <c r="C339" s="403">
        <v>149399</v>
      </c>
      <c r="D339" s="404"/>
      <c r="E339" s="412">
        <v>0.54987357239866463</v>
      </c>
      <c r="F339" s="404"/>
      <c r="G339" s="403">
        <v>47324130613.799911</v>
      </c>
      <c r="H339" s="404"/>
      <c r="I339" s="412">
        <v>0.5976082890085147</v>
      </c>
      <c r="J339" s="280"/>
      <c r="K339" s="280"/>
      <c r="L339" s="280"/>
      <c r="M339" s="280"/>
      <c r="N339" s="280"/>
      <c r="O339" s="280"/>
      <c r="P339" s="280"/>
      <c r="Q339" s="280"/>
      <c r="R339" s="280"/>
      <c r="S339" s="280"/>
      <c r="T339" s="280"/>
    </row>
    <row r="340" spans="1:20" x14ac:dyDescent="0.35">
      <c r="A340" s="430" t="s">
        <v>3197</v>
      </c>
      <c r="C340" s="403">
        <v>1202</v>
      </c>
      <c r="D340" s="404"/>
      <c r="E340" s="412">
        <v>4.4240459040769684E-3</v>
      </c>
      <c r="F340" s="404"/>
      <c r="G340" s="403">
        <v>173546027.9399997</v>
      </c>
      <c r="H340" s="404"/>
      <c r="I340" s="412">
        <v>2.1915361883310352E-3</v>
      </c>
      <c r="J340" s="280"/>
      <c r="K340" s="280"/>
      <c r="L340" s="280"/>
      <c r="M340" s="280"/>
      <c r="N340" s="280"/>
      <c r="O340" s="280"/>
      <c r="P340" s="280"/>
      <c r="Q340" s="280"/>
      <c r="R340" s="280"/>
      <c r="S340" s="280"/>
      <c r="T340" s="280"/>
    </row>
    <row r="341" spans="1:20" x14ac:dyDescent="0.35">
      <c r="A341" s="430" t="s">
        <v>3198</v>
      </c>
      <c r="C341" s="403">
        <v>16762</v>
      </c>
      <c r="D341" s="404"/>
      <c r="E341" s="412">
        <v>6.1693724995123246E-2</v>
      </c>
      <c r="F341" s="404"/>
      <c r="G341" s="403">
        <v>3606808107.6299639</v>
      </c>
      <c r="H341" s="404"/>
      <c r="I341" s="412">
        <v>4.5546709343124013E-2</v>
      </c>
      <c r="J341" s="280"/>
      <c r="K341" s="280"/>
      <c r="L341" s="280"/>
      <c r="M341" s="280"/>
      <c r="N341" s="280"/>
      <c r="O341" s="280"/>
      <c r="P341" s="280"/>
      <c r="Q341" s="280"/>
      <c r="R341" s="280"/>
      <c r="S341" s="280"/>
      <c r="T341" s="280"/>
    </row>
    <row r="342" spans="1:20" x14ac:dyDescent="0.35">
      <c r="A342" s="430" t="s">
        <v>3199</v>
      </c>
      <c r="C342" s="403">
        <v>6549</v>
      </c>
      <c r="D342" s="404"/>
      <c r="E342" s="412">
        <v>2.4104057093011701E-2</v>
      </c>
      <c r="F342" s="404"/>
      <c r="G342" s="403">
        <v>1136997715.6599987</v>
      </c>
      <c r="H342" s="404"/>
      <c r="I342" s="412">
        <v>1.435798715473967E-2</v>
      </c>
      <c r="J342" s="280"/>
      <c r="K342" s="280"/>
      <c r="L342" s="280"/>
      <c r="M342" s="280"/>
      <c r="N342" s="280"/>
      <c r="O342" s="280"/>
      <c r="P342" s="280"/>
      <c r="Q342" s="280"/>
      <c r="R342" s="280"/>
      <c r="S342" s="280"/>
      <c r="T342" s="280"/>
    </row>
    <row r="343" spans="1:20" x14ac:dyDescent="0.35">
      <c r="A343" s="430" t="s">
        <v>3200</v>
      </c>
      <c r="C343" s="403">
        <v>477</v>
      </c>
      <c r="D343" s="404"/>
      <c r="E343" s="412">
        <v>1.7556321932152362E-3</v>
      </c>
      <c r="F343" s="404"/>
      <c r="G343" s="403">
        <v>114034504.52</v>
      </c>
      <c r="H343" s="404"/>
      <c r="I343" s="412">
        <v>1.440025717329474E-3</v>
      </c>
      <c r="J343" s="280"/>
      <c r="K343" s="280"/>
      <c r="L343" s="280"/>
      <c r="M343" s="280"/>
      <c r="N343" s="280"/>
      <c r="O343" s="280"/>
      <c r="P343" s="280"/>
      <c r="Q343" s="280"/>
      <c r="R343" s="280"/>
      <c r="S343" s="280"/>
      <c r="T343" s="280"/>
    </row>
    <row r="344" spans="1:20" x14ac:dyDescent="0.35">
      <c r="A344" s="432" t="s">
        <v>265</v>
      </c>
      <c r="B344" s="396"/>
      <c r="C344" s="421">
        <v>271697</v>
      </c>
      <c r="D344" s="422"/>
      <c r="E344" s="423">
        <v>1</v>
      </c>
      <c r="F344" s="422"/>
      <c r="G344" s="421">
        <v>79189213878.399933</v>
      </c>
      <c r="H344" s="422"/>
      <c r="I344" s="423">
        <v>0.99999999999999989</v>
      </c>
      <c r="J344" s="280"/>
      <c r="K344" s="280"/>
      <c r="L344" s="280"/>
      <c r="M344" s="280"/>
      <c r="N344" s="280"/>
      <c r="O344" s="280"/>
      <c r="P344" s="280"/>
      <c r="Q344" s="280"/>
      <c r="R344" s="280"/>
      <c r="S344" s="280"/>
      <c r="T344" s="280"/>
    </row>
    <row r="345" spans="1:20" x14ac:dyDescent="0.35">
      <c r="C345" s="429"/>
      <c r="D345" s="429"/>
      <c r="E345" s="429"/>
      <c r="F345" s="429"/>
      <c r="G345" s="429"/>
      <c r="H345" s="429"/>
      <c r="I345" s="429"/>
      <c r="J345" s="280"/>
      <c r="K345" s="280"/>
      <c r="L345" s="280"/>
      <c r="M345" s="280"/>
      <c r="N345" s="280"/>
      <c r="O345" s="280"/>
      <c r="P345" s="280"/>
      <c r="Q345" s="280"/>
      <c r="R345" s="280"/>
      <c r="S345" s="280"/>
      <c r="T345" s="280"/>
    </row>
    <row r="346" spans="1:20" ht="18.5" x14ac:dyDescent="0.45">
      <c r="A346" s="311" t="s">
        <v>3201</v>
      </c>
      <c r="B346" s="312"/>
      <c r="C346" s="428"/>
      <c r="D346" s="428"/>
      <c r="E346" s="428"/>
      <c r="F346" s="428"/>
      <c r="G346" s="428"/>
      <c r="H346" s="428"/>
      <c r="I346" s="428"/>
      <c r="J346" s="280"/>
      <c r="K346" s="280"/>
      <c r="L346" s="280"/>
      <c r="M346" s="280"/>
      <c r="N346" s="280"/>
      <c r="O346" s="280"/>
      <c r="P346" s="280"/>
      <c r="Q346" s="280"/>
      <c r="R346" s="280"/>
      <c r="S346" s="280"/>
      <c r="T346" s="280"/>
    </row>
    <row r="347" spans="1:20" x14ac:dyDescent="0.35">
      <c r="C347" s="429"/>
      <c r="D347" s="429"/>
      <c r="E347" s="429"/>
      <c r="F347" s="429"/>
      <c r="G347" s="429"/>
      <c r="H347" s="429"/>
      <c r="I347" s="429"/>
      <c r="J347" s="280"/>
      <c r="K347" s="280"/>
      <c r="L347" s="280"/>
      <c r="M347" s="280"/>
      <c r="N347" s="280"/>
      <c r="O347" s="280"/>
      <c r="P347" s="280"/>
      <c r="Q347" s="280"/>
      <c r="R347" s="280"/>
      <c r="S347" s="280"/>
      <c r="T347" s="280"/>
    </row>
    <row r="348" spans="1:20" x14ac:dyDescent="0.35">
      <c r="A348" s="418" t="s">
        <v>3202</v>
      </c>
      <c r="C348" s="419" t="s">
        <v>944</v>
      </c>
      <c r="D348" s="420"/>
      <c r="E348" s="419" t="s">
        <v>3179</v>
      </c>
      <c r="F348" s="420"/>
      <c r="G348" s="419" t="s">
        <v>3180</v>
      </c>
      <c r="H348" s="420"/>
      <c r="I348" s="419" t="s">
        <v>3179</v>
      </c>
      <c r="J348" s="280"/>
      <c r="K348" s="280"/>
      <c r="L348" s="280"/>
      <c r="M348" s="280"/>
      <c r="N348" s="280"/>
      <c r="O348" s="280"/>
      <c r="P348" s="280"/>
      <c r="Q348" s="280"/>
      <c r="R348" s="280"/>
      <c r="S348" s="280"/>
      <c r="T348" s="280"/>
    </row>
    <row r="349" spans="1:20" x14ac:dyDescent="0.35">
      <c r="A349" s="430" t="s">
        <v>3203</v>
      </c>
      <c r="C349" s="403">
        <v>603</v>
      </c>
      <c r="D349" s="404"/>
      <c r="E349" s="412">
        <v>2.2193840933098269E-3</v>
      </c>
      <c r="F349" s="404"/>
      <c r="G349" s="403">
        <v>126174723.39999993</v>
      </c>
      <c r="H349" s="404"/>
      <c r="I349" s="412">
        <v>1.5933321878122259E-3</v>
      </c>
      <c r="J349" s="416"/>
      <c r="K349" s="280"/>
      <c r="L349" s="280"/>
      <c r="M349" s="280"/>
      <c r="N349" s="280"/>
      <c r="O349" s="280"/>
      <c r="P349" s="280"/>
      <c r="Q349" s="280"/>
      <c r="R349" s="280"/>
      <c r="S349" s="280"/>
      <c r="T349" s="280"/>
    </row>
    <row r="350" spans="1:20" x14ac:dyDescent="0.35">
      <c r="A350" s="430" t="s">
        <v>3204</v>
      </c>
      <c r="C350" s="403">
        <v>1097</v>
      </c>
      <c r="D350" s="404"/>
      <c r="E350" s="412">
        <v>4.0375859873314759E-3</v>
      </c>
      <c r="F350" s="404"/>
      <c r="G350" s="403">
        <v>280818630.53000015</v>
      </c>
      <c r="H350" s="404"/>
      <c r="I350" s="412">
        <v>3.5461727270233788E-3</v>
      </c>
      <c r="J350" s="416"/>
      <c r="K350" s="280"/>
      <c r="L350" s="280"/>
      <c r="M350" s="280"/>
      <c r="N350" s="280"/>
      <c r="O350" s="280"/>
      <c r="P350" s="280"/>
      <c r="Q350" s="280"/>
      <c r="R350" s="280"/>
      <c r="S350" s="280"/>
      <c r="T350" s="280"/>
    </row>
    <row r="351" spans="1:20" x14ac:dyDescent="0.35">
      <c r="A351" s="430" t="s">
        <v>3205</v>
      </c>
      <c r="C351" s="403">
        <v>1846</v>
      </c>
      <c r="D351" s="404"/>
      <c r="E351" s="412">
        <v>6.7943333934493205E-3</v>
      </c>
      <c r="F351" s="404"/>
      <c r="G351" s="403">
        <v>526967308.18000084</v>
      </c>
      <c r="H351" s="404"/>
      <c r="I351" s="412">
        <v>6.6545338988867608E-3</v>
      </c>
      <c r="J351" s="416"/>
      <c r="K351" s="280"/>
      <c r="L351" s="280"/>
      <c r="M351" s="280"/>
      <c r="N351" s="280"/>
      <c r="O351" s="280"/>
      <c r="P351" s="280"/>
      <c r="Q351" s="280"/>
      <c r="R351" s="280"/>
      <c r="S351" s="280"/>
      <c r="T351" s="280"/>
    </row>
    <row r="352" spans="1:20" x14ac:dyDescent="0.35">
      <c r="A352" s="430" t="s">
        <v>3206</v>
      </c>
      <c r="C352" s="403">
        <v>6142</v>
      </c>
      <c r="D352" s="404"/>
      <c r="E352" s="412">
        <v>2.260606484429346E-2</v>
      </c>
      <c r="F352" s="404"/>
      <c r="G352" s="403">
        <v>1826092214.4999995</v>
      </c>
      <c r="H352" s="404"/>
      <c r="I352" s="412">
        <v>2.305986036563135E-2</v>
      </c>
      <c r="J352" s="416"/>
      <c r="K352" s="280"/>
      <c r="L352" s="280"/>
      <c r="M352" s="280"/>
      <c r="N352" s="280"/>
      <c r="O352" s="280"/>
      <c r="P352" s="280"/>
      <c r="Q352" s="280"/>
      <c r="R352" s="280"/>
      <c r="S352" s="280"/>
      <c r="T352" s="280"/>
    </row>
    <row r="353" spans="1:20" x14ac:dyDescent="0.35">
      <c r="A353" s="430" t="s">
        <v>3207</v>
      </c>
      <c r="C353" s="403">
        <v>15981</v>
      </c>
      <c r="D353" s="404"/>
      <c r="E353" s="412">
        <v>5.8819199328663918E-2</v>
      </c>
      <c r="F353" s="404"/>
      <c r="G353" s="403">
        <v>4742028445.5099535</v>
      </c>
      <c r="H353" s="404"/>
      <c r="I353" s="412">
        <v>5.9882251802520589E-2</v>
      </c>
      <c r="J353" s="416"/>
      <c r="K353" s="280"/>
      <c r="L353" s="280"/>
      <c r="M353" s="280"/>
      <c r="N353" s="280"/>
      <c r="O353" s="280"/>
      <c r="P353" s="280"/>
      <c r="Q353" s="280"/>
      <c r="R353" s="280"/>
      <c r="S353" s="280"/>
      <c r="T353" s="280"/>
    </row>
    <row r="354" spans="1:20" x14ac:dyDescent="0.35">
      <c r="A354" s="430" t="s">
        <v>3208</v>
      </c>
      <c r="C354" s="403">
        <v>30787</v>
      </c>
      <c r="D354" s="404"/>
      <c r="E354" s="412">
        <v>0.11331372816041399</v>
      </c>
      <c r="F354" s="404"/>
      <c r="G354" s="403">
        <v>9487964397.990097</v>
      </c>
      <c r="H354" s="404"/>
      <c r="I354" s="412">
        <v>0.11981384753433173</v>
      </c>
      <c r="J354" s="416"/>
      <c r="K354" s="280"/>
      <c r="L354" s="280"/>
      <c r="M354" s="280"/>
      <c r="N354" s="280"/>
      <c r="O354" s="280"/>
      <c r="P354" s="280"/>
      <c r="Q354" s="280"/>
      <c r="R354" s="280"/>
      <c r="S354" s="280"/>
      <c r="T354" s="280"/>
    </row>
    <row r="355" spans="1:20" x14ac:dyDescent="0.35">
      <c r="A355" s="430" t="s">
        <v>3209</v>
      </c>
      <c r="C355" s="403">
        <v>215241</v>
      </c>
      <c r="D355" s="404"/>
      <c r="E355" s="412">
        <v>0.792209704192538</v>
      </c>
      <c r="F355" s="404"/>
      <c r="G355" s="403">
        <v>62199168158.289063</v>
      </c>
      <c r="H355" s="404"/>
      <c r="I355" s="412">
        <v>0.78545000148379407</v>
      </c>
      <c r="J355" s="416"/>
      <c r="K355" s="280"/>
      <c r="L355" s="280"/>
      <c r="M355" s="280"/>
      <c r="N355" s="280"/>
      <c r="O355" s="280"/>
      <c r="P355" s="280"/>
      <c r="Q355" s="280"/>
      <c r="R355" s="280"/>
      <c r="S355" s="280"/>
      <c r="T355" s="280"/>
    </row>
    <row r="356" spans="1:20" x14ac:dyDescent="0.35">
      <c r="A356" s="432" t="s">
        <v>265</v>
      </c>
      <c r="C356" s="421">
        <v>271697</v>
      </c>
      <c r="D356" s="422"/>
      <c r="E356" s="423">
        <v>1</v>
      </c>
      <c r="F356" s="422"/>
      <c r="G356" s="421">
        <v>79189213878.399109</v>
      </c>
      <c r="H356" s="422"/>
      <c r="I356" s="423">
        <v>1</v>
      </c>
      <c r="J356" s="416"/>
      <c r="K356" s="280"/>
      <c r="L356" s="280"/>
      <c r="M356" s="280"/>
      <c r="N356" s="280"/>
      <c r="O356" s="280"/>
      <c r="P356" s="280"/>
      <c r="Q356" s="280"/>
      <c r="R356" s="280"/>
      <c r="S356" s="280"/>
      <c r="T356" s="280"/>
    </row>
    <row r="357" spans="1:20" x14ac:dyDescent="0.35">
      <c r="A357" s="432"/>
      <c r="C357" s="422"/>
      <c r="D357" s="422"/>
      <c r="E357" s="423"/>
      <c r="F357" s="422"/>
      <c r="G357" s="422"/>
      <c r="H357" s="422"/>
      <c r="I357" s="423"/>
      <c r="J357" s="416"/>
      <c r="K357" s="280"/>
      <c r="L357" s="280"/>
      <c r="M357" s="280"/>
      <c r="N357" s="280"/>
      <c r="O357" s="280"/>
      <c r="P357" s="280"/>
      <c r="Q357" s="280"/>
      <c r="R357" s="280"/>
      <c r="S357" s="280"/>
      <c r="T357" s="280"/>
    </row>
    <row r="358" spans="1:20" ht="14.5" customHeight="1" x14ac:dyDescent="0.35">
      <c r="A358" s="503" t="s">
        <v>3449</v>
      </c>
      <c r="B358" s="503"/>
      <c r="C358" s="503"/>
      <c r="D358" s="503"/>
      <c r="E358" s="503"/>
      <c r="F358" s="503"/>
      <c r="G358" s="503"/>
      <c r="H358" s="503"/>
      <c r="I358" s="503"/>
      <c r="J358" s="280"/>
      <c r="K358" s="280"/>
      <c r="L358" s="280"/>
      <c r="M358" s="280"/>
      <c r="N358" s="280"/>
      <c r="O358" s="280"/>
      <c r="P358" s="280"/>
      <c r="Q358" s="280"/>
      <c r="R358" s="280"/>
      <c r="S358" s="280"/>
      <c r="T358" s="280"/>
    </row>
    <row r="359" spans="1:20" ht="14.5" customHeight="1" x14ac:dyDescent="0.35">
      <c r="A359" s="503" t="s">
        <v>3450</v>
      </c>
      <c r="B359" s="503"/>
      <c r="C359" s="503"/>
      <c r="D359" s="503"/>
      <c r="E359" s="503"/>
      <c r="F359" s="503"/>
      <c r="G359" s="503"/>
      <c r="H359" s="503"/>
      <c r="I359" s="503"/>
      <c r="J359" s="433"/>
      <c r="K359" s="433"/>
      <c r="L359" s="433"/>
      <c r="M359" s="433"/>
      <c r="N359" s="433"/>
      <c r="O359" s="433"/>
      <c r="P359" s="433"/>
      <c r="Q359" s="433"/>
      <c r="R359" s="433"/>
      <c r="S359" s="433"/>
      <c r="T359" s="433"/>
    </row>
    <row r="360" spans="1:20" ht="14.5" customHeight="1" x14ac:dyDescent="0.35">
      <c r="A360" s="503" t="s">
        <v>3451</v>
      </c>
      <c r="B360" s="503"/>
      <c r="C360" s="503"/>
      <c r="D360" s="503"/>
      <c r="E360" s="503"/>
      <c r="F360" s="503"/>
      <c r="G360" s="503"/>
      <c r="H360" s="503"/>
      <c r="I360" s="503"/>
      <c r="J360" s="433"/>
      <c r="K360" s="433"/>
      <c r="L360" s="433"/>
      <c r="M360" s="433"/>
      <c r="N360" s="433"/>
      <c r="O360" s="433"/>
      <c r="P360" s="433"/>
      <c r="Q360" s="433"/>
      <c r="R360" s="433"/>
      <c r="S360" s="433"/>
      <c r="T360" s="433"/>
    </row>
    <row r="361" spans="1:20" ht="14.5" customHeight="1" x14ac:dyDescent="0.35">
      <c r="A361" s="503" t="s">
        <v>3452</v>
      </c>
      <c r="B361" s="503"/>
      <c r="C361" s="503"/>
      <c r="D361" s="503"/>
      <c r="E361" s="503"/>
      <c r="F361" s="503"/>
      <c r="G361" s="503"/>
      <c r="H361" s="503"/>
      <c r="I361" s="503"/>
      <c r="J361" s="434"/>
      <c r="K361" s="434"/>
      <c r="L361" s="434"/>
      <c r="M361" s="434"/>
      <c r="N361" s="434"/>
      <c r="O361" s="434"/>
      <c r="P361" s="434"/>
      <c r="Q361" s="434"/>
      <c r="R361" s="434"/>
      <c r="S361" s="434"/>
      <c r="T361" s="434"/>
    </row>
    <row r="362" spans="1:20" ht="15.65" customHeight="1" x14ac:dyDescent="0.35">
      <c r="A362" s="503" t="s">
        <v>3453</v>
      </c>
      <c r="B362" s="503"/>
      <c r="C362" s="503"/>
      <c r="D362" s="503"/>
      <c r="E362" s="503"/>
      <c r="F362" s="503"/>
      <c r="G362" s="503"/>
      <c r="H362" s="503"/>
      <c r="I362" s="503"/>
      <c r="J362" s="434"/>
      <c r="K362" s="434"/>
      <c r="L362" s="434"/>
      <c r="M362" s="434"/>
      <c r="N362" s="434"/>
      <c r="O362" s="434"/>
      <c r="P362" s="434"/>
      <c r="Q362" s="434"/>
      <c r="R362" s="434"/>
      <c r="S362" s="434"/>
      <c r="T362" s="434"/>
    </row>
    <row r="363" spans="1:20" x14ac:dyDescent="0.35">
      <c r="A363" s="503" t="s">
        <v>3454</v>
      </c>
      <c r="B363" s="503"/>
      <c r="C363" s="503"/>
      <c r="D363" s="503"/>
      <c r="E363" s="503"/>
      <c r="F363" s="503"/>
      <c r="G363" s="503"/>
      <c r="H363" s="503"/>
      <c r="I363" s="503"/>
      <c r="J363" s="434"/>
      <c r="K363" s="434"/>
      <c r="L363" s="434"/>
      <c r="M363" s="434"/>
      <c r="N363" s="434"/>
      <c r="O363" s="434"/>
      <c r="P363" s="434"/>
      <c r="Q363" s="434"/>
      <c r="R363" s="434"/>
      <c r="S363" s="434"/>
      <c r="T363" s="434"/>
    </row>
    <row r="364" spans="1:20" x14ac:dyDescent="0.35">
      <c r="A364" s="503"/>
      <c r="B364" s="503"/>
      <c r="C364" s="503"/>
      <c r="D364" s="503"/>
      <c r="E364" s="503"/>
      <c r="F364" s="503"/>
      <c r="G364" s="503"/>
      <c r="H364" s="503"/>
      <c r="I364" s="503"/>
      <c r="J364" s="434"/>
      <c r="K364" s="434"/>
      <c r="L364" s="434"/>
      <c r="M364" s="434"/>
      <c r="N364" s="434"/>
      <c r="O364" s="434"/>
      <c r="P364" s="434"/>
      <c r="Q364" s="434"/>
      <c r="R364" s="434"/>
      <c r="S364" s="434"/>
      <c r="T364" s="434"/>
    </row>
    <row r="365" spans="1:20" x14ac:dyDescent="0.35">
      <c r="A365" s="280"/>
      <c r="B365" s="280"/>
      <c r="C365" s="280"/>
      <c r="D365" s="280"/>
      <c r="E365" s="280"/>
      <c r="F365" s="280"/>
      <c r="G365" s="280"/>
      <c r="H365" s="280"/>
      <c r="I365" s="280"/>
      <c r="J365" s="280"/>
      <c r="K365" s="280"/>
      <c r="L365" s="280"/>
      <c r="M365" s="280"/>
      <c r="N365" s="280"/>
      <c r="O365" s="280"/>
      <c r="P365" s="280"/>
      <c r="Q365" s="280"/>
      <c r="R365" s="280"/>
      <c r="S365" s="280"/>
      <c r="T365" s="280"/>
    </row>
    <row r="366" spans="1:20" ht="18.5" x14ac:dyDescent="0.45">
      <c r="A366" s="311" t="s">
        <v>3210</v>
      </c>
      <c r="B366" s="312"/>
      <c r="C366" s="312"/>
      <c r="D366" s="312"/>
      <c r="E366" s="312"/>
      <c r="F366" s="312"/>
      <c r="G366" s="312"/>
      <c r="H366" s="312"/>
      <c r="I366" s="312"/>
      <c r="J366" s="280"/>
      <c r="K366" s="280"/>
      <c r="L366" s="280"/>
      <c r="M366" s="280"/>
      <c r="N366" s="280"/>
      <c r="O366" s="280"/>
      <c r="P366" s="280"/>
      <c r="Q366" s="280"/>
      <c r="R366" s="280"/>
      <c r="S366" s="280"/>
      <c r="T366" s="280"/>
    </row>
    <row r="367" spans="1:20" ht="18.5" x14ac:dyDescent="0.45">
      <c r="A367" s="369"/>
      <c r="J367" s="280"/>
      <c r="K367" s="280"/>
      <c r="L367" s="280"/>
      <c r="M367" s="280"/>
      <c r="N367" s="280"/>
      <c r="O367" s="280"/>
      <c r="P367" s="280"/>
      <c r="Q367" s="280"/>
      <c r="R367" s="280"/>
      <c r="S367" s="280"/>
      <c r="T367" s="280"/>
    </row>
    <row r="368" spans="1:20" x14ac:dyDescent="0.35">
      <c r="A368" s="418" t="s">
        <v>2966</v>
      </c>
      <c r="B368" s="435"/>
      <c r="C368" s="419" t="s">
        <v>944</v>
      </c>
      <c r="D368" s="420"/>
      <c r="E368" s="419" t="s">
        <v>3179</v>
      </c>
      <c r="F368" s="420"/>
      <c r="G368" s="419" t="s">
        <v>3180</v>
      </c>
      <c r="H368" s="420"/>
      <c r="I368" s="419" t="s">
        <v>3179</v>
      </c>
      <c r="J368" s="280"/>
      <c r="K368" s="280"/>
      <c r="L368" s="280"/>
      <c r="M368" s="280"/>
      <c r="N368" s="280"/>
      <c r="O368" s="280"/>
      <c r="P368" s="280"/>
      <c r="Q368" s="280"/>
      <c r="R368" s="280"/>
      <c r="S368" s="280"/>
      <c r="T368" s="280"/>
    </row>
    <row r="369" spans="1:20" x14ac:dyDescent="0.35">
      <c r="A369" s="430" t="s">
        <v>2968</v>
      </c>
      <c r="C369" s="436">
        <v>177381</v>
      </c>
      <c r="E369" s="437">
        <v>0.65286329992602055</v>
      </c>
      <c r="G369" s="436">
        <v>42949096958.890816</v>
      </c>
      <c r="I369" s="437">
        <v>0.5423604409666376</v>
      </c>
      <c r="J369" s="280"/>
      <c r="K369" s="280"/>
      <c r="L369" s="280"/>
      <c r="M369" s="280"/>
      <c r="N369" s="280"/>
      <c r="O369" s="280"/>
      <c r="P369" s="280"/>
      <c r="Q369" s="280"/>
      <c r="R369" s="280"/>
      <c r="S369" s="280"/>
      <c r="T369" s="280"/>
    </row>
    <row r="370" spans="1:20" x14ac:dyDescent="0.35">
      <c r="A370" s="430" t="s">
        <v>3211</v>
      </c>
      <c r="C370" s="436">
        <v>94316</v>
      </c>
      <c r="E370" s="437">
        <v>0.34713670007397945</v>
      </c>
      <c r="G370" s="436">
        <v>36240116919.509941</v>
      </c>
      <c r="I370" s="437">
        <v>0.45763955903336234</v>
      </c>
      <c r="J370" s="280"/>
      <c r="K370" s="280"/>
      <c r="L370" s="280"/>
      <c r="M370" s="280"/>
      <c r="N370" s="280"/>
      <c r="O370" s="280"/>
      <c r="P370" s="280"/>
      <c r="Q370" s="280"/>
      <c r="R370" s="280"/>
      <c r="S370" s="280"/>
      <c r="T370" s="280"/>
    </row>
    <row r="371" spans="1:20" x14ac:dyDescent="0.35">
      <c r="A371" s="396" t="s">
        <v>265</v>
      </c>
      <c r="B371" s="396"/>
      <c r="C371" s="422">
        <v>271697</v>
      </c>
      <c r="D371" s="422"/>
      <c r="E371" s="423">
        <v>1</v>
      </c>
      <c r="F371" s="422"/>
      <c r="G371" s="422">
        <v>79189213878.400757</v>
      </c>
      <c r="H371" s="422"/>
      <c r="I371" s="423">
        <v>1</v>
      </c>
      <c r="J371" s="280"/>
      <c r="K371" s="280"/>
      <c r="L371" s="280"/>
      <c r="M371" s="280"/>
      <c r="N371" s="280"/>
      <c r="O371" s="280"/>
      <c r="P371" s="280"/>
      <c r="Q371" s="280"/>
      <c r="R371" s="280"/>
      <c r="S371" s="280"/>
      <c r="T371" s="280"/>
    </row>
    <row r="372" spans="1:20" x14ac:dyDescent="0.35">
      <c r="C372" s="438"/>
      <c r="D372" s="438"/>
      <c r="E372" s="439"/>
      <c r="F372" s="438"/>
      <c r="G372" s="438"/>
      <c r="H372" s="438"/>
      <c r="I372" s="439"/>
      <c r="J372" s="280"/>
      <c r="K372" s="280"/>
      <c r="L372" s="280"/>
      <c r="M372" s="280"/>
      <c r="N372" s="280"/>
      <c r="O372" s="280"/>
      <c r="P372" s="280"/>
      <c r="Q372" s="280"/>
      <c r="R372" s="280"/>
      <c r="S372" s="280"/>
      <c r="T372" s="280"/>
    </row>
    <row r="373" spans="1:20" ht="18.5" x14ac:dyDescent="0.45">
      <c r="A373" s="311" t="s">
        <v>3212</v>
      </c>
      <c r="B373" s="312"/>
      <c r="C373" s="428"/>
      <c r="D373" s="428"/>
      <c r="E373" s="440"/>
      <c r="F373" s="428"/>
      <c r="G373" s="428"/>
      <c r="H373" s="428"/>
      <c r="I373" s="440"/>
      <c r="J373" s="280"/>
      <c r="K373" s="280"/>
      <c r="L373" s="280"/>
      <c r="M373" s="280"/>
      <c r="N373" s="280"/>
      <c r="O373" s="280"/>
      <c r="P373" s="280"/>
      <c r="Q373" s="280"/>
      <c r="R373" s="280"/>
      <c r="S373" s="280"/>
      <c r="T373" s="280"/>
    </row>
    <row r="374" spans="1:20" ht="18.5" x14ac:dyDescent="0.45">
      <c r="A374" s="369"/>
      <c r="C374" s="429"/>
      <c r="D374" s="429"/>
      <c r="E374" s="441"/>
      <c r="F374" s="429"/>
      <c r="G374" s="429"/>
      <c r="H374" s="429"/>
      <c r="I374" s="441"/>
      <c r="J374" s="280"/>
      <c r="K374" s="280"/>
      <c r="L374" s="280"/>
      <c r="M374" s="280"/>
      <c r="N374" s="280"/>
      <c r="O374" s="280"/>
      <c r="P374" s="280"/>
      <c r="Q374" s="280"/>
      <c r="R374" s="280"/>
      <c r="S374" s="280"/>
      <c r="T374" s="280"/>
    </row>
    <row r="375" spans="1:20" x14ac:dyDescent="0.35">
      <c r="A375" s="418" t="s">
        <v>3213</v>
      </c>
      <c r="C375" s="419" t="s">
        <v>944</v>
      </c>
      <c r="D375" s="420"/>
      <c r="E375" s="442" t="s">
        <v>3179</v>
      </c>
      <c r="F375" s="420"/>
      <c r="G375" s="419" t="s">
        <v>3180</v>
      </c>
      <c r="H375" s="420"/>
      <c r="I375" s="442" t="s">
        <v>3179</v>
      </c>
      <c r="J375" s="280"/>
      <c r="K375" s="280"/>
      <c r="L375" s="280"/>
      <c r="M375" s="280"/>
      <c r="N375" s="280"/>
      <c r="O375" s="280"/>
      <c r="P375" s="280"/>
      <c r="Q375" s="280"/>
      <c r="R375" s="280"/>
      <c r="S375" s="280"/>
      <c r="T375" s="280"/>
    </row>
    <row r="376" spans="1:20" x14ac:dyDescent="0.35">
      <c r="A376" t="s">
        <v>3214</v>
      </c>
      <c r="C376" s="436">
        <v>207606</v>
      </c>
      <c r="E376" s="437">
        <v>0.76410854738918721</v>
      </c>
      <c r="G376" s="436">
        <v>53865634049.640411</v>
      </c>
      <c r="I376" s="437">
        <v>0.68021427933801526</v>
      </c>
      <c r="J376" s="280"/>
      <c r="K376" s="280"/>
      <c r="L376" s="280"/>
      <c r="M376" s="280"/>
      <c r="N376" s="280"/>
      <c r="O376" s="280"/>
      <c r="P376" s="280"/>
      <c r="Q376" s="280"/>
      <c r="R376" s="280"/>
      <c r="S376" s="280"/>
      <c r="T376" s="280"/>
    </row>
    <row r="377" spans="1:20" x14ac:dyDescent="0.35">
      <c r="A377" t="s">
        <v>3215</v>
      </c>
      <c r="C377" s="436">
        <v>64091</v>
      </c>
      <c r="E377" s="437">
        <v>0.23589145261081279</v>
      </c>
      <c r="G377" s="436">
        <v>25323579828.76046</v>
      </c>
      <c r="I377" s="437">
        <v>0.31978572066198463</v>
      </c>
      <c r="J377" s="280"/>
      <c r="K377" s="280"/>
      <c r="L377" s="280"/>
      <c r="M377" s="280"/>
      <c r="N377" s="280"/>
      <c r="O377" s="280"/>
      <c r="P377" s="280"/>
      <c r="Q377" s="280"/>
      <c r="R377" s="280"/>
      <c r="S377" s="280"/>
      <c r="T377" s="280"/>
    </row>
    <row r="378" spans="1:20" x14ac:dyDescent="0.35">
      <c r="A378" s="396" t="s">
        <v>265</v>
      </c>
      <c r="C378" s="422">
        <v>271697</v>
      </c>
      <c r="D378" s="422"/>
      <c r="E378" s="423">
        <v>1</v>
      </c>
      <c r="F378" s="422"/>
      <c r="G378" s="422">
        <v>79189213878.400879</v>
      </c>
      <c r="H378" s="422"/>
      <c r="I378" s="423">
        <v>0.99999999999999989</v>
      </c>
      <c r="J378" s="280"/>
      <c r="K378" s="280"/>
      <c r="L378" s="280"/>
      <c r="M378" s="280"/>
      <c r="N378" s="280"/>
      <c r="O378" s="280"/>
      <c r="P378" s="280"/>
      <c r="Q378" s="280"/>
      <c r="R378" s="280"/>
      <c r="S378" s="280"/>
      <c r="T378" s="280"/>
    </row>
    <row r="379" spans="1:20" x14ac:dyDescent="0.35">
      <c r="C379" s="425"/>
      <c r="D379" s="425"/>
      <c r="E379" s="443"/>
      <c r="F379" s="425"/>
      <c r="G379" s="425"/>
      <c r="H379" s="425"/>
      <c r="I379" s="443"/>
      <c r="J379" s="280"/>
      <c r="K379" s="280"/>
      <c r="L379" s="280"/>
      <c r="M379" s="280"/>
      <c r="N379" s="280"/>
      <c r="O379" s="280"/>
      <c r="P379" s="280"/>
      <c r="Q379" s="280"/>
      <c r="R379" s="280"/>
      <c r="S379" s="280"/>
      <c r="T379" s="280"/>
    </row>
    <row r="380" spans="1:20" ht="18.5" x14ac:dyDescent="0.45">
      <c r="A380" s="311" t="s">
        <v>3216</v>
      </c>
      <c r="B380" s="312"/>
      <c r="C380" s="428"/>
      <c r="D380" s="428"/>
      <c r="E380" s="440"/>
      <c r="F380" s="428"/>
      <c r="G380" s="428"/>
      <c r="H380" s="428"/>
      <c r="I380" s="440"/>
      <c r="J380" s="280"/>
      <c r="K380" s="280"/>
      <c r="L380" s="280"/>
      <c r="M380" s="280"/>
      <c r="N380" s="280"/>
      <c r="O380" s="280"/>
      <c r="P380" s="280"/>
      <c r="Q380" s="280"/>
      <c r="R380" s="280"/>
      <c r="S380" s="280"/>
      <c r="T380" s="280"/>
    </row>
    <row r="381" spans="1:20" ht="18.5" x14ac:dyDescent="0.45">
      <c r="A381" s="369"/>
      <c r="C381" s="429"/>
      <c r="D381" s="429"/>
      <c r="E381" s="441"/>
      <c r="F381" s="429"/>
      <c r="G381" s="429"/>
      <c r="H381" s="429"/>
      <c r="I381" s="441"/>
      <c r="J381" s="280"/>
      <c r="K381" s="280"/>
      <c r="L381" s="280"/>
      <c r="M381" s="280"/>
      <c r="N381" s="280"/>
      <c r="O381" s="280"/>
      <c r="P381" s="280"/>
      <c r="Q381" s="280"/>
      <c r="R381" s="280"/>
      <c r="S381" s="280"/>
      <c r="T381" s="280"/>
    </row>
    <row r="382" spans="1:20" x14ac:dyDescent="0.35">
      <c r="A382" s="418" t="s">
        <v>3217</v>
      </c>
      <c r="B382" s="435"/>
      <c r="C382" s="419" t="s">
        <v>944</v>
      </c>
      <c r="D382" s="420"/>
      <c r="E382" s="442" t="s">
        <v>3179</v>
      </c>
      <c r="F382" s="420"/>
      <c r="G382" s="419" t="s">
        <v>3180</v>
      </c>
      <c r="H382" s="420"/>
      <c r="I382" s="442" t="s">
        <v>3179</v>
      </c>
      <c r="J382" s="280"/>
      <c r="K382" s="280"/>
      <c r="L382" s="280"/>
      <c r="M382" s="280"/>
      <c r="N382" s="280"/>
      <c r="O382" s="280"/>
      <c r="P382" s="280"/>
      <c r="Q382" s="280"/>
      <c r="R382" s="280"/>
      <c r="S382" s="280"/>
      <c r="T382" s="280"/>
    </row>
    <row r="383" spans="1:20" x14ac:dyDescent="0.35">
      <c r="A383" t="s">
        <v>3218</v>
      </c>
      <c r="C383" s="436">
        <v>57063</v>
      </c>
      <c r="E383" s="437">
        <v>0.2100244021833145</v>
      </c>
      <c r="G383" s="436">
        <v>18010683081.12001</v>
      </c>
      <c r="I383" s="437">
        <v>0.22743858915908252</v>
      </c>
      <c r="J383" s="280"/>
      <c r="K383" s="280"/>
      <c r="L383" s="280"/>
      <c r="M383" s="280"/>
      <c r="N383" s="280"/>
      <c r="O383" s="280"/>
      <c r="P383" s="280"/>
      <c r="Q383" s="280"/>
      <c r="R383" s="280"/>
      <c r="S383" s="280"/>
      <c r="T383" s="280"/>
    </row>
    <row r="384" spans="1:20" x14ac:dyDescent="0.35">
      <c r="A384" s="430" t="s">
        <v>3219</v>
      </c>
      <c r="C384" s="436">
        <v>214634</v>
      </c>
      <c r="E384" s="437">
        <v>0.78997559781668547</v>
      </c>
      <c r="G384" s="436">
        <v>61178530797.279449</v>
      </c>
      <c r="I384" s="437">
        <v>0.77256141084091745</v>
      </c>
      <c r="J384" s="280"/>
      <c r="K384" s="280"/>
      <c r="L384" s="280"/>
      <c r="M384" s="280"/>
      <c r="N384" s="280"/>
      <c r="O384" s="280"/>
      <c r="P384" s="280"/>
      <c r="Q384" s="280"/>
      <c r="R384" s="280"/>
      <c r="S384" s="280"/>
      <c r="T384" s="280"/>
    </row>
    <row r="385" spans="1:20" x14ac:dyDescent="0.35">
      <c r="A385" s="396" t="s">
        <v>265</v>
      </c>
      <c r="C385" s="422">
        <v>271697</v>
      </c>
      <c r="D385" s="422"/>
      <c r="E385" s="423">
        <v>1</v>
      </c>
      <c r="F385" s="422"/>
      <c r="G385" s="422">
        <v>79189213878.39946</v>
      </c>
      <c r="H385" s="422"/>
      <c r="I385" s="423">
        <v>1</v>
      </c>
      <c r="J385" s="280"/>
      <c r="K385" s="280"/>
      <c r="L385" s="280"/>
      <c r="M385" s="280"/>
      <c r="N385" s="280"/>
      <c r="O385" s="280"/>
      <c r="P385" s="280"/>
      <c r="Q385" s="280"/>
      <c r="R385" s="280"/>
      <c r="S385" s="280"/>
      <c r="T385" s="280"/>
    </row>
    <row r="386" spans="1:20" x14ac:dyDescent="0.35">
      <c r="C386" s="438"/>
      <c r="D386" s="438"/>
      <c r="E386" s="438"/>
      <c r="F386" s="438"/>
      <c r="G386" s="438"/>
      <c r="H386" s="438"/>
      <c r="I386" s="438"/>
      <c r="J386" s="280"/>
      <c r="K386" s="280"/>
      <c r="L386" s="280"/>
      <c r="M386" s="280"/>
      <c r="N386" s="280"/>
      <c r="O386" s="280"/>
      <c r="P386" s="280"/>
      <c r="Q386" s="280"/>
      <c r="R386" s="280"/>
      <c r="S386" s="280"/>
      <c r="T386" s="280"/>
    </row>
    <row r="387" spans="1:20" ht="18.5" x14ac:dyDescent="0.45">
      <c r="A387" s="311" t="s">
        <v>3220</v>
      </c>
      <c r="B387" s="312"/>
      <c r="C387" s="428"/>
      <c r="D387" s="428"/>
      <c r="E387" s="428"/>
      <c r="F387" s="428"/>
      <c r="G387" s="428"/>
      <c r="H387" s="428"/>
      <c r="I387" s="428"/>
      <c r="J387" s="280"/>
      <c r="K387" s="280"/>
      <c r="L387" s="280"/>
      <c r="M387" s="280"/>
      <c r="N387" s="280"/>
      <c r="O387" s="280"/>
      <c r="P387" s="280"/>
      <c r="Q387" s="280"/>
      <c r="R387" s="280"/>
      <c r="S387" s="280"/>
      <c r="T387" s="280"/>
    </row>
    <row r="388" spans="1:20" x14ac:dyDescent="0.35">
      <c r="C388" s="429"/>
      <c r="D388" s="429"/>
      <c r="E388" s="429"/>
      <c r="F388" s="429"/>
      <c r="G388" s="429"/>
      <c r="H388" s="429"/>
      <c r="I388" s="429"/>
      <c r="J388" s="280"/>
      <c r="K388" s="280"/>
      <c r="L388" s="280"/>
      <c r="M388" s="280"/>
      <c r="N388" s="280"/>
      <c r="O388" s="280"/>
      <c r="P388" s="280"/>
      <c r="Q388" s="280"/>
      <c r="R388" s="280"/>
      <c r="S388" s="280"/>
      <c r="T388" s="280"/>
    </row>
    <row r="389" spans="1:20" x14ac:dyDescent="0.35">
      <c r="A389" s="418" t="s">
        <v>3221</v>
      </c>
      <c r="B389" s="435"/>
      <c r="C389" s="419" t="s">
        <v>944</v>
      </c>
      <c r="D389" s="420"/>
      <c r="E389" s="419" t="s">
        <v>3179</v>
      </c>
      <c r="F389" s="420"/>
      <c r="G389" s="419" t="s">
        <v>3180</v>
      </c>
      <c r="H389" s="420"/>
      <c r="I389" s="419" t="s">
        <v>3179</v>
      </c>
      <c r="J389" s="280"/>
      <c r="K389" s="280"/>
      <c r="L389" s="280"/>
      <c r="M389" s="280"/>
      <c r="N389" s="280"/>
      <c r="O389" s="280"/>
      <c r="P389" s="280"/>
      <c r="Q389" s="280"/>
      <c r="R389" s="280"/>
      <c r="S389" s="280"/>
      <c r="T389" s="280"/>
    </row>
    <row r="390" spans="1:20" x14ac:dyDescent="0.35">
      <c r="A390" t="s">
        <v>3222</v>
      </c>
      <c r="B390" s="435"/>
      <c r="C390" s="436">
        <v>2511</v>
      </c>
      <c r="D390" s="420"/>
      <c r="E390" s="412">
        <v>9.241912866170772E-3</v>
      </c>
      <c r="F390" s="420"/>
      <c r="G390" s="436">
        <v>602666531.36000049</v>
      </c>
      <c r="H390" s="420"/>
      <c r="I390" s="412">
        <v>7.6104623577325772E-3</v>
      </c>
      <c r="J390" s="280"/>
      <c r="K390" s="280"/>
      <c r="L390" s="280"/>
      <c r="M390" s="280"/>
      <c r="N390" s="280"/>
      <c r="O390" s="280"/>
      <c r="P390" s="280"/>
      <c r="Q390" s="280"/>
      <c r="R390" s="280"/>
      <c r="S390" s="280"/>
      <c r="T390" s="280"/>
    </row>
    <row r="391" spans="1:20" x14ac:dyDescent="0.35">
      <c r="A391" t="s">
        <v>3223</v>
      </c>
      <c r="C391" s="436">
        <v>8069</v>
      </c>
      <c r="D391" s="404"/>
      <c r="E391" s="412">
        <v>2.969852445923216E-2</v>
      </c>
      <c r="F391" s="404"/>
      <c r="G391" s="436">
        <v>2119249046.2599955</v>
      </c>
      <c r="H391" s="404"/>
      <c r="I391" s="412">
        <v>2.6761839680770467E-2</v>
      </c>
      <c r="J391" s="280"/>
      <c r="K391" s="280"/>
      <c r="L391" s="280"/>
      <c r="M391" s="280"/>
      <c r="N391" s="280"/>
      <c r="O391" s="280"/>
      <c r="P391" s="280"/>
      <c r="Q391" s="280"/>
      <c r="R391" s="280"/>
      <c r="S391" s="280"/>
      <c r="T391" s="280"/>
    </row>
    <row r="392" spans="1:20" x14ac:dyDescent="0.35">
      <c r="A392" t="s">
        <v>3224</v>
      </c>
      <c r="C392" s="436">
        <v>8089</v>
      </c>
      <c r="D392" s="404"/>
      <c r="E392" s="412">
        <v>2.9772135871945587E-2</v>
      </c>
      <c r="F392" s="404"/>
      <c r="G392" s="436">
        <v>1922187945.4199982</v>
      </c>
      <c r="H392" s="404"/>
      <c r="I392" s="412">
        <v>2.4273355565464109E-2</v>
      </c>
      <c r="J392" s="280"/>
      <c r="K392" s="280"/>
      <c r="L392" s="280"/>
      <c r="M392" s="280"/>
      <c r="N392" s="280"/>
      <c r="O392" s="280"/>
      <c r="P392" s="280"/>
      <c r="Q392" s="280"/>
      <c r="R392" s="280"/>
      <c r="S392" s="280"/>
      <c r="T392" s="280"/>
    </row>
    <row r="393" spans="1:20" x14ac:dyDescent="0.35">
      <c r="A393" t="s">
        <v>3225</v>
      </c>
      <c r="C393" s="436">
        <v>20686</v>
      </c>
      <c r="D393" s="404"/>
      <c r="E393" s="412">
        <v>7.6136284169497637E-2</v>
      </c>
      <c r="F393" s="404"/>
      <c r="G393" s="436">
        <v>7345410610.2399893</v>
      </c>
      <c r="H393" s="404"/>
      <c r="I393" s="412">
        <v>9.275771598792848E-2</v>
      </c>
      <c r="J393" s="280"/>
      <c r="K393" s="280"/>
      <c r="L393" s="280"/>
      <c r="M393" s="280"/>
      <c r="N393" s="280"/>
      <c r="O393" s="280"/>
      <c r="P393" s="280"/>
      <c r="Q393" s="280"/>
      <c r="R393" s="280"/>
      <c r="S393" s="280"/>
      <c r="T393" s="280"/>
    </row>
    <row r="394" spans="1:20" x14ac:dyDescent="0.35">
      <c r="A394" t="s">
        <v>3226</v>
      </c>
      <c r="C394" s="436">
        <v>94538</v>
      </c>
      <c r="D394" s="404"/>
      <c r="E394" s="412">
        <v>0.34795378675509853</v>
      </c>
      <c r="F394" s="404"/>
      <c r="G394" s="436">
        <v>31119502478.210281</v>
      </c>
      <c r="H394" s="404"/>
      <c r="I394" s="412">
        <v>0.3929765299349488</v>
      </c>
      <c r="J394" s="280"/>
      <c r="K394" s="280"/>
      <c r="L394" s="280"/>
      <c r="M394" s="280"/>
      <c r="N394" s="280"/>
      <c r="O394" s="280"/>
      <c r="P394" s="280"/>
      <c r="Q394" s="280"/>
      <c r="R394" s="280"/>
      <c r="S394" s="280"/>
      <c r="T394" s="280"/>
    </row>
    <row r="395" spans="1:20" x14ac:dyDescent="0.35">
      <c r="A395" t="s">
        <v>3227</v>
      </c>
      <c r="C395" s="436">
        <v>77647</v>
      </c>
      <c r="D395" s="404"/>
      <c r="E395" s="412">
        <v>0.28578526814797367</v>
      </c>
      <c r="F395" s="404"/>
      <c r="G395" s="436">
        <v>21503201350.660179</v>
      </c>
      <c r="H395" s="404"/>
      <c r="I395" s="412">
        <v>0.27154204843704577</v>
      </c>
      <c r="J395" s="280"/>
      <c r="K395" s="280"/>
      <c r="L395" s="280"/>
      <c r="M395" s="280"/>
      <c r="N395" s="280"/>
      <c r="O395" s="280"/>
      <c r="P395" s="280"/>
      <c r="Q395" s="280"/>
      <c r="R395" s="280"/>
      <c r="S395" s="280"/>
      <c r="T395" s="280"/>
    </row>
    <row r="396" spans="1:20" x14ac:dyDescent="0.35">
      <c r="A396" t="s">
        <v>3228</v>
      </c>
      <c r="C396" s="436">
        <v>18424</v>
      </c>
      <c r="D396" s="404"/>
      <c r="E396" s="412">
        <v>6.7810833391609038E-2</v>
      </c>
      <c r="F396" s="404"/>
      <c r="G396" s="436">
        <v>4947983200.9199982</v>
      </c>
      <c r="H396" s="404"/>
      <c r="I396" s="412">
        <v>6.2483044831306331E-2</v>
      </c>
      <c r="J396" s="280"/>
      <c r="K396" s="280"/>
      <c r="L396" s="280"/>
      <c r="M396" s="280"/>
      <c r="N396" s="280"/>
      <c r="O396" s="280"/>
      <c r="P396" s="280"/>
      <c r="Q396" s="280"/>
      <c r="R396" s="280"/>
      <c r="S396" s="280"/>
      <c r="T396" s="280"/>
    </row>
    <row r="397" spans="1:20" x14ac:dyDescent="0.35">
      <c r="A397" t="s">
        <v>3229</v>
      </c>
      <c r="C397" s="436">
        <v>22022</v>
      </c>
      <c r="D397" s="404"/>
      <c r="E397" s="412">
        <v>8.1053526538754569E-2</v>
      </c>
      <c r="F397" s="404"/>
      <c r="G397" s="436">
        <v>5535685388.6199656</v>
      </c>
      <c r="H397" s="404"/>
      <c r="I397" s="412">
        <v>6.9904537720507351E-2</v>
      </c>
      <c r="J397" s="280"/>
      <c r="K397" s="280"/>
      <c r="L397" s="280"/>
      <c r="M397" s="280"/>
      <c r="N397" s="280"/>
      <c r="O397" s="280"/>
      <c r="P397" s="280"/>
      <c r="Q397" s="280"/>
      <c r="R397" s="280"/>
      <c r="S397" s="280"/>
      <c r="T397" s="280"/>
    </row>
    <row r="398" spans="1:20" x14ac:dyDescent="0.35">
      <c r="A398" t="s">
        <v>3230</v>
      </c>
      <c r="C398" s="436">
        <v>10999</v>
      </c>
      <c r="D398" s="404"/>
      <c r="E398" s="412">
        <v>4.0482596421749228E-2</v>
      </c>
      <c r="F398" s="404"/>
      <c r="G398" s="436">
        <v>2387685494.2600031</v>
      </c>
      <c r="H398" s="404"/>
      <c r="I398" s="412">
        <v>3.0151650424594837E-2</v>
      </c>
      <c r="J398" s="280"/>
      <c r="K398" s="280"/>
      <c r="L398" s="280"/>
      <c r="M398" s="280"/>
      <c r="N398" s="280"/>
      <c r="O398" s="280"/>
      <c r="P398" s="280"/>
      <c r="Q398" s="280"/>
      <c r="R398" s="280"/>
      <c r="S398" s="280"/>
      <c r="T398" s="280"/>
    </row>
    <row r="399" spans="1:20" x14ac:dyDescent="0.35">
      <c r="A399" t="s">
        <v>3231</v>
      </c>
      <c r="C399" s="436">
        <v>6790</v>
      </c>
      <c r="D399" s="404"/>
      <c r="E399" s="412">
        <v>2.4991074616208496E-2</v>
      </c>
      <c r="F399" s="404"/>
      <c r="G399" s="436">
        <v>1248406296.3399978</v>
      </c>
      <c r="H399" s="404"/>
      <c r="I399" s="412">
        <v>1.5764852752004805E-2</v>
      </c>
      <c r="J399" s="280"/>
      <c r="K399" s="280"/>
      <c r="L399" s="280"/>
      <c r="M399" s="280"/>
      <c r="N399" s="280"/>
      <c r="O399" s="280"/>
      <c r="P399" s="280"/>
      <c r="Q399" s="280"/>
      <c r="R399" s="280"/>
      <c r="S399" s="280"/>
      <c r="T399" s="280"/>
    </row>
    <row r="400" spans="1:20" x14ac:dyDescent="0.35">
      <c r="A400" t="s">
        <v>3232</v>
      </c>
      <c r="C400" s="436">
        <v>1167</v>
      </c>
      <c r="D400" s="404"/>
      <c r="E400" s="412">
        <v>4.2952259318284709E-3</v>
      </c>
      <c r="F400" s="404"/>
      <c r="G400" s="436">
        <v>228109773.35999972</v>
      </c>
      <c r="H400" s="404"/>
      <c r="I400" s="412">
        <v>2.8805662057748847E-3</v>
      </c>
      <c r="J400" s="280"/>
      <c r="K400" s="280"/>
      <c r="L400" s="280"/>
      <c r="M400" s="280"/>
      <c r="N400" s="280"/>
      <c r="O400" s="280"/>
      <c r="P400" s="280"/>
      <c r="Q400" s="280"/>
      <c r="R400" s="280"/>
      <c r="S400" s="280"/>
      <c r="T400" s="280"/>
    </row>
    <row r="401" spans="1:20" x14ac:dyDescent="0.35">
      <c r="A401" t="s">
        <v>3233</v>
      </c>
      <c r="C401" s="436">
        <v>755</v>
      </c>
      <c r="D401" s="404"/>
      <c r="E401" s="412">
        <v>2.7788308299318727E-3</v>
      </c>
      <c r="F401" s="404"/>
      <c r="G401" s="436">
        <v>229125762.75000015</v>
      </c>
      <c r="H401" s="404"/>
      <c r="I401" s="412">
        <v>2.8933961019216069E-3</v>
      </c>
      <c r="J401" s="280"/>
      <c r="K401" s="280"/>
      <c r="L401" s="280"/>
      <c r="M401" s="280"/>
      <c r="N401" s="280"/>
      <c r="O401" s="280"/>
      <c r="P401" s="280"/>
      <c r="Q401" s="280"/>
      <c r="R401" s="280"/>
      <c r="S401" s="280"/>
      <c r="T401" s="280"/>
    </row>
    <row r="402" spans="1:20" x14ac:dyDescent="0.35">
      <c r="A402" s="396" t="s">
        <v>265</v>
      </c>
      <c r="B402" s="396"/>
      <c r="C402" s="444">
        <v>271697</v>
      </c>
      <c r="D402" s="422"/>
      <c r="E402" s="423">
        <v>1</v>
      </c>
      <c r="F402" s="422"/>
      <c r="G402" s="444">
        <v>79189213878.400406</v>
      </c>
      <c r="H402" s="422"/>
      <c r="I402" s="423">
        <v>1</v>
      </c>
      <c r="J402" s="280"/>
      <c r="K402" s="280"/>
      <c r="L402" s="280"/>
      <c r="M402" s="280"/>
      <c r="N402" s="280"/>
      <c r="O402" s="280"/>
      <c r="P402" s="280"/>
      <c r="Q402" s="280"/>
      <c r="R402" s="280"/>
      <c r="S402" s="280"/>
      <c r="T402" s="280"/>
    </row>
    <row r="403" spans="1:20" x14ac:dyDescent="0.35">
      <c r="C403" s="404"/>
      <c r="D403" s="404"/>
      <c r="E403" s="404"/>
      <c r="F403" s="404"/>
      <c r="G403" s="404"/>
      <c r="H403" s="404"/>
      <c r="I403" s="404"/>
      <c r="J403" s="280"/>
      <c r="K403" s="280"/>
      <c r="L403" s="280"/>
      <c r="M403" s="280"/>
      <c r="N403" s="280"/>
      <c r="O403" s="280"/>
      <c r="P403" s="280"/>
      <c r="Q403" s="280"/>
      <c r="R403" s="280"/>
      <c r="S403" s="280"/>
      <c r="T403" s="280"/>
    </row>
    <row r="404" spans="1:20" ht="18.5" x14ac:dyDescent="0.45">
      <c r="A404" s="311" t="s">
        <v>3234</v>
      </c>
      <c r="B404" s="312"/>
      <c r="C404" s="312"/>
      <c r="D404" s="312"/>
      <c r="E404" s="312"/>
      <c r="F404" s="312"/>
      <c r="G404" s="312"/>
      <c r="H404" s="312"/>
      <c r="I404" s="312"/>
      <c r="J404" s="280"/>
      <c r="K404" s="280"/>
      <c r="L404" s="280"/>
      <c r="M404" s="280"/>
      <c r="N404" s="280"/>
      <c r="O404" s="280"/>
      <c r="P404" s="280"/>
      <c r="Q404" s="280"/>
      <c r="R404" s="280"/>
      <c r="S404" s="280"/>
      <c r="T404" s="280"/>
    </row>
    <row r="405" spans="1:20" x14ac:dyDescent="0.35">
      <c r="J405" s="280"/>
      <c r="K405" s="280"/>
      <c r="L405" s="280"/>
      <c r="M405" s="280"/>
      <c r="N405" s="280"/>
      <c r="O405" s="280"/>
      <c r="P405" s="280"/>
      <c r="Q405" s="280"/>
      <c r="R405" s="280"/>
      <c r="S405" s="280"/>
      <c r="T405" s="280"/>
    </row>
    <row r="406" spans="1:20" x14ac:dyDescent="0.35">
      <c r="A406" s="418" t="s">
        <v>3235</v>
      </c>
      <c r="B406" s="435"/>
      <c r="C406" s="419" t="s">
        <v>944</v>
      </c>
      <c r="D406" s="420"/>
      <c r="E406" s="419" t="s">
        <v>3179</v>
      </c>
      <c r="F406" s="420"/>
      <c r="G406" s="419" t="s">
        <v>3180</v>
      </c>
      <c r="H406" s="420"/>
      <c r="I406" s="419" t="s">
        <v>3179</v>
      </c>
      <c r="J406" s="280"/>
      <c r="K406" s="280"/>
      <c r="L406" s="280"/>
      <c r="M406" s="280"/>
      <c r="N406" s="280"/>
      <c r="O406" s="280"/>
      <c r="P406" s="280"/>
      <c r="Q406" s="280"/>
      <c r="R406" s="280"/>
      <c r="S406" s="280"/>
      <c r="T406" s="280"/>
    </row>
    <row r="407" spans="1:20" x14ac:dyDescent="0.35">
      <c r="A407" s="430" t="s">
        <v>3236</v>
      </c>
      <c r="C407" s="436">
        <v>42749</v>
      </c>
      <c r="D407" s="404"/>
      <c r="E407" s="412">
        <v>0.15734071410431474</v>
      </c>
      <c r="F407" s="404"/>
      <c r="G407" s="436">
        <v>4129670720.8400044</v>
      </c>
      <c r="H407" s="404"/>
      <c r="I407" s="412">
        <v>5.2149409226127375E-2</v>
      </c>
      <c r="J407" s="280"/>
      <c r="K407" s="280"/>
      <c r="L407" s="280"/>
      <c r="M407" s="280"/>
      <c r="N407" s="280"/>
      <c r="O407" s="280"/>
      <c r="P407" s="280"/>
      <c r="Q407" s="280"/>
      <c r="R407" s="280"/>
      <c r="S407" s="280"/>
      <c r="T407" s="280"/>
    </row>
    <row r="408" spans="1:20" x14ac:dyDescent="0.35">
      <c r="A408" s="430" t="s">
        <v>3237</v>
      </c>
      <c r="C408" s="436">
        <v>18096</v>
      </c>
      <c r="D408" s="404"/>
      <c r="E408" s="412">
        <v>6.6603606223108833E-2</v>
      </c>
      <c r="F408" s="404"/>
      <c r="G408" s="436">
        <v>3068356847.8899994</v>
      </c>
      <c r="H408" s="404"/>
      <c r="I408" s="412">
        <v>3.8747156305928933E-2</v>
      </c>
      <c r="J408" s="280"/>
      <c r="K408" s="280"/>
      <c r="L408" s="280"/>
      <c r="M408" s="280"/>
      <c r="N408" s="280"/>
      <c r="O408" s="280"/>
      <c r="P408" s="280"/>
      <c r="Q408" s="280"/>
      <c r="R408" s="280"/>
      <c r="S408" s="280"/>
      <c r="T408" s="280"/>
    </row>
    <row r="409" spans="1:20" x14ac:dyDescent="0.35">
      <c r="A409" s="430" t="s">
        <v>3238</v>
      </c>
      <c r="C409" s="436">
        <v>20963</v>
      </c>
      <c r="D409" s="404"/>
      <c r="E409" s="412">
        <v>7.7155802235578608E-2</v>
      </c>
      <c r="F409" s="404"/>
      <c r="G409" s="436">
        <v>4173776729.8199682</v>
      </c>
      <c r="H409" s="404"/>
      <c r="I409" s="412">
        <v>5.2706379131747243E-2</v>
      </c>
      <c r="J409" s="280"/>
      <c r="K409" s="280"/>
      <c r="L409" s="280"/>
      <c r="M409" s="280"/>
      <c r="N409" s="280"/>
      <c r="O409" s="280"/>
      <c r="P409" s="280"/>
      <c r="Q409" s="280"/>
      <c r="R409" s="280"/>
      <c r="S409" s="280"/>
      <c r="T409" s="280"/>
    </row>
    <row r="410" spans="1:20" x14ac:dyDescent="0.35">
      <c r="A410" s="430" t="s">
        <v>3239</v>
      </c>
      <c r="C410" s="436">
        <v>21990</v>
      </c>
      <c r="D410" s="404"/>
      <c r="E410" s="412">
        <v>8.0935748278413086E-2</v>
      </c>
      <c r="F410" s="404"/>
      <c r="G410" s="436">
        <v>5004025203.1000061</v>
      </c>
      <c r="H410" s="404"/>
      <c r="I410" s="412">
        <v>6.3190742249114931E-2</v>
      </c>
      <c r="J410" s="280"/>
      <c r="K410" s="280"/>
      <c r="L410" s="280"/>
      <c r="M410" s="280"/>
      <c r="N410" s="280"/>
      <c r="O410" s="280"/>
      <c r="P410" s="280"/>
      <c r="Q410" s="280"/>
      <c r="R410" s="280"/>
      <c r="S410" s="280"/>
      <c r="T410" s="280"/>
    </row>
    <row r="411" spans="1:20" x14ac:dyDescent="0.35">
      <c r="A411" s="430" t="s">
        <v>3240</v>
      </c>
      <c r="C411" s="436">
        <v>22255</v>
      </c>
      <c r="D411" s="404"/>
      <c r="E411" s="412">
        <v>8.1911099496865994E-2</v>
      </c>
      <c r="F411" s="404"/>
      <c r="G411" s="436">
        <v>5668383123.029953</v>
      </c>
      <c r="H411" s="404"/>
      <c r="I411" s="412">
        <v>7.158024237662107E-2</v>
      </c>
      <c r="J411" s="280"/>
      <c r="K411" s="280"/>
      <c r="L411" s="280"/>
      <c r="M411" s="280"/>
      <c r="N411" s="280"/>
      <c r="O411" s="280"/>
      <c r="P411" s="280"/>
      <c r="Q411" s="280"/>
      <c r="R411" s="280"/>
      <c r="S411" s="280"/>
      <c r="T411" s="280"/>
    </row>
    <row r="412" spans="1:20" x14ac:dyDescent="0.35">
      <c r="A412" s="430" t="s">
        <v>3241</v>
      </c>
      <c r="C412" s="436">
        <v>22008</v>
      </c>
      <c r="D412" s="404"/>
      <c r="E412" s="412">
        <v>8.1001998549855167E-2</v>
      </c>
      <c r="F412" s="404"/>
      <c r="G412" s="436">
        <v>6264112930.8400116</v>
      </c>
      <c r="H412" s="404"/>
      <c r="I412" s="412">
        <v>7.9103107911374815E-2</v>
      </c>
      <c r="J412" s="280"/>
      <c r="K412" s="280"/>
      <c r="L412" s="280"/>
      <c r="M412" s="280"/>
      <c r="N412" s="280"/>
      <c r="O412" s="280"/>
      <c r="P412" s="280"/>
      <c r="Q412" s="280"/>
      <c r="R412" s="280"/>
      <c r="S412" s="280"/>
      <c r="T412" s="280"/>
    </row>
    <row r="413" spans="1:20" x14ac:dyDescent="0.35">
      <c r="A413" s="430" t="s">
        <v>3242</v>
      </c>
      <c r="C413" s="436">
        <v>21121</v>
      </c>
      <c r="D413" s="404"/>
      <c r="E413" s="412">
        <v>7.7737332396014672E-2</v>
      </c>
      <c r="F413" s="404"/>
      <c r="G413" s="436">
        <v>6694660735.2799959</v>
      </c>
      <c r="H413" s="404"/>
      <c r="I413" s="412">
        <v>8.4540058012952002E-2</v>
      </c>
      <c r="J413" s="280"/>
      <c r="K413" s="280"/>
      <c r="L413" s="280"/>
      <c r="M413" s="280"/>
      <c r="N413" s="280"/>
      <c r="O413" s="280"/>
      <c r="P413" s="280"/>
      <c r="Q413" s="280"/>
      <c r="R413" s="280"/>
      <c r="S413" s="280"/>
      <c r="T413" s="280"/>
    </row>
    <row r="414" spans="1:20" x14ac:dyDescent="0.35">
      <c r="A414" s="430" t="s">
        <v>3243</v>
      </c>
      <c r="C414" s="436">
        <v>18874</v>
      </c>
      <c r="D414" s="404"/>
      <c r="E414" s="412">
        <v>6.9467090177661145E-2</v>
      </c>
      <c r="F414" s="404"/>
      <c r="G414" s="436">
        <v>6440549903.7400103</v>
      </c>
      <c r="H414" s="404"/>
      <c r="I414" s="412">
        <v>8.1331150901811991E-2</v>
      </c>
      <c r="J414" s="280"/>
      <c r="K414" s="280"/>
      <c r="L414" s="280"/>
      <c r="M414" s="280"/>
      <c r="N414" s="280"/>
      <c r="O414" s="280"/>
      <c r="P414" s="280"/>
      <c r="Q414" s="280"/>
      <c r="R414" s="280"/>
      <c r="S414" s="280"/>
      <c r="T414" s="280"/>
    </row>
    <row r="415" spans="1:20" x14ac:dyDescent="0.35">
      <c r="A415" s="430" t="s">
        <v>3244</v>
      </c>
      <c r="C415" s="436">
        <v>15359</v>
      </c>
      <c r="D415" s="404"/>
      <c r="E415" s="412">
        <v>5.6529884393276331E-2</v>
      </c>
      <c r="F415" s="404"/>
      <c r="G415" s="436">
        <v>5580175398.7600069</v>
      </c>
      <c r="H415" s="404"/>
      <c r="I415" s="412">
        <v>7.0466356786022893E-2</v>
      </c>
      <c r="J415" s="280"/>
      <c r="K415" s="280"/>
      <c r="L415" s="280"/>
      <c r="M415" s="280"/>
      <c r="N415" s="280"/>
      <c r="O415" s="280"/>
      <c r="P415" s="280"/>
      <c r="Q415" s="280"/>
      <c r="R415" s="280"/>
      <c r="S415" s="280"/>
      <c r="T415" s="280"/>
    </row>
    <row r="416" spans="1:20" x14ac:dyDescent="0.35">
      <c r="A416" t="s">
        <v>3245</v>
      </c>
      <c r="C416" s="436">
        <v>13875</v>
      </c>
      <c r="D416" s="404"/>
      <c r="E416" s="412">
        <v>5.1067917569940044E-2</v>
      </c>
      <c r="F416" s="404"/>
      <c r="G416" s="436">
        <v>5421874783.8299789</v>
      </c>
      <c r="H416" s="404"/>
      <c r="I416" s="412">
        <v>6.8467339405030733E-2</v>
      </c>
      <c r="J416" s="280"/>
      <c r="K416" s="280"/>
      <c r="L416" s="280"/>
      <c r="M416" s="280"/>
      <c r="N416" s="280"/>
      <c r="O416" s="280"/>
      <c r="P416" s="280"/>
      <c r="Q416" s="280"/>
      <c r="R416" s="280"/>
      <c r="S416" s="280"/>
      <c r="T416" s="280"/>
    </row>
    <row r="417" spans="1:20" x14ac:dyDescent="0.35">
      <c r="A417" t="s">
        <v>3246</v>
      </c>
      <c r="C417" s="436">
        <v>12706</v>
      </c>
      <c r="D417" s="404"/>
      <c r="E417" s="412">
        <v>4.6765330496840229E-2</v>
      </c>
      <c r="F417" s="404"/>
      <c r="G417" s="436">
        <v>5383755001.0600252</v>
      </c>
      <c r="H417" s="404"/>
      <c r="I417" s="412">
        <v>6.7985963458699339E-2</v>
      </c>
      <c r="J417" s="280"/>
      <c r="K417" s="280"/>
      <c r="L417" s="280"/>
      <c r="M417" s="280"/>
      <c r="N417" s="280"/>
      <c r="O417" s="280"/>
      <c r="P417" s="280"/>
      <c r="Q417" s="280"/>
      <c r="R417" s="280"/>
      <c r="S417" s="280"/>
      <c r="T417" s="280"/>
    </row>
    <row r="418" spans="1:20" x14ac:dyDescent="0.35">
      <c r="A418" t="s">
        <v>3247</v>
      </c>
      <c r="C418" s="436">
        <v>11728</v>
      </c>
      <c r="D418" s="404"/>
      <c r="E418" s="412">
        <v>4.3165732415153646E-2</v>
      </c>
      <c r="F418" s="404"/>
      <c r="G418" s="436">
        <v>5310892993.3400145</v>
      </c>
      <c r="H418" s="404"/>
      <c r="I418" s="412">
        <v>6.7065863306778453E-2</v>
      </c>
      <c r="J418" s="280"/>
      <c r="K418" s="280"/>
      <c r="L418" s="280"/>
      <c r="M418" s="280"/>
      <c r="N418" s="280"/>
      <c r="O418" s="280"/>
      <c r="P418" s="280"/>
      <c r="Q418" s="280"/>
      <c r="R418" s="280"/>
      <c r="S418" s="280"/>
      <c r="T418" s="280"/>
    </row>
    <row r="419" spans="1:20" x14ac:dyDescent="0.35">
      <c r="A419" t="s">
        <v>3248</v>
      </c>
      <c r="C419" s="436">
        <v>10753</v>
      </c>
      <c r="D419" s="404"/>
      <c r="E419" s="412">
        <v>3.9577176045374078E-2</v>
      </c>
      <c r="F419" s="404"/>
      <c r="G419" s="436">
        <v>5363231834.779973</v>
      </c>
      <c r="H419" s="404"/>
      <c r="I419" s="412">
        <v>6.7726797275896117E-2</v>
      </c>
      <c r="J419" s="280"/>
      <c r="K419" s="280"/>
      <c r="L419" s="280"/>
      <c r="M419" s="280"/>
      <c r="N419" s="280"/>
      <c r="O419" s="280"/>
      <c r="P419" s="280"/>
      <c r="Q419" s="280"/>
      <c r="R419" s="280"/>
      <c r="S419" s="280"/>
      <c r="T419" s="280"/>
    </row>
    <row r="420" spans="1:20" x14ac:dyDescent="0.35">
      <c r="A420" t="s">
        <v>3249</v>
      </c>
      <c r="C420" s="436">
        <v>15733</v>
      </c>
      <c r="D420" s="404"/>
      <c r="E420" s="412">
        <v>5.7906417811017422E-2</v>
      </c>
      <c r="F420" s="404"/>
      <c r="G420" s="436">
        <v>8555922407.549983</v>
      </c>
      <c r="H420" s="404"/>
      <c r="I420" s="412">
        <v>0.10804403767270809</v>
      </c>
      <c r="J420" s="280"/>
      <c r="K420" s="280"/>
      <c r="L420" s="280"/>
      <c r="M420" s="280"/>
      <c r="N420" s="280"/>
      <c r="O420" s="280"/>
      <c r="P420" s="280"/>
      <c r="Q420" s="280"/>
      <c r="R420" s="280"/>
      <c r="S420" s="280"/>
      <c r="T420" s="280"/>
    </row>
    <row r="421" spans="1:20" x14ac:dyDescent="0.35">
      <c r="A421" t="s">
        <v>3250</v>
      </c>
      <c r="C421" s="436">
        <v>3237</v>
      </c>
      <c r="D421" s="404"/>
      <c r="E421" s="412">
        <v>1.1914007147668175E-2</v>
      </c>
      <c r="F421" s="404"/>
      <c r="G421" s="436">
        <v>1953373108.3499987</v>
      </c>
      <c r="H421" s="404"/>
      <c r="I421" s="412">
        <v>2.4667161254429509E-2</v>
      </c>
      <c r="J421" s="280"/>
      <c r="K421" s="280"/>
      <c r="L421" s="280"/>
      <c r="M421" s="280"/>
      <c r="N421" s="280"/>
      <c r="O421" s="280"/>
      <c r="P421" s="280"/>
      <c r="Q421" s="280"/>
      <c r="R421" s="280"/>
      <c r="S421" s="280"/>
      <c r="T421" s="280"/>
    </row>
    <row r="422" spans="1:20" x14ac:dyDescent="0.35">
      <c r="A422" t="s">
        <v>3251</v>
      </c>
      <c r="C422" s="436">
        <v>250</v>
      </c>
      <c r="D422" s="404"/>
      <c r="E422" s="412">
        <v>9.2014265891783857E-4</v>
      </c>
      <c r="F422" s="404"/>
      <c r="G422" s="436">
        <v>176452156.18999997</v>
      </c>
      <c r="H422" s="404"/>
      <c r="I422" s="412">
        <v>2.2282347247562454E-3</v>
      </c>
      <c r="J422" s="280"/>
      <c r="K422" s="280"/>
      <c r="L422" s="280"/>
      <c r="M422" s="280"/>
      <c r="N422" s="280"/>
      <c r="O422" s="280"/>
      <c r="P422" s="280"/>
      <c r="Q422" s="280"/>
      <c r="R422" s="280"/>
      <c r="S422" s="280"/>
      <c r="T422" s="280"/>
    </row>
    <row r="423" spans="1:20" x14ac:dyDescent="0.35">
      <c r="A423" s="396" t="s">
        <v>265</v>
      </c>
      <c r="B423" s="396"/>
      <c r="C423" s="444">
        <v>271697</v>
      </c>
      <c r="D423" s="422"/>
      <c r="E423" s="423">
        <v>1</v>
      </c>
      <c r="F423" s="422"/>
      <c r="G423" s="444">
        <v>79189213878.399948</v>
      </c>
      <c r="H423" s="422"/>
      <c r="I423" s="423">
        <v>0.99999999999999967</v>
      </c>
      <c r="J423" s="280"/>
      <c r="K423" s="280"/>
      <c r="L423" s="280"/>
      <c r="M423" s="280"/>
      <c r="N423" s="280"/>
      <c r="O423" s="280"/>
      <c r="P423" s="280"/>
      <c r="Q423" s="280"/>
      <c r="R423" s="280"/>
      <c r="S423" s="280"/>
      <c r="T423" s="280"/>
    </row>
    <row r="424" spans="1:20" x14ac:dyDescent="0.35">
      <c r="A424" s="445"/>
      <c r="B424" s="445"/>
      <c r="C424" s="445"/>
      <c r="D424" s="445"/>
      <c r="E424" s="445"/>
      <c r="F424" s="445"/>
      <c r="G424" s="445"/>
      <c r="H424" s="445"/>
      <c r="I424" s="445"/>
      <c r="J424" s="280"/>
      <c r="K424" s="280"/>
      <c r="L424" s="280"/>
      <c r="M424" s="280"/>
      <c r="N424" s="280"/>
      <c r="O424" s="280"/>
      <c r="P424" s="280"/>
      <c r="Q424" s="280"/>
      <c r="R424" s="280"/>
      <c r="S424" s="280"/>
      <c r="T424" s="280"/>
    </row>
    <row r="425" spans="1:20" ht="18.5" x14ac:dyDescent="0.45">
      <c r="A425" s="311" t="s">
        <v>3252</v>
      </c>
      <c r="B425" s="312"/>
      <c r="C425" s="312"/>
      <c r="D425" s="312"/>
      <c r="E425" s="312"/>
      <c r="F425" s="312"/>
      <c r="G425" s="312"/>
      <c r="H425" s="312"/>
      <c r="I425" s="312"/>
      <c r="J425" s="280"/>
      <c r="K425" s="280"/>
      <c r="L425" s="280"/>
      <c r="M425" s="280"/>
      <c r="N425" s="280"/>
      <c r="O425" s="280"/>
      <c r="P425" s="280"/>
      <c r="Q425" s="280"/>
      <c r="R425" s="280"/>
      <c r="S425" s="280"/>
      <c r="T425" s="280"/>
    </row>
    <row r="426" spans="1:20" x14ac:dyDescent="0.35">
      <c r="J426" s="280"/>
      <c r="K426" s="280"/>
      <c r="L426" s="280"/>
      <c r="M426" s="280"/>
      <c r="N426" s="280"/>
      <c r="O426" s="280"/>
      <c r="P426" s="280"/>
      <c r="Q426" s="280"/>
      <c r="R426" s="280"/>
      <c r="S426" s="280"/>
      <c r="T426" s="280"/>
    </row>
    <row r="427" spans="1:20" x14ac:dyDescent="0.35">
      <c r="A427" s="418" t="s">
        <v>3235</v>
      </c>
      <c r="B427" s="435"/>
      <c r="C427" s="419" t="s">
        <v>944</v>
      </c>
      <c r="D427" s="420"/>
      <c r="E427" s="419" t="s">
        <v>3179</v>
      </c>
      <c r="F427" s="420"/>
      <c r="G427" s="419" t="s">
        <v>3180</v>
      </c>
      <c r="H427" s="420"/>
      <c r="I427" s="419" t="s">
        <v>3179</v>
      </c>
      <c r="J427" s="280"/>
      <c r="K427" s="280"/>
      <c r="L427" s="280"/>
      <c r="M427" s="280"/>
      <c r="N427" s="280"/>
      <c r="O427" s="280"/>
      <c r="P427" s="280"/>
      <c r="Q427" s="280"/>
      <c r="R427" s="280"/>
      <c r="S427" s="280"/>
      <c r="T427" s="280"/>
    </row>
    <row r="428" spans="1:20" x14ac:dyDescent="0.35">
      <c r="A428" s="430" t="s">
        <v>3236</v>
      </c>
      <c r="C428" s="436">
        <v>28320</v>
      </c>
      <c r="D428" s="404"/>
      <c r="E428" s="412">
        <v>0.10423376040221276</v>
      </c>
      <c r="F428" s="404"/>
      <c r="G428" s="436">
        <v>2411032914.4200039</v>
      </c>
      <c r="H428" s="404"/>
      <c r="I428" s="412">
        <v>3.0446481235718505E-2</v>
      </c>
      <c r="J428" s="280"/>
      <c r="K428" s="280"/>
      <c r="L428" s="280"/>
      <c r="M428" s="280"/>
      <c r="N428" s="280"/>
      <c r="O428" s="280"/>
      <c r="P428" s="280"/>
      <c r="Q428" s="280"/>
      <c r="R428" s="280"/>
      <c r="S428" s="280"/>
      <c r="T428" s="280"/>
    </row>
    <row r="429" spans="1:20" x14ac:dyDescent="0.35">
      <c r="A429" s="430" t="s">
        <v>3237</v>
      </c>
      <c r="C429" s="436">
        <v>11690</v>
      </c>
      <c r="D429" s="404"/>
      <c r="E429" s="412">
        <v>4.3025870730998131E-2</v>
      </c>
      <c r="F429" s="404"/>
      <c r="G429" s="436">
        <v>1785461092.400003</v>
      </c>
      <c r="H429" s="404"/>
      <c r="I429" s="412">
        <v>2.254677127041179E-2</v>
      </c>
      <c r="J429" s="280"/>
      <c r="K429" s="280"/>
      <c r="L429" s="280"/>
      <c r="M429" s="280"/>
      <c r="N429" s="280"/>
      <c r="O429" s="280"/>
      <c r="P429" s="280"/>
      <c r="Q429" s="280"/>
      <c r="R429" s="280"/>
      <c r="S429" s="280"/>
      <c r="T429" s="280"/>
    </row>
    <row r="430" spans="1:20" x14ac:dyDescent="0.35">
      <c r="A430" s="430" t="s">
        <v>3238</v>
      </c>
      <c r="C430" s="436">
        <v>13199</v>
      </c>
      <c r="D430" s="404"/>
      <c r="E430" s="412">
        <v>4.8579851820226207E-2</v>
      </c>
      <c r="F430" s="404"/>
      <c r="G430" s="436">
        <v>2431682741.5399861</v>
      </c>
      <c r="H430" s="404"/>
      <c r="I430" s="412">
        <v>3.0707246889380521E-2</v>
      </c>
      <c r="J430" s="280"/>
      <c r="K430" s="280"/>
      <c r="L430" s="280"/>
      <c r="M430" s="280"/>
      <c r="N430" s="280"/>
      <c r="O430" s="280"/>
      <c r="P430" s="280"/>
      <c r="Q430" s="280"/>
      <c r="R430" s="280"/>
      <c r="S430" s="280"/>
      <c r="T430" s="280"/>
    </row>
    <row r="431" spans="1:20" x14ac:dyDescent="0.35">
      <c r="A431" s="430" t="s">
        <v>3239</v>
      </c>
      <c r="C431" s="436">
        <v>14930</v>
      </c>
      <c r="D431" s="404"/>
      <c r="E431" s="412">
        <v>5.495091959057332E-2</v>
      </c>
      <c r="F431" s="404"/>
      <c r="G431" s="436">
        <v>3086001897.8799944</v>
      </c>
      <c r="H431" s="404"/>
      <c r="I431" s="412">
        <v>3.896997768684439E-2</v>
      </c>
      <c r="J431" s="280"/>
      <c r="K431" s="280"/>
      <c r="L431" s="280"/>
      <c r="M431" s="280"/>
      <c r="N431" s="280"/>
      <c r="O431" s="280"/>
      <c r="P431" s="280"/>
      <c r="Q431" s="280"/>
      <c r="R431" s="280"/>
      <c r="S431" s="280"/>
      <c r="T431" s="280"/>
    </row>
    <row r="432" spans="1:20" x14ac:dyDescent="0.35">
      <c r="A432" s="430" t="s">
        <v>3240</v>
      </c>
      <c r="C432" s="436">
        <v>16979</v>
      </c>
      <c r="D432" s="404"/>
      <c r="E432" s="412">
        <v>6.2492408823063929E-2</v>
      </c>
      <c r="F432" s="404"/>
      <c r="G432" s="436">
        <v>3960888908.7599902</v>
      </c>
      <c r="H432" s="404"/>
      <c r="I432" s="412">
        <v>5.0018035471878594E-2</v>
      </c>
      <c r="J432" s="280"/>
      <c r="K432" s="280"/>
      <c r="L432" s="280"/>
      <c r="M432" s="280"/>
      <c r="N432" s="280"/>
      <c r="O432" s="280"/>
      <c r="P432" s="280"/>
      <c r="Q432" s="280"/>
      <c r="R432" s="280"/>
      <c r="S432" s="280"/>
      <c r="T432" s="280"/>
    </row>
    <row r="433" spans="1:20" x14ac:dyDescent="0.35">
      <c r="A433" s="430" t="s">
        <v>3241</v>
      </c>
      <c r="C433" s="436">
        <v>18857</v>
      </c>
      <c r="D433" s="404"/>
      <c r="E433" s="412">
        <v>6.9404520476854734E-2</v>
      </c>
      <c r="F433" s="404"/>
      <c r="G433" s="436">
        <v>4803533380.3599939</v>
      </c>
      <c r="H433" s="404"/>
      <c r="I433" s="412">
        <v>6.0658935037998012E-2</v>
      </c>
      <c r="J433" s="280"/>
      <c r="K433" s="280"/>
      <c r="L433" s="280"/>
      <c r="M433" s="280"/>
      <c r="N433" s="280"/>
      <c r="O433" s="280"/>
      <c r="P433" s="280"/>
      <c r="Q433" s="280"/>
      <c r="R433" s="280"/>
      <c r="S433" s="280"/>
      <c r="T433" s="280"/>
    </row>
    <row r="434" spans="1:20" x14ac:dyDescent="0.35">
      <c r="A434" s="430" t="s">
        <v>3242</v>
      </c>
      <c r="C434" s="436">
        <v>21016</v>
      </c>
      <c r="D434" s="404"/>
      <c r="E434" s="412">
        <v>7.7350872479269181E-2</v>
      </c>
      <c r="F434" s="404"/>
      <c r="G434" s="436">
        <v>5732611041.4400177</v>
      </c>
      <c r="H434" s="404"/>
      <c r="I434" s="412">
        <v>7.2391311400600636E-2</v>
      </c>
      <c r="J434" s="280"/>
      <c r="K434" s="280"/>
      <c r="L434" s="280"/>
      <c r="M434" s="280"/>
      <c r="N434" s="280"/>
      <c r="O434" s="280"/>
      <c r="P434" s="280"/>
      <c r="Q434" s="280"/>
      <c r="R434" s="280"/>
      <c r="S434" s="280"/>
      <c r="T434" s="280"/>
    </row>
    <row r="435" spans="1:20" x14ac:dyDescent="0.35">
      <c r="A435" s="430" t="s">
        <v>3243</v>
      </c>
      <c r="C435" s="436">
        <v>23070</v>
      </c>
      <c r="D435" s="404"/>
      <c r="E435" s="412">
        <v>8.4910764564938151E-2</v>
      </c>
      <c r="F435" s="404"/>
      <c r="G435" s="436">
        <v>6606460425.5500097</v>
      </c>
      <c r="H435" s="404"/>
      <c r="I435" s="412">
        <v>8.3426266053034021E-2</v>
      </c>
      <c r="J435" s="280"/>
      <c r="K435" s="280"/>
      <c r="L435" s="280"/>
      <c r="M435" s="280"/>
      <c r="N435" s="280"/>
      <c r="O435" s="280"/>
      <c r="P435" s="280"/>
      <c r="Q435" s="280"/>
      <c r="R435" s="280"/>
      <c r="S435" s="280"/>
      <c r="T435" s="280"/>
    </row>
    <row r="436" spans="1:20" x14ac:dyDescent="0.35">
      <c r="A436" s="430" t="s">
        <v>3244</v>
      </c>
      <c r="C436" s="436">
        <v>25385</v>
      </c>
      <c r="D436" s="404"/>
      <c r="E436" s="412">
        <v>9.3431285586517338E-2</v>
      </c>
      <c r="F436" s="404"/>
      <c r="G436" s="436">
        <v>7854322392.3199577</v>
      </c>
      <c r="H436" s="404"/>
      <c r="I436" s="412">
        <v>9.9184245020802531E-2</v>
      </c>
      <c r="J436" s="280"/>
      <c r="K436" s="280"/>
      <c r="L436" s="280"/>
      <c r="M436" s="280"/>
      <c r="N436" s="280"/>
      <c r="O436" s="280"/>
      <c r="P436" s="280"/>
      <c r="Q436" s="280"/>
      <c r="R436" s="280"/>
      <c r="S436" s="280"/>
      <c r="T436" s="280"/>
    </row>
    <row r="437" spans="1:20" x14ac:dyDescent="0.35">
      <c r="A437" t="s">
        <v>3245</v>
      </c>
      <c r="C437" s="436">
        <v>26296</v>
      </c>
      <c r="D437" s="404"/>
      <c r="E437" s="412">
        <v>9.6784285435613931E-2</v>
      </c>
      <c r="F437" s="404"/>
      <c r="G437" s="436">
        <v>8946147636.0500317</v>
      </c>
      <c r="H437" s="404"/>
      <c r="I437" s="412">
        <v>0.11297179499454819</v>
      </c>
      <c r="J437" s="280"/>
      <c r="K437" s="280"/>
      <c r="L437" s="280"/>
      <c r="M437" s="280"/>
      <c r="N437" s="280"/>
      <c r="O437" s="280"/>
      <c r="P437" s="280"/>
      <c r="Q437" s="280"/>
      <c r="R437" s="280"/>
      <c r="S437" s="280"/>
      <c r="T437" s="280"/>
    </row>
    <row r="438" spans="1:20" x14ac:dyDescent="0.35">
      <c r="A438" t="s">
        <v>3246</v>
      </c>
      <c r="C438" s="436">
        <v>28437</v>
      </c>
      <c r="D438" s="404"/>
      <c r="E438" s="412">
        <v>0.10466438716658631</v>
      </c>
      <c r="F438" s="404"/>
      <c r="G438" s="436">
        <v>11027807972.689983</v>
      </c>
      <c r="H438" s="404"/>
      <c r="I438" s="412">
        <v>0.13925896511138347</v>
      </c>
      <c r="J438" s="280"/>
      <c r="K438" s="280"/>
      <c r="L438" s="280"/>
      <c r="M438" s="280"/>
      <c r="N438" s="280"/>
      <c r="O438" s="280"/>
      <c r="P438" s="280"/>
      <c r="Q438" s="280"/>
      <c r="R438" s="280"/>
      <c r="S438" s="280"/>
      <c r="T438" s="280"/>
    </row>
    <row r="439" spans="1:20" x14ac:dyDescent="0.35">
      <c r="A439" t="s">
        <v>3247</v>
      </c>
      <c r="C439" s="436">
        <v>28409</v>
      </c>
      <c r="D439" s="404"/>
      <c r="E439" s="412">
        <v>0.10456133118878751</v>
      </c>
      <c r="F439" s="404"/>
      <c r="G439" s="436">
        <v>13487990939.41</v>
      </c>
      <c r="H439" s="404"/>
      <c r="I439" s="412">
        <v>0.1703261123430479</v>
      </c>
      <c r="J439" s="280"/>
      <c r="K439" s="280"/>
      <c r="L439" s="280"/>
      <c r="M439" s="280"/>
      <c r="N439" s="280"/>
      <c r="O439" s="280"/>
      <c r="P439" s="280"/>
      <c r="Q439" s="280"/>
      <c r="R439" s="280"/>
      <c r="S439" s="280"/>
      <c r="T439" s="280"/>
    </row>
    <row r="440" spans="1:20" x14ac:dyDescent="0.35">
      <c r="A440" t="s">
        <v>3248</v>
      </c>
      <c r="C440" s="436">
        <v>15109</v>
      </c>
      <c r="D440" s="404"/>
      <c r="E440" s="412">
        <v>5.5609741734358495E-2</v>
      </c>
      <c r="F440" s="404"/>
      <c r="G440" s="436">
        <v>7055272535.5799942</v>
      </c>
      <c r="H440" s="404"/>
      <c r="I440" s="412">
        <v>8.9093857484351474E-2</v>
      </c>
      <c r="J440" s="280"/>
      <c r="K440" s="280"/>
      <c r="L440" s="280"/>
      <c r="M440" s="280"/>
      <c r="N440" s="280"/>
      <c r="O440" s="280"/>
      <c r="P440" s="280"/>
      <c r="Q440" s="280"/>
      <c r="R440" s="280"/>
      <c r="S440" s="280"/>
      <c r="T440" s="280"/>
    </row>
    <row r="441" spans="1:20" x14ac:dyDescent="0.35">
      <c r="A441" t="s">
        <v>3249</v>
      </c>
      <c r="C441" s="436">
        <v>0</v>
      </c>
      <c r="D441" s="404"/>
      <c r="E441" s="412">
        <v>0</v>
      </c>
      <c r="F441" s="404"/>
      <c r="G441" s="436">
        <v>0</v>
      </c>
      <c r="H441" s="404"/>
      <c r="I441" s="412">
        <v>0</v>
      </c>
      <c r="J441" s="280"/>
      <c r="K441" s="280"/>
      <c r="L441" s="280"/>
      <c r="M441" s="280"/>
      <c r="N441" s="280"/>
      <c r="O441" s="280"/>
      <c r="P441" s="280"/>
      <c r="Q441" s="280"/>
      <c r="R441" s="280"/>
      <c r="S441" s="280"/>
      <c r="T441" s="280"/>
    </row>
    <row r="442" spans="1:20" x14ac:dyDescent="0.35">
      <c r="A442" t="s">
        <v>3250</v>
      </c>
      <c r="C442" s="436">
        <v>0</v>
      </c>
      <c r="D442" s="404"/>
      <c r="E442" s="412">
        <v>0</v>
      </c>
      <c r="F442" s="404"/>
      <c r="G442" s="436">
        <v>0</v>
      </c>
      <c r="H442" s="404"/>
      <c r="I442" s="412">
        <v>0</v>
      </c>
      <c r="J442" s="280"/>
      <c r="K442" s="280"/>
      <c r="L442" s="280"/>
      <c r="M442" s="280"/>
      <c r="N442" s="280"/>
      <c r="O442" s="280"/>
      <c r="P442" s="280"/>
      <c r="Q442" s="280"/>
      <c r="R442" s="280"/>
      <c r="S442" s="280"/>
      <c r="T442" s="280"/>
    </row>
    <row r="443" spans="1:20" x14ac:dyDescent="0.35">
      <c r="A443" t="s">
        <v>3251</v>
      </c>
      <c r="C443" s="436">
        <v>0</v>
      </c>
      <c r="D443" s="404"/>
      <c r="E443" s="412">
        <v>0</v>
      </c>
      <c r="F443" s="404"/>
      <c r="G443" s="436">
        <v>0</v>
      </c>
      <c r="H443" s="404"/>
      <c r="I443" s="412">
        <v>0</v>
      </c>
      <c r="J443" s="280"/>
      <c r="K443" s="280"/>
      <c r="L443" s="280"/>
      <c r="M443" s="280"/>
      <c r="N443" s="280"/>
      <c r="O443" s="280"/>
      <c r="P443" s="280"/>
      <c r="Q443" s="280"/>
      <c r="R443" s="280"/>
      <c r="S443" s="280"/>
      <c r="T443" s="280"/>
    </row>
    <row r="444" spans="1:20" x14ac:dyDescent="0.35">
      <c r="A444" s="396" t="s">
        <v>265</v>
      </c>
      <c r="B444" s="396"/>
      <c r="C444" s="444">
        <v>271697</v>
      </c>
      <c r="D444" s="422"/>
      <c r="E444" s="423">
        <v>1</v>
      </c>
      <c r="F444" s="422"/>
      <c r="G444" s="444">
        <v>79189213878.399963</v>
      </c>
      <c r="H444" s="422"/>
      <c r="I444" s="423">
        <v>1</v>
      </c>
      <c r="J444" s="280"/>
      <c r="K444" s="280"/>
      <c r="L444" s="280"/>
      <c r="M444" s="280"/>
      <c r="N444" s="280"/>
      <c r="O444" s="280"/>
      <c r="P444" s="280"/>
      <c r="Q444" s="280"/>
      <c r="R444" s="280"/>
      <c r="S444" s="280"/>
      <c r="T444" s="280"/>
    </row>
    <row r="445" spans="1:20" x14ac:dyDescent="0.35">
      <c r="A445" s="396"/>
      <c r="B445" s="396"/>
      <c r="C445" s="444"/>
      <c r="D445" s="422"/>
      <c r="E445" s="423"/>
      <c r="F445" s="422"/>
      <c r="G445" s="444"/>
      <c r="H445" s="422"/>
      <c r="I445" s="423"/>
      <c r="J445" s="280"/>
      <c r="K445" s="280"/>
      <c r="L445" s="280"/>
      <c r="M445" s="280"/>
      <c r="N445" s="280"/>
      <c r="O445" s="280"/>
      <c r="P445" s="280"/>
      <c r="Q445" s="280"/>
      <c r="R445" s="280"/>
      <c r="S445" s="280"/>
      <c r="T445" s="280"/>
    </row>
    <row r="446" spans="1:20" ht="15" customHeight="1" x14ac:dyDescent="0.35">
      <c r="A446" s="504" t="s">
        <v>3455</v>
      </c>
      <c r="B446" s="504"/>
      <c r="C446" s="504"/>
      <c r="D446" s="504"/>
      <c r="E446" s="504"/>
      <c r="F446" s="504"/>
      <c r="G446" s="504"/>
      <c r="H446" s="504"/>
      <c r="I446" s="504"/>
      <c r="J446" s="280"/>
      <c r="K446" s="280"/>
      <c r="L446" s="280"/>
      <c r="M446" s="280"/>
      <c r="N446" s="280"/>
      <c r="O446" s="280"/>
      <c r="P446" s="280"/>
      <c r="Q446" s="280"/>
      <c r="R446" s="280"/>
      <c r="S446" s="280"/>
      <c r="T446" s="280"/>
    </row>
    <row r="447" spans="1:20" ht="15" customHeight="1" x14ac:dyDescent="0.35">
      <c r="A447" s="504" t="s">
        <v>3456</v>
      </c>
      <c r="B447" s="504"/>
      <c r="C447" s="504"/>
      <c r="D447" s="504"/>
      <c r="E447" s="504"/>
      <c r="F447" s="504"/>
      <c r="G447" s="504"/>
      <c r="H447" s="504"/>
      <c r="I447" s="504"/>
      <c r="J447" s="280"/>
      <c r="K447" s="280"/>
      <c r="L447" s="280"/>
      <c r="M447" s="280"/>
      <c r="N447" s="280"/>
      <c r="O447" s="280"/>
      <c r="P447" s="280"/>
      <c r="Q447" s="280"/>
      <c r="R447" s="280"/>
      <c r="S447" s="280"/>
      <c r="T447" s="280"/>
    </row>
    <row r="448" spans="1:20" ht="14.5" customHeight="1" x14ac:dyDescent="0.35">
      <c r="A448" s="504" t="s">
        <v>3457</v>
      </c>
      <c r="B448" s="504"/>
      <c r="C448" s="504"/>
      <c r="D448" s="504"/>
      <c r="E448" s="504"/>
      <c r="F448" s="504"/>
      <c r="G448" s="504"/>
      <c r="H448" s="504"/>
      <c r="I448" s="504"/>
      <c r="J448" s="280"/>
      <c r="K448" s="280"/>
      <c r="L448" s="280"/>
      <c r="M448" s="280"/>
      <c r="N448" s="280"/>
      <c r="O448" s="280"/>
      <c r="P448" s="280"/>
      <c r="Q448" s="280"/>
      <c r="R448" s="280"/>
      <c r="S448" s="280"/>
      <c r="T448" s="280"/>
    </row>
    <row r="449" spans="1:20" ht="14.5" customHeight="1" x14ac:dyDescent="0.35">
      <c r="A449" s="504" t="s">
        <v>3458</v>
      </c>
      <c r="B449" s="504"/>
      <c r="C449" s="504"/>
      <c r="D449" s="504"/>
      <c r="E449" s="504"/>
      <c r="F449" s="504"/>
      <c r="G449" s="504"/>
      <c r="H449" s="504"/>
      <c r="I449" s="504"/>
      <c r="J449" s="280"/>
      <c r="K449" s="280"/>
      <c r="L449" s="280"/>
      <c r="M449" s="280"/>
      <c r="N449" s="280"/>
      <c r="O449" s="280"/>
      <c r="P449" s="280"/>
      <c r="Q449" s="280"/>
      <c r="R449" s="280"/>
      <c r="S449" s="280"/>
      <c r="T449" s="280"/>
    </row>
    <row r="450" spans="1:20" x14ac:dyDescent="0.35">
      <c r="A450" s="280"/>
      <c r="B450" s="280"/>
      <c r="C450" s="280"/>
      <c r="D450" s="280"/>
      <c r="E450" s="280"/>
      <c r="F450" s="280"/>
      <c r="G450" s="280"/>
      <c r="H450" s="280"/>
      <c r="I450" s="280"/>
      <c r="J450" s="280"/>
      <c r="K450" s="280"/>
      <c r="L450" s="280"/>
      <c r="M450" s="280"/>
      <c r="N450" s="280"/>
      <c r="O450" s="280"/>
      <c r="P450" s="280"/>
      <c r="Q450" s="280"/>
      <c r="R450" s="280"/>
      <c r="S450" s="280"/>
      <c r="T450" s="280"/>
    </row>
    <row r="451" spans="1:20" ht="18.5" x14ac:dyDescent="0.45">
      <c r="A451" s="311" t="s">
        <v>3253</v>
      </c>
      <c r="B451" s="312"/>
      <c r="C451" s="312"/>
      <c r="D451" s="312"/>
      <c r="E451" s="312"/>
      <c r="F451" s="312"/>
      <c r="G451" s="312"/>
      <c r="H451" s="312"/>
      <c r="I451" s="312"/>
      <c r="J451" s="280"/>
      <c r="K451" s="280"/>
      <c r="L451" s="280"/>
      <c r="M451" s="280"/>
      <c r="N451" s="280"/>
      <c r="O451" s="280"/>
      <c r="P451" s="280"/>
      <c r="Q451" s="280"/>
      <c r="R451" s="280"/>
      <c r="S451" s="280"/>
      <c r="T451" s="280"/>
    </row>
    <row r="452" spans="1:20" x14ac:dyDescent="0.35">
      <c r="C452" s="429"/>
      <c r="D452" s="429"/>
      <c r="E452" s="429"/>
      <c r="F452" s="429"/>
      <c r="G452" s="429"/>
      <c r="H452" s="429"/>
      <c r="I452" s="429"/>
      <c r="J452" s="280"/>
      <c r="K452" s="280"/>
      <c r="L452" s="280"/>
      <c r="M452" s="280"/>
      <c r="N452" s="280"/>
      <c r="O452" s="280"/>
      <c r="P452" s="280"/>
      <c r="Q452" s="280"/>
      <c r="R452" s="280"/>
      <c r="S452" s="280"/>
      <c r="T452" s="280"/>
    </row>
    <row r="453" spans="1:20" x14ac:dyDescent="0.35">
      <c r="A453" s="418" t="s">
        <v>3254</v>
      </c>
      <c r="B453" s="435"/>
      <c r="C453" s="419" t="s">
        <v>944</v>
      </c>
      <c r="D453" s="420"/>
      <c r="E453" s="419" t="s">
        <v>3179</v>
      </c>
      <c r="F453" s="420"/>
      <c r="G453" s="419" t="s">
        <v>3180</v>
      </c>
      <c r="H453" s="420"/>
      <c r="I453" s="419" t="s">
        <v>3179</v>
      </c>
      <c r="J453" s="280"/>
      <c r="K453" s="280"/>
      <c r="L453" s="280"/>
      <c r="M453" s="280"/>
      <c r="N453" s="280"/>
      <c r="O453" s="280"/>
      <c r="P453" s="280"/>
      <c r="Q453" s="280"/>
      <c r="R453" s="280"/>
      <c r="S453" s="280"/>
      <c r="T453" s="280"/>
    </row>
    <row r="454" spans="1:20" x14ac:dyDescent="0.35">
      <c r="A454" s="430" t="s">
        <v>3255</v>
      </c>
      <c r="C454" s="403">
        <v>86311</v>
      </c>
      <c r="D454" s="404"/>
      <c r="E454" s="412">
        <v>0.31767373213543026</v>
      </c>
      <c r="F454" s="404"/>
      <c r="G454" s="403">
        <v>27409280012.900307</v>
      </c>
      <c r="H454" s="404"/>
      <c r="I454" s="412">
        <v>0.34612390590199327</v>
      </c>
      <c r="J454" s="280"/>
      <c r="K454" s="280"/>
      <c r="L454" s="280"/>
      <c r="M454" s="280"/>
      <c r="N454" s="280"/>
      <c r="O454" s="280"/>
      <c r="P454" s="280"/>
      <c r="Q454" s="280"/>
      <c r="R454" s="280"/>
      <c r="S454" s="280"/>
      <c r="T454" s="280"/>
    </row>
    <row r="455" spans="1:20" x14ac:dyDescent="0.35">
      <c r="A455" s="430" t="s">
        <v>3256</v>
      </c>
      <c r="C455" s="403">
        <v>68204</v>
      </c>
      <c r="D455" s="404"/>
      <c r="E455" s="412">
        <v>0.25102963963532904</v>
      </c>
      <c r="F455" s="404"/>
      <c r="G455" s="403">
        <v>19568486871.190018</v>
      </c>
      <c r="H455" s="404"/>
      <c r="I455" s="412">
        <v>0.24711050801992474</v>
      </c>
      <c r="J455" s="280"/>
      <c r="K455" s="280"/>
      <c r="L455" s="280"/>
      <c r="M455" s="280"/>
      <c r="N455" s="280"/>
      <c r="O455" s="280"/>
      <c r="P455" s="280"/>
      <c r="Q455" s="280"/>
      <c r="R455" s="280"/>
      <c r="S455" s="280"/>
      <c r="T455" s="280"/>
    </row>
    <row r="456" spans="1:20" x14ac:dyDescent="0.35">
      <c r="A456" s="430" t="s">
        <v>3257</v>
      </c>
      <c r="C456" s="403">
        <v>47867</v>
      </c>
      <c r="D456" s="404"/>
      <c r="E456" s="412">
        <v>0.17617787461768072</v>
      </c>
      <c r="F456" s="404"/>
      <c r="G456" s="403">
        <v>11376438406.830122</v>
      </c>
      <c r="H456" s="404"/>
      <c r="I456" s="412">
        <v>0.14366146410165515</v>
      </c>
      <c r="J456" s="280"/>
      <c r="K456" s="280"/>
      <c r="L456" s="280"/>
      <c r="M456" s="280"/>
      <c r="N456" s="280"/>
      <c r="O456" s="280"/>
      <c r="P456" s="280"/>
      <c r="Q456" s="280"/>
      <c r="R456" s="280"/>
      <c r="S456" s="280"/>
      <c r="T456" s="280"/>
    </row>
    <row r="457" spans="1:20" x14ac:dyDescent="0.35">
      <c r="A457" s="430" t="s">
        <v>3258</v>
      </c>
      <c r="C457" s="403">
        <v>13733</v>
      </c>
      <c r="D457" s="404"/>
      <c r="E457" s="412">
        <v>5.0545276539674708E-2</v>
      </c>
      <c r="F457" s="404"/>
      <c r="G457" s="403">
        <v>4304243207.1000099</v>
      </c>
      <c r="H457" s="404"/>
      <c r="I457" s="412">
        <v>5.4353907512068735E-2</v>
      </c>
      <c r="J457" s="280"/>
      <c r="K457" s="280"/>
      <c r="L457" s="280"/>
      <c r="M457" s="280"/>
      <c r="N457" s="280"/>
      <c r="O457" s="280"/>
      <c r="P457" s="280"/>
      <c r="Q457" s="280"/>
      <c r="R457" s="280"/>
      <c r="S457" s="280"/>
      <c r="T457" s="280"/>
    </row>
    <row r="458" spans="1:20" x14ac:dyDescent="0.35">
      <c r="A458" s="430" t="s">
        <v>3259</v>
      </c>
      <c r="C458" s="403">
        <v>19244</v>
      </c>
      <c r="D458" s="404"/>
      <c r="E458" s="412">
        <v>7.0828901312859543E-2</v>
      </c>
      <c r="F458" s="404"/>
      <c r="G458" s="403">
        <v>5953738651.9000387</v>
      </c>
      <c r="H458" s="404"/>
      <c r="I458" s="412">
        <v>7.5183706976083148E-2</v>
      </c>
      <c r="J458" s="280"/>
      <c r="K458" s="280"/>
      <c r="L458" s="280"/>
      <c r="M458" s="280"/>
      <c r="N458" s="280"/>
      <c r="O458" s="280"/>
      <c r="P458" s="280"/>
      <c r="Q458" s="280"/>
      <c r="R458" s="280"/>
      <c r="S458" s="280"/>
      <c r="T458" s="280"/>
    </row>
    <row r="459" spans="1:20" x14ac:dyDescent="0.35">
      <c r="A459" s="430" t="s">
        <v>3260</v>
      </c>
      <c r="C459" s="403">
        <v>12741</v>
      </c>
      <c r="D459" s="404"/>
      <c r="E459" s="412">
        <v>4.6894150469088729E-2</v>
      </c>
      <c r="F459" s="404"/>
      <c r="G459" s="403">
        <v>3485324488.4900002</v>
      </c>
      <c r="H459" s="404"/>
      <c r="I459" s="412">
        <v>4.401261633739556E-2</v>
      </c>
      <c r="J459" s="280"/>
      <c r="K459" s="280"/>
      <c r="L459" s="280"/>
      <c r="M459" s="280"/>
      <c r="N459" s="280"/>
      <c r="O459" s="280"/>
      <c r="P459" s="280"/>
      <c r="Q459" s="280"/>
      <c r="R459" s="280"/>
      <c r="S459" s="280"/>
      <c r="T459" s="280"/>
    </row>
    <row r="460" spans="1:20" x14ac:dyDescent="0.35">
      <c r="A460" s="430" t="s">
        <v>3261</v>
      </c>
      <c r="C460" s="403">
        <v>19018</v>
      </c>
      <c r="D460" s="404"/>
      <c r="E460" s="412">
        <v>6.999709234919782E-2</v>
      </c>
      <c r="F460" s="404"/>
      <c r="G460" s="403">
        <v>5579531340.6699839</v>
      </c>
      <c r="H460" s="404"/>
      <c r="I460" s="412">
        <v>7.0458223631789926E-2</v>
      </c>
      <c r="J460" s="280"/>
      <c r="K460" s="280"/>
      <c r="L460" s="280"/>
      <c r="M460" s="280"/>
      <c r="N460" s="280"/>
      <c r="O460" s="280"/>
      <c r="P460" s="280"/>
      <c r="Q460" s="280"/>
      <c r="R460" s="280"/>
      <c r="S460" s="280"/>
      <c r="T460" s="280"/>
    </row>
    <row r="461" spans="1:20" x14ac:dyDescent="0.35">
      <c r="A461" s="430" t="s">
        <v>3262</v>
      </c>
      <c r="C461" s="403">
        <v>4450</v>
      </c>
      <c r="D461" s="404"/>
      <c r="E461" s="412">
        <v>1.6378539328737528E-2</v>
      </c>
      <c r="F461" s="404"/>
      <c r="G461" s="403">
        <v>1487349326.0099964</v>
      </c>
      <c r="H461" s="404"/>
      <c r="I461" s="412">
        <v>1.8782221127916554E-2</v>
      </c>
      <c r="J461" s="280"/>
      <c r="K461" s="280"/>
      <c r="L461" s="280"/>
      <c r="M461" s="280"/>
      <c r="N461" s="280"/>
      <c r="O461" s="280"/>
      <c r="P461" s="280"/>
      <c r="Q461" s="280"/>
      <c r="R461" s="280"/>
      <c r="S461" s="280"/>
      <c r="T461" s="280"/>
    </row>
    <row r="462" spans="1:20" x14ac:dyDescent="0.35">
      <c r="A462" s="430" t="s">
        <v>3263</v>
      </c>
      <c r="C462" s="403">
        <v>71</v>
      </c>
      <c r="D462" s="404"/>
      <c r="E462" s="412">
        <v>2.6132051513266618E-4</v>
      </c>
      <c r="F462" s="404"/>
      <c r="G462" s="403">
        <v>17181218.760000005</v>
      </c>
      <c r="H462" s="404"/>
      <c r="I462" s="412">
        <v>2.1696412830139644E-4</v>
      </c>
      <c r="J462" s="280"/>
      <c r="K462" s="280"/>
      <c r="L462" s="280"/>
      <c r="M462" s="280"/>
      <c r="N462" s="280"/>
      <c r="O462" s="280"/>
      <c r="P462" s="280"/>
      <c r="Q462" s="280"/>
      <c r="R462" s="280"/>
      <c r="S462" s="280"/>
      <c r="T462" s="280"/>
    </row>
    <row r="463" spans="1:20" x14ac:dyDescent="0.35">
      <c r="A463" s="430" t="s">
        <v>3264</v>
      </c>
      <c r="C463" s="403">
        <v>58</v>
      </c>
      <c r="D463" s="404"/>
      <c r="E463" s="412">
        <v>2.1347309686893856E-4</v>
      </c>
      <c r="F463" s="404"/>
      <c r="G463" s="403">
        <v>7640354.549999998</v>
      </c>
      <c r="H463" s="404"/>
      <c r="I463" s="412">
        <v>9.6482262871458666E-5</v>
      </c>
      <c r="J463" s="280"/>
      <c r="K463" s="280"/>
      <c r="L463" s="280"/>
      <c r="M463" s="280"/>
      <c r="N463" s="280"/>
      <c r="O463" s="280"/>
      <c r="P463" s="280"/>
      <c r="Q463" s="280"/>
      <c r="R463" s="280"/>
      <c r="S463" s="280"/>
      <c r="T463" s="280"/>
    </row>
    <row r="464" spans="1:20" x14ac:dyDescent="0.35">
      <c r="A464" s="432" t="s">
        <v>265</v>
      </c>
      <c r="B464" s="396"/>
      <c r="C464" s="422">
        <v>271697</v>
      </c>
      <c r="D464" s="422"/>
      <c r="E464" s="423">
        <v>0.99999999999999989</v>
      </c>
      <c r="F464" s="422"/>
      <c r="G464" s="422">
        <v>79189213878.400482</v>
      </c>
      <c r="H464" s="422"/>
      <c r="I464" s="423">
        <v>0.99999999999999978</v>
      </c>
      <c r="J464" s="280"/>
      <c r="K464" s="280"/>
      <c r="L464" s="280"/>
      <c r="M464" s="280"/>
      <c r="N464" s="280"/>
      <c r="O464" s="280"/>
      <c r="P464" s="280"/>
      <c r="Q464" s="280"/>
      <c r="R464" s="280"/>
      <c r="S464" s="280"/>
      <c r="T464" s="280"/>
    </row>
    <row r="465" spans="1:20" x14ac:dyDescent="0.35">
      <c r="C465" s="425"/>
      <c r="D465" s="425"/>
      <c r="E465" s="425"/>
      <c r="F465" s="425"/>
      <c r="G465" s="425"/>
      <c r="H465" s="425"/>
      <c r="I465" s="425"/>
      <c r="J465" s="280"/>
      <c r="K465" s="280"/>
      <c r="L465" s="280"/>
      <c r="M465" s="280"/>
      <c r="N465" s="280"/>
      <c r="O465" s="280"/>
      <c r="P465" s="280"/>
      <c r="Q465" s="280"/>
      <c r="R465" s="280"/>
      <c r="S465" s="280"/>
      <c r="T465" s="280"/>
    </row>
    <row r="466" spans="1:20" ht="18.5" x14ac:dyDescent="0.45">
      <c r="A466" s="311" t="s">
        <v>3265</v>
      </c>
      <c r="B466" s="312"/>
      <c r="C466" s="428"/>
      <c r="D466" s="428"/>
      <c r="E466" s="428"/>
      <c r="F466" s="428"/>
      <c r="G466" s="428"/>
      <c r="H466" s="428"/>
      <c r="I466" s="428"/>
      <c r="J466" s="280"/>
      <c r="K466" s="280"/>
      <c r="L466" s="280"/>
      <c r="M466" s="280"/>
      <c r="N466" s="280"/>
      <c r="O466" s="280"/>
      <c r="P466" s="280"/>
      <c r="Q466" s="280"/>
      <c r="R466" s="280"/>
      <c r="S466" s="280"/>
      <c r="T466" s="280"/>
    </row>
    <row r="467" spans="1:20" ht="16.5" x14ac:dyDescent="0.35">
      <c r="A467" s="446"/>
      <c r="C467" s="429"/>
      <c r="D467" s="429"/>
      <c r="E467" s="429"/>
      <c r="F467" s="429"/>
      <c r="G467" s="429"/>
      <c r="H467" s="429"/>
      <c r="I467" s="429"/>
      <c r="J467" s="280"/>
      <c r="K467" s="280"/>
      <c r="L467" s="280"/>
      <c r="M467" s="280"/>
      <c r="N467" s="280"/>
      <c r="O467" s="280"/>
      <c r="P467" s="280"/>
      <c r="Q467" s="280"/>
      <c r="R467" s="280"/>
      <c r="S467" s="280"/>
      <c r="T467" s="280"/>
    </row>
    <row r="468" spans="1:20" x14ac:dyDescent="0.35">
      <c r="A468" s="418" t="s">
        <v>3266</v>
      </c>
      <c r="C468" s="419" t="s">
        <v>944</v>
      </c>
      <c r="D468" s="420"/>
      <c r="E468" s="419" t="s">
        <v>3179</v>
      </c>
      <c r="F468" s="420"/>
      <c r="G468" s="419" t="s">
        <v>3180</v>
      </c>
      <c r="H468" s="420"/>
      <c r="I468" s="419" t="s">
        <v>3179</v>
      </c>
      <c r="J468" s="280"/>
      <c r="K468" s="280"/>
      <c r="L468" s="280"/>
      <c r="M468" s="280"/>
      <c r="N468" s="280"/>
      <c r="O468" s="280"/>
      <c r="P468" s="280"/>
      <c r="Q468" s="280"/>
      <c r="R468" s="280"/>
      <c r="S468" s="280"/>
      <c r="T468" s="280"/>
    </row>
    <row r="469" spans="1:20" x14ac:dyDescent="0.35">
      <c r="A469" t="s">
        <v>3267</v>
      </c>
      <c r="C469" s="403">
        <v>53472</v>
      </c>
      <c r="D469" s="404"/>
      <c r="E469" s="412">
        <v>0.19680747303061866</v>
      </c>
      <c r="F469" s="404"/>
      <c r="G469" s="403">
        <v>3026734118.7799969</v>
      </c>
      <c r="H469" s="404"/>
      <c r="I469" s="412">
        <v>3.8221545214828595E-2</v>
      </c>
      <c r="J469" s="280"/>
      <c r="K469" s="280"/>
      <c r="L469" s="280"/>
      <c r="M469" s="280"/>
      <c r="N469" s="280"/>
      <c r="O469" s="280"/>
      <c r="P469" s="280"/>
      <c r="Q469" s="280"/>
      <c r="R469" s="280"/>
      <c r="S469" s="280"/>
      <c r="T469" s="280"/>
    </row>
    <row r="470" spans="1:20" x14ac:dyDescent="0.35">
      <c r="A470" t="s">
        <v>3268</v>
      </c>
      <c r="C470" s="403">
        <v>31753</v>
      </c>
      <c r="D470" s="404"/>
      <c r="E470" s="412">
        <v>0.11686915939447252</v>
      </c>
      <c r="F470" s="404"/>
      <c r="G470" s="403">
        <v>3974943486.6799927</v>
      </c>
      <c r="H470" s="404"/>
      <c r="I470" s="412">
        <v>5.0195516434646877E-2</v>
      </c>
      <c r="J470" s="280"/>
      <c r="K470" s="280"/>
      <c r="L470" s="280"/>
      <c r="M470" s="280"/>
      <c r="N470" s="280"/>
      <c r="O470" s="280"/>
      <c r="P470" s="280"/>
      <c r="Q470" s="280"/>
      <c r="R470" s="280"/>
      <c r="S470" s="280"/>
      <c r="T470" s="280"/>
    </row>
    <row r="471" spans="1:20" x14ac:dyDescent="0.35">
      <c r="A471" t="s">
        <v>3269</v>
      </c>
      <c r="C471" s="403">
        <v>30068</v>
      </c>
      <c r="D471" s="404"/>
      <c r="E471" s="412">
        <v>0.11066739787336628</v>
      </c>
      <c r="F471" s="404"/>
      <c r="G471" s="403">
        <v>5256791215.9000006</v>
      </c>
      <c r="H471" s="404"/>
      <c r="I471" s="412">
        <v>6.6382667012860289E-2</v>
      </c>
      <c r="J471" s="280"/>
      <c r="K471" s="280"/>
      <c r="L471" s="280"/>
      <c r="M471" s="280"/>
      <c r="N471" s="280"/>
      <c r="O471" s="280"/>
      <c r="P471" s="280"/>
      <c r="Q471" s="280"/>
      <c r="R471" s="280"/>
      <c r="S471" s="280"/>
      <c r="T471" s="280"/>
    </row>
    <row r="472" spans="1:20" x14ac:dyDescent="0.35">
      <c r="A472" t="s">
        <v>3270</v>
      </c>
      <c r="C472" s="403">
        <v>27378</v>
      </c>
      <c r="D472" s="404"/>
      <c r="E472" s="412">
        <v>0.10076666286341035</v>
      </c>
      <c r="F472" s="404"/>
      <c r="G472" s="403">
        <v>6148981246.2999973</v>
      </c>
      <c r="H472" s="404"/>
      <c r="I472" s="412">
        <v>7.7649227024050832E-2</v>
      </c>
      <c r="J472" s="280"/>
      <c r="K472" s="280"/>
      <c r="L472" s="280"/>
      <c r="M472" s="280"/>
      <c r="N472" s="280"/>
      <c r="O472" s="280"/>
      <c r="P472" s="280"/>
      <c r="Q472" s="280"/>
      <c r="R472" s="280"/>
      <c r="S472" s="280"/>
      <c r="T472" s="280"/>
    </row>
    <row r="473" spans="1:20" x14ac:dyDescent="0.35">
      <c r="A473" t="s">
        <v>3271</v>
      </c>
      <c r="C473" s="403">
        <v>24381</v>
      </c>
      <c r="D473" s="404"/>
      <c r="E473" s="412">
        <v>8.9735992668303288E-2</v>
      </c>
      <c r="F473" s="404"/>
      <c r="G473" s="403">
        <v>6691749911.7999535</v>
      </c>
      <c r="H473" s="404"/>
      <c r="I473" s="412">
        <v>8.4503300185244379E-2</v>
      </c>
      <c r="J473" s="280"/>
      <c r="K473" s="280"/>
      <c r="L473" s="280"/>
      <c r="M473" s="280"/>
      <c r="N473" s="280"/>
      <c r="O473" s="280"/>
      <c r="P473" s="280"/>
      <c r="Q473" s="280"/>
      <c r="R473" s="280"/>
      <c r="S473" s="280"/>
      <c r="T473" s="280"/>
    </row>
    <row r="474" spans="1:20" x14ac:dyDescent="0.35">
      <c r="A474" t="s">
        <v>3272</v>
      </c>
      <c r="C474" s="403">
        <v>20912</v>
      </c>
      <c r="D474" s="404"/>
      <c r="E474" s="412">
        <v>7.696809313315936E-2</v>
      </c>
      <c r="F474" s="404"/>
      <c r="G474" s="403">
        <v>6785548472.2899866</v>
      </c>
      <c r="H474" s="404"/>
      <c r="I474" s="412">
        <v>8.5687786757292772E-2</v>
      </c>
      <c r="J474" s="280"/>
      <c r="K474" s="280"/>
      <c r="L474" s="280"/>
      <c r="M474" s="280"/>
      <c r="N474" s="280"/>
      <c r="O474" s="280"/>
      <c r="P474" s="280"/>
      <c r="Q474" s="280"/>
      <c r="R474" s="280"/>
      <c r="S474" s="280"/>
      <c r="T474" s="280"/>
    </row>
    <row r="475" spans="1:20" x14ac:dyDescent="0.35">
      <c r="A475" t="s">
        <v>3273</v>
      </c>
      <c r="C475" s="403">
        <v>18153</v>
      </c>
      <c r="D475" s="404"/>
      <c r="E475" s="412">
        <v>6.6813398749342098E-2</v>
      </c>
      <c r="F475" s="404"/>
      <c r="G475" s="403">
        <v>6798013199.4099998</v>
      </c>
      <c r="H475" s="404"/>
      <c r="I475" s="412">
        <v>8.5845191112122632E-2</v>
      </c>
      <c r="J475" s="280"/>
      <c r="K475" s="280"/>
      <c r="L475" s="280"/>
      <c r="M475" s="280"/>
      <c r="N475" s="280"/>
      <c r="O475" s="280"/>
      <c r="P475" s="280"/>
      <c r="Q475" s="280"/>
      <c r="R475" s="280"/>
      <c r="S475" s="280"/>
      <c r="T475" s="280"/>
    </row>
    <row r="476" spans="1:20" x14ac:dyDescent="0.35">
      <c r="A476" t="s">
        <v>3274</v>
      </c>
      <c r="C476" s="403">
        <v>14030</v>
      </c>
      <c r="D476" s="404"/>
      <c r="E476" s="412">
        <v>5.1638406018469106E-2</v>
      </c>
      <c r="F476" s="404"/>
      <c r="G476" s="403">
        <v>5942064922.0099945</v>
      </c>
      <c r="H476" s="404"/>
      <c r="I476" s="412">
        <v>7.5036291320360993E-2</v>
      </c>
      <c r="J476" s="280"/>
      <c r="K476" s="280"/>
      <c r="L476" s="280"/>
      <c r="M476" s="280"/>
      <c r="N476" s="280"/>
      <c r="O476" s="280"/>
      <c r="P476" s="280"/>
      <c r="Q476" s="280"/>
      <c r="R476" s="280"/>
      <c r="S476" s="280"/>
      <c r="T476" s="280"/>
    </row>
    <row r="477" spans="1:20" x14ac:dyDescent="0.35">
      <c r="A477" t="s">
        <v>3275</v>
      </c>
      <c r="C477" s="403">
        <v>10881</v>
      </c>
      <c r="D477" s="404"/>
      <c r="E477" s="412">
        <v>4.0048289086740005E-2</v>
      </c>
      <c r="F477" s="404"/>
      <c r="G477" s="403">
        <v>5159274694.470006</v>
      </c>
      <c r="H477" s="404"/>
      <c r="I477" s="412">
        <v>6.515123009545716E-2</v>
      </c>
      <c r="J477" s="280"/>
      <c r="K477" s="280"/>
      <c r="L477" s="280"/>
      <c r="M477" s="280"/>
      <c r="N477" s="280"/>
      <c r="O477" s="280"/>
      <c r="P477" s="280"/>
      <c r="Q477" s="280"/>
      <c r="R477" s="280"/>
      <c r="S477" s="280"/>
      <c r="T477" s="280"/>
    </row>
    <row r="478" spans="1:20" x14ac:dyDescent="0.35">
      <c r="A478" t="s">
        <v>3276</v>
      </c>
      <c r="C478" s="403">
        <v>8746</v>
      </c>
      <c r="D478" s="404"/>
      <c r="E478" s="412">
        <v>3.2190270779581663E-2</v>
      </c>
      <c r="F478" s="404"/>
      <c r="G478" s="403">
        <v>4583961883.2100124</v>
      </c>
      <c r="H478" s="404"/>
      <c r="I478" s="412">
        <v>5.7886190034023753E-2</v>
      </c>
      <c r="J478" s="280"/>
      <c r="K478" s="280"/>
      <c r="L478" s="280"/>
      <c r="M478" s="280"/>
      <c r="N478" s="280"/>
      <c r="O478" s="280"/>
      <c r="P478" s="280"/>
      <c r="Q478" s="280"/>
      <c r="R478" s="280"/>
      <c r="S478" s="280"/>
      <c r="T478" s="280"/>
    </row>
    <row r="479" spans="1:20" x14ac:dyDescent="0.35">
      <c r="A479" t="s">
        <v>3277</v>
      </c>
      <c r="C479" s="403">
        <v>7034</v>
      </c>
      <c r="D479" s="404"/>
      <c r="E479" s="412">
        <v>2.5889133851312307E-2</v>
      </c>
      <c r="F479" s="404"/>
      <c r="G479" s="403">
        <v>4032884698.779994</v>
      </c>
      <c r="H479" s="404"/>
      <c r="I479" s="412">
        <v>5.0927197041919649E-2</v>
      </c>
      <c r="J479" s="280"/>
      <c r="K479" s="280"/>
      <c r="L479" s="280"/>
      <c r="M479" s="280"/>
      <c r="N479" s="280"/>
      <c r="O479" s="280"/>
      <c r="P479" s="280"/>
      <c r="Q479" s="280"/>
      <c r="R479" s="280"/>
      <c r="S479" s="280"/>
      <c r="T479" s="280"/>
    </row>
    <row r="480" spans="1:20" x14ac:dyDescent="0.35">
      <c r="A480" t="s">
        <v>3278</v>
      </c>
      <c r="C480" s="403">
        <v>5079</v>
      </c>
      <c r="D480" s="404"/>
      <c r="E480" s="412">
        <v>1.869361825857481E-2</v>
      </c>
      <c r="F480" s="404"/>
      <c r="G480" s="403">
        <v>3172334698.9499969</v>
      </c>
      <c r="H480" s="404"/>
      <c r="I480" s="412">
        <v>4.0060186780251618E-2</v>
      </c>
      <c r="J480" s="280"/>
      <c r="K480" s="280"/>
      <c r="L480" s="280"/>
      <c r="M480" s="280"/>
      <c r="N480" s="280"/>
      <c r="O480" s="280"/>
      <c r="P480" s="280"/>
      <c r="Q480" s="280"/>
      <c r="R480" s="280"/>
      <c r="S480" s="280"/>
      <c r="T480" s="280"/>
    </row>
    <row r="481" spans="1:20" x14ac:dyDescent="0.35">
      <c r="A481" t="s">
        <v>3279</v>
      </c>
      <c r="C481" s="403">
        <v>4254</v>
      </c>
      <c r="D481" s="404"/>
      <c r="E481" s="412">
        <v>1.5657147484145942E-2</v>
      </c>
      <c r="F481" s="404"/>
      <c r="G481" s="403">
        <v>2867203400.9200034</v>
      </c>
      <c r="H481" s="404"/>
      <c r="I481" s="412">
        <v>3.6206994115673061E-2</v>
      </c>
      <c r="J481" s="280"/>
      <c r="K481" s="280"/>
      <c r="L481" s="280"/>
      <c r="M481" s="280"/>
      <c r="N481" s="280"/>
      <c r="O481" s="280"/>
      <c r="P481" s="280"/>
      <c r="Q481" s="280"/>
      <c r="R481" s="280"/>
      <c r="S481" s="280"/>
      <c r="T481" s="280"/>
    </row>
    <row r="482" spans="1:20" x14ac:dyDescent="0.35">
      <c r="A482" t="s">
        <v>3280</v>
      </c>
      <c r="C482" s="403">
        <v>2993</v>
      </c>
      <c r="D482" s="404"/>
      <c r="E482" s="412">
        <v>1.1015947912564364E-2</v>
      </c>
      <c r="F482" s="404"/>
      <c r="G482" s="403">
        <v>2168990552.7500024</v>
      </c>
      <c r="H482" s="404"/>
      <c r="I482" s="412">
        <v>2.7389974549824725E-2</v>
      </c>
      <c r="J482" s="280"/>
      <c r="K482" s="280"/>
      <c r="L482" s="280"/>
      <c r="M482" s="280"/>
      <c r="N482" s="280"/>
      <c r="O482" s="280"/>
      <c r="P482" s="280"/>
      <c r="Q482" s="280"/>
      <c r="R482" s="280"/>
      <c r="S482" s="280"/>
      <c r="T482" s="280"/>
    </row>
    <row r="483" spans="1:20" x14ac:dyDescent="0.35">
      <c r="A483" t="s">
        <v>3281</v>
      </c>
      <c r="C483" s="403">
        <v>2358</v>
      </c>
      <c r="D483" s="404"/>
      <c r="E483" s="412">
        <v>8.6787855589130544E-3</v>
      </c>
      <c r="F483" s="404"/>
      <c r="G483" s="403">
        <v>1824844626.1100004</v>
      </c>
      <c r="H483" s="404"/>
      <c r="I483" s="412">
        <v>2.3044105841385977E-2</v>
      </c>
      <c r="J483" s="280"/>
      <c r="K483" s="280"/>
      <c r="L483" s="280"/>
      <c r="M483" s="280"/>
      <c r="N483" s="280"/>
      <c r="O483" s="280"/>
      <c r="P483" s="280"/>
      <c r="Q483" s="280"/>
      <c r="R483" s="280"/>
      <c r="S483" s="280"/>
      <c r="T483" s="280"/>
    </row>
    <row r="484" spans="1:20" x14ac:dyDescent="0.35">
      <c r="A484" t="s">
        <v>3282</v>
      </c>
      <c r="C484" s="403">
        <v>2001</v>
      </c>
      <c r="D484" s="404"/>
      <c r="E484" s="412">
        <v>7.3648218419783799E-3</v>
      </c>
      <c r="F484" s="404"/>
      <c r="G484" s="403">
        <v>1648071969.1300015</v>
      </c>
      <c r="H484" s="404"/>
      <c r="I484" s="412">
        <v>2.0811823838290902E-2</v>
      </c>
      <c r="J484" s="280"/>
      <c r="K484" s="280"/>
      <c r="L484" s="280"/>
      <c r="M484" s="280"/>
      <c r="N484" s="280"/>
      <c r="O484" s="280"/>
      <c r="P484" s="280"/>
      <c r="Q484" s="280"/>
      <c r="R484" s="280"/>
      <c r="S484" s="280"/>
      <c r="T484" s="280"/>
    </row>
    <row r="485" spans="1:20" x14ac:dyDescent="0.35">
      <c r="A485" t="s">
        <v>3283</v>
      </c>
      <c r="C485" s="403">
        <v>1566</v>
      </c>
      <c r="D485" s="404"/>
      <c r="E485" s="412">
        <v>5.7637736154613414E-3</v>
      </c>
      <c r="F485" s="404"/>
      <c r="G485" s="403">
        <v>1369338197.830003</v>
      </c>
      <c r="H485" s="404"/>
      <c r="I485" s="412">
        <v>1.7291978676953507E-2</v>
      </c>
      <c r="J485" s="280"/>
      <c r="K485" s="280"/>
      <c r="L485" s="280"/>
      <c r="M485" s="280"/>
      <c r="N485" s="280"/>
      <c r="O485" s="280"/>
      <c r="P485" s="280"/>
      <c r="Q485" s="280"/>
      <c r="R485" s="280"/>
      <c r="S485" s="280"/>
      <c r="T485" s="280"/>
    </row>
    <row r="486" spans="1:20" x14ac:dyDescent="0.35">
      <c r="A486" t="s">
        <v>3284</v>
      </c>
      <c r="C486" s="403">
        <v>1200</v>
      </c>
      <c r="D486" s="404"/>
      <c r="E486" s="412">
        <v>4.4166847628056257E-3</v>
      </c>
      <c r="F486" s="404"/>
      <c r="G486" s="403">
        <v>1108597875.5499995</v>
      </c>
      <c r="H486" s="404"/>
      <c r="I486" s="412">
        <v>1.3999354473354431E-2</v>
      </c>
      <c r="J486" s="280"/>
      <c r="K486" s="280"/>
      <c r="L486" s="280"/>
      <c r="M486" s="280"/>
      <c r="N486" s="280"/>
      <c r="O486" s="280"/>
      <c r="P486" s="280"/>
      <c r="Q486" s="280"/>
      <c r="R486" s="280"/>
      <c r="S486" s="280"/>
      <c r="T486" s="280"/>
    </row>
    <row r="487" spans="1:20" x14ac:dyDescent="0.35">
      <c r="A487" t="s">
        <v>3285</v>
      </c>
      <c r="C487" s="403">
        <v>1024</v>
      </c>
      <c r="D487" s="404"/>
      <c r="E487" s="412">
        <v>3.7689043309274669E-3</v>
      </c>
      <c r="F487" s="404"/>
      <c r="G487" s="403">
        <v>996104919.08000028</v>
      </c>
      <c r="H487" s="404"/>
      <c r="I487" s="412">
        <v>1.2578795397686131E-2</v>
      </c>
      <c r="J487" s="280"/>
      <c r="K487" s="280"/>
      <c r="L487" s="280"/>
      <c r="M487" s="280"/>
      <c r="N487" s="280"/>
      <c r="O487" s="280"/>
      <c r="P487" s="280"/>
      <c r="Q487" s="280"/>
      <c r="R487" s="280"/>
      <c r="S487" s="280"/>
      <c r="T487" s="280"/>
    </row>
    <row r="488" spans="1:20" x14ac:dyDescent="0.35">
      <c r="A488" t="s">
        <v>3286</v>
      </c>
      <c r="C488" s="403">
        <v>4414</v>
      </c>
      <c r="D488" s="404"/>
      <c r="E488" s="412">
        <v>1.6246038785853359E-2</v>
      </c>
      <c r="F488" s="404"/>
      <c r="G488" s="403">
        <v>5632779788.4500294</v>
      </c>
      <c r="H488" s="404"/>
      <c r="I488" s="412">
        <v>7.1130644093771622E-2</v>
      </c>
      <c r="J488" s="280"/>
      <c r="K488" s="280"/>
      <c r="L488" s="280"/>
      <c r="M488" s="280"/>
      <c r="N488" s="280"/>
      <c r="O488" s="280"/>
      <c r="P488" s="280"/>
      <c r="Q488" s="280"/>
      <c r="R488" s="280"/>
      <c r="S488" s="280"/>
      <c r="T488" s="280"/>
    </row>
    <row r="489" spans="1:20" x14ac:dyDescent="0.35">
      <c r="A489" s="396" t="s">
        <v>265</v>
      </c>
      <c r="B489" s="396"/>
      <c r="C489" s="422">
        <v>271697</v>
      </c>
      <c r="D489" s="422"/>
      <c r="E489" s="423">
        <v>1</v>
      </c>
      <c r="F489" s="422"/>
      <c r="G489" s="422">
        <v>79189213878.399979</v>
      </c>
      <c r="H489" s="422"/>
      <c r="I489" s="423">
        <v>1</v>
      </c>
      <c r="J489" s="280"/>
      <c r="K489" s="280"/>
      <c r="L489" s="280"/>
      <c r="M489" s="280"/>
      <c r="N489" s="280"/>
      <c r="O489" s="280"/>
      <c r="P489" s="280"/>
      <c r="Q489" s="280"/>
      <c r="R489" s="280"/>
      <c r="S489" s="280"/>
      <c r="T489" s="280"/>
    </row>
    <row r="490" spans="1:20" x14ac:dyDescent="0.35">
      <c r="A490" s="396"/>
      <c r="B490" s="396"/>
      <c r="C490" s="447"/>
      <c r="D490" s="448"/>
      <c r="E490" s="449"/>
      <c r="F490" s="448"/>
      <c r="G490" s="450"/>
      <c r="H490" s="448"/>
      <c r="I490" s="449"/>
      <c r="J490" s="280"/>
      <c r="K490" s="280"/>
      <c r="L490" s="280"/>
      <c r="M490" s="280"/>
      <c r="N490" s="280"/>
      <c r="O490" s="280"/>
      <c r="P490" s="280"/>
      <c r="Q490" s="280"/>
      <c r="R490" s="280"/>
      <c r="S490" s="280"/>
      <c r="T490" s="280"/>
    </row>
    <row r="491" spans="1:20" ht="18.5" x14ac:dyDescent="0.45">
      <c r="A491" s="311" t="s">
        <v>3287</v>
      </c>
      <c r="B491" s="312"/>
      <c r="C491" s="428"/>
      <c r="D491" s="428"/>
      <c r="E491" s="428"/>
      <c r="F491" s="428"/>
      <c r="G491" s="428"/>
      <c r="H491" s="428"/>
      <c r="I491" s="428"/>
      <c r="J491" s="280"/>
      <c r="K491" s="280"/>
      <c r="L491" s="280"/>
      <c r="M491" s="280"/>
      <c r="N491" s="280"/>
      <c r="O491" s="280"/>
      <c r="P491" s="280"/>
      <c r="Q491" s="280"/>
      <c r="R491" s="280"/>
      <c r="S491" s="280"/>
      <c r="T491" s="280"/>
    </row>
    <row r="492" spans="1:20" x14ac:dyDescent="0.35">
      <c r="C492" s="429"/>
      <c r="D492" s="429"/>
      <c r="E492" s="429"/>
      <c r="F492" s="429"/>
      <c r="G492" s="429"/>
      <c r="H492" s="429"/>
      <c r="I492" s="429"/>
      <c r="J492" s="280"/>
      <c r="K492" s="280"/>
      <c r="L492" s="280"/>
      <c r="M492" s="280"/>
      <c r="N492" s="280"/>
      <c r="O492" s="280"/>
      <c r="P492" s="280"/>
      <c r="Q492" s="280"/>
      <c r="R492" s="280"/>
      <c r="S492" s="280"/>
      <c r="T492" s="280"/>
    </row>
    <row r="493" spans="1:20" x14ac:dyDescent="0.35">
      <c r="A493" s="418" t="s">
        <v>3288</v>
      </c>
      <c r="B493" s="435"/>
      <c r="C493" s="419" t="s">
        <v>944</v>
      </c>
      <c r="D493" s="420"/>
      <c r="E493" s="419" t="s">
        <v>3179</v>
      </c>
      <c r="F493" s="420"/>
      <c r="G493" s="419" t="s">
        <v>3180</v>
      </c>
      <c r="H493" s="420"/>
      <c r="I493" s="419" t="s">
        <v>3179</v>
      </c>
      <c r="J493" s="280"/>
      <c r="K493" s="280"/>
      <c r="L493" s="280"/>
      <c r="M493" s="280"/>
      <c r="N493" s="280"/>
      <c r="O493" s="280"/>
      <c r="P493" s="280"/>
      <c r="Q493" s="280"/>
      <c r="R493" s="280"/>
      <c r="S493" s="280"/>
      <c r="T493" s="280"/>
    </row>
    <row r="494" spans="1:20" x14ac:dyDescent="0.35">
      <c r="A494" s="430" t="s">
        <v>3289</v>
      </c>
      <c r="C494" s="403">
        <v>60463</v>
      </c>
      <c r="D494" s="403"/>
      <c r="E494" s="412">
        <v>0.2225383423445971</v>
      </c>
      <c r="F494" s="403"/>
      <c r="G494" s="403">
        <v>17128276366.090084</v>
      </c>
      <c r="H494" s="403"/>
      <c r="I494" s="412">
        <v>0.21629557268230662</v>
      </c>
      <c r="J494" s="280"/>
      <c r="K494" s="280"/>
      <c r="L494" s="280"/>
      <c r="M494" s="280"/>
      <c r="N494" s="280"/>
      <c r="O494" s="280"/>
      <c r="P494" s="280"/>
      <c r="Q494" s="280"/>
      <c r="R494" s="280"/>
      <c r="S494" s="280"/>
      <c r="T494" s="280"/>
    </row>
    <row r="495" spans="1:20" x14ac:dyDescent="0.35">
      <c r="A495" s="430" t="s">
        <v>3290</v>
      </c>
      <c r="C495" s="403">
        <v>202299</v>
      </c>
      <c r="D495" s="403"/>
      <c r="E495" s="412">
        <v>0.7445757590256793</v>
      </c>
      <c r="F495" s="403"/>
      <c r="G495" s="403">
        <v>59212989120.919426</v>
      </c>
      <c r="H495" s="403"/>
      <c r="I495" s="412">
        <v>0.74774058512368935</v>
      </c>
      <c r="J495" s="280"/>
      <c r="K495" s="280"/>
      <c r="L495" s="280"/>
      <c r="M495" s="280"/>
      <c r="N495" s="280"/>
      <c r="O495" s="280"/>
      <c r="P495" s="280"/>
      <c r="Q495" s="280"/>
      <c r="R495" s="280"/>
      <c r="S495" s="280"/>
      <c r="T495" s="280"/>
    </row>
    <row r="496" spans="1:20" x14ac:dyDescent="0.35">
      <c r="A496" s="430" t="s">
        <v>3291</v>
      </c>
      <c r="C496" s="403">
        <v>8606</v>
      </c>
      <c r="D496" s="403"/>
      <c r="E496" s="412">
        <v>3.167499089058768E-2</v>
      </c>
      <c r="F496" s="403"/>
      <c r="G496" s="403">
        <v>2780126776.7700081</v>
      </c>
      <c r="H496" s="403"/>
      <c r="I496" s="412">
        <v>3.510739203749496E-2</v>
      </c>
      <c r="J496" s="280"/>
      <c r="K496" s="280"/>
      <c r="L496" s="280"/>
      <c r="M496" s="280"/>
      <c r="N496" s="280"/>
      <c r="O496" s="280"/>
      <c r="P496" s="280"/>
      <c r="Q496" s="280"/>
      <c r="R496" s="280"/>
      <c r="S496" s="280"/>
      <c r="T496" s="280"/>
    </row>
    <row r="497" spans="1:20" x14ac:dyDescent="0.35">
      <c r="A497" s="430" t="s">
        <v>263</v>
      </c>
      <c r="C497" s="403">
        <v>329</v>
      </c>
      <c r="D497" s="403"/>
      <c r="E497" s="412">
        <v>1.2109077391358756E-3</v>
      </c>
      <c r="F497" s="403"/>
      <c r="G497" s="403">
        <v>67821614.620000079</v>
      </c>
      <c r="H497" s="403"/>
      <c r="I497" s="412">
        <v>8.5645015650925448E-4</v>
      </c>
      <c r="J497" s="280"/>
      <c r="K497" s="280"/>
      <c r="L497" s="280"/>
      <c r="M497" s="280"/>
      <c r="N497" s="280"/>
      <c r="O497" s="280"/>
      <c r="P497" s="280"/>
      <c r="Q497" s="280"/>
      <c r="R497" s="280"/>
      <c r="S497" s="280"/>
      <c r="T497" s="280"/>
    </row>
    <row r="498" spans="1:20" x14ac:dyDescent="0.35">
      <c r="A498" s="432" t="s">
        <v>265</v>
      </c>
      <c r="B498" s="396"/>
      <c r="C498" s="422">
        <v>271697</v>
      </c>
      <c r="D498" s="422"/>
      <c r="E498" s="423">
        <v>1</v>
      </c>
      <c r="F498" s="422"/>
      <c r="G498" s="422">
        <v>79189213878.399506</v>
      </c>
      <c r="H498" s="422"/>
      <c r="I498" s="423">
        <v>1</v>
      </c>
      <c r="J498" s="280"/>
      <c r="K498" s="280"/>
      <c r="L498" s="280"/>
      <c r="M498" s="280"/>
      <c r="N498" s="280"/>
      <c r="O498" s="280"/>
      <c r="P498" s="280"/>
      <c r="Q498" s="280"/>
      <c r="R498" s="280"/>
      <c r="S498" s="280"/>
      <c r="T498" s="280"/>
    </row>
    <row r="499" spans="1:20" x14ac:dyDescent="0.35">
      <c r="A499" s="280"/>
      <c r="B499" s="280"/>
      <c r="C499" s="280"/>
      <c r="D499" s="280"/>
      <c r="E499" s="280"/>
      <c r="F499" s="280"/>
      <c r="G499" s="280"/>
      <c r="H499" s="280"/>
      <c r="I499" s="280"/>
      <c r="J499" s="280"/>
      <c r="K499" s="280"/>
      <c r="L499" s="280"/>
      <c r="M499" s="280"/>
      <c r="N499" s="280"/>
      <c r="O499" s="280"/>
      <c r="P499" s="280"/>
      <c r="Q499" s="280"/>
      <c r="R499" s="280"/>
      <c r="S499" s="280"/>
      <c r="T499" s="280"/>
    </row>
    <row r="500" spans="1:20" ht="18.5" x14ac:dyDescent="0.45">
      <c r="A500" s="499" t="s">
        <v>3292</v>
      </c>
      <c r="B500" s="499"/>
      <c r="C500" s="499"/>
      <c r="D500" s="312"/>
      <c r="E500" s="312"/>
      <c r="F500" s="312"/>
      <c r="G500" s="312"/>
      <c r="H500" s="312"/>
      <c r="I500" s="312"/>
      <c r="J500" s="312"/>
      <c r="K500" s="312"/>
      <c r="L500" s="312"/>
      <c r="M500" s="312"/>
      <c r="N500" s="312"/>
      <c r="O500" s="312"/>
      <c r="P500" s="312"/>
      <c r="Q500" s="312"/>
      <c r="R500" s="312"/>
      <c r="S500" s="312"/>
      <c r="T500" s="312"/>
    </row>
    <row r="501" spans="1:20" ht="15" thickBot="1" x14ac:dyDescent="0.4">
      <c r="A501" s="505" t="s">
        <v>3293</v>
      </c>
      <c r="B501" s="505"/>
      <c r="C501" s="505"/>
      <c r="D501" s="505"/>
      <c r="E501" s="505"/>
      <c r="F501" s="505"/>
      <c r="G501" s="505"/>
      <c r="H501" s="505"/>
      <c r="I501" s="505"/>
      <c r="J501" s="505"/>
      <c r="K501" s="505"/>
      <c r="L501" s="505"/>
      <c r="M501" s="505"/>
      <c r="N501" s="505"/>
      <c r="O501" s="505"/>
      <c r="P501" s="505"/>
      <c r="Q501" s="505"/>
      <c r="R501" s="505"/>
      <c r="S501" s="505"/>
      <c r="T501" s="505"/>
    </row>
    <row r="502" spans="1:20" ht="15" thickBot="1" x14ac:dyDescent="0.4">
      <c r="A502" s="451" t="s">
        <v>3187</v>
      </c>
      <c r="B502" s="452" t="s">
        <v>3294</v>
      </c>
      <c r="C502" s="451" t="s">
        <v>3236</v>
      </c>
      <c r="D502" s="451" t="s">
        <v>3237</v>
      </c>
      <c r="E502" s="451" t="s">
        <v>3238</v>
      </c>
      <c r="F502" s="451" t="s">
        <v>3239</v>
      </c>
      <c r="G502" s="451" t="s">
        <v>3240</v>
      </c>
      <c r="H502" s="451" t="s">
        <v>3241</v>
      </c>
      <c r="I502" s="451" t="s">
        <v>3242</v>
      </c>
      <c r="J502" s="451" t="s">
        <v>3243</v>
      </c>
      <c r="K502" s="451" t="s">
        <v>3244</v>
      </c>
      <c r="L502" s="451" t="s">
        <v>3245</v>
      </c>
      <c r="M502" s="451" t="s">
        <v>3246</v>
      </c>
      <c r="N502" s="451" t="s">
        <v>3247</v>
      </c>
      <c r="O502" s="451" t="s">
        <v>3248</v>
      </c>
      <c r="P502" s="451" t="s">
        <v>3249</v>
      </c>
      <c r="Q502" s="451" t="s">
        <v>3250</v>
      </c>
      <c r="R502" s="451" t="s">
        <v>3295</v>
      </c>
      <c r="S502" s="451" t="s">
        <v>265</v>
      </c>
      <c r="T502" s="453" t="s">
        <v>3296</v>
      </c>
    </row>
    <row r="503" spans="1:20" x14ac:dyDescent="0.35">
      <c r="A503" s="454" t="s">
        <v>3188</v>
      </c>
      <c r="B503" s="455" t="s">
        <v>3297</v>
      </c>
      <c r="C503" s="456">
        <v>249866046.42000023</v>
      </c>
      <c r="D503" s="456">
        <v>191541868.30999994</v>
      </c>
      <c r="E503" s="456">
        <v>275637105.30000007</v>
      </c>
      <c r="F503" s="456">
        <v>389355048.24000043</v>
      </c>
      <c r="G503" s="456">
        <v>534164657.44000149</v>
      </c>
      <c r="H503" s="456">
        <v>776022102.11000001</v>
      </c>
      <c r="I503" s="456">
        <v>798247375.91999924</v>
      </c>
      <c r="J503" s="456">
        <v>842318118.7099973</v>
      </c>
      <c r="K503" s="456">
        <v>608484014.63000011</v>
      </c>
      <c r="L503" s="456">
        <v>506317885.87999988</v>
      </c>
      <c r="M503" s="456">
        <v>367662368.8100003</v>
      </c>
      <c r="N503" s="456">
        <v>326490026.92999983</v>
      </c>
      <c r="O503" s="456">
        <v>275037297.15999973</v>
      </c>
      <c r="P503" s="456">
        <v>170410580.09000006</v>
      </c>
      <c r="Q503" s="456">
        <v>0</v>
      </c>
      <c r="R503" s="456">
        <v>0</v>
      </c>
      <c r="S503" s="457">
        <v>6311554495.9499998</v>
      </c>
      <c r="T503" s="458">
        <v>7.9702199161135592E-2</v>
      </c>
    </row>
    <row r="504" spans="1:20" x14ac:dyDescent="0.35">
      <c r="A504" s="438" t="s">
        <v>3188</v>
      </c>
      <c r="B504" s="459" t="s">
        <v>3181</v>
      </c>
      <c r="C504" s="460">
        <v>249862139.58000022</v>
      </c>
      <c r="D504" s="460">
        <v>191541868.30999994</v>
      </c>
      <c r="E504" s="460">
        <v>275637105.30000007</v>
      </c>
      <c r="F504" s="460">
        <v>388995526.78000045</v>
      </c>
      <c r="G504" s="460">
        <v>533891041.16000152</v>
      </c>
      <c r="H504" s="460">
        <v>775505195.38999999</v>
      </c>
      <c r="I504" s="460">
        <v>798247375.91999924</v>
      </c>
      <c r="J504" s="460">
        <v>841794559.71999729</v>
      </c>
      <c r="K504" s="460">
        <v>608402636.72000015</v>
      </c>
      <c r="L504" s="460">
        <v>506162547.12999988</v>
      </c>
      <c r="M504" s="460">
        <v>366042458.07000029</v>
      </c>
      <c r="N504" s="460">
        <v>326490026.92999983</v>
      </c>
      <c r="O504" s="460">
        <v>275037297.15999973</v>
      </c>
      <c r="P504" s="460">
        <v>170410580.09000006</v>
      </c>
      <c r="Q504" s="460">
        <v>0</v>
      </c>
      <c r="R504" s="460">
        <v>0</v>
      </c>
      <c r="S504" s="461">
        <v>6308020358.2600002</v>
      </c>
      <c r="T504" s="462">
        <v>0.99944005273308389</v>
      </c>
    </row>
    <row r="505" spans="1:20" x14ac:dyDescent="0.35">
      <c r="A505" s="438" t="s">
        <v>3188</v>
      </c>
      <c r="B505" s="459" t="s">
        <v>3182</v>
      </c>
      <c r="C505" s="460">
        <v>3906.84</v>
      </c>
      <c r="D505" s="460">
        <v>0</v>
      </c>
      <c r="E505" s="460">
        <v>0</v>
      </c>
      <c r="F505" s="460">
        <v>359521.45999999996</v>
      </c>
      <c r="G505" s="460">
        <v>273616.28000000003</v>
      </c>
      <c r="H505" s="460">
        <v>516906.72</v>
      </c>
      <c r="I505" s="460">
        <v>0</v>
      </c>
      <c r="J505" s="460">
        <v>523558.99</v>
      </c>
      <c r="K505" s="460">
        <v>81377.91</v>
      </c>
      <c r="L505" s="460">
        <v>155338.75</v>
      </c>
      <c r="M505" s="460">
        <v>1619910.74</v>
      </c>
      <c r="N505" s="460">
        <v>0</v>
      </c>
      <c r="O505" s="460">
        <v>0</v>
      </c>
      <c r="P505" s="460">
        <v>0</v>
      </c>
      <c r="Q505" s="460">
        <v>0</v>
      </c>
      <c r="R505" s="460">
        <v>0</v>
      </c>
      <c r="S505" s="461">
        <v>3534137.69</v>
      </c>
      <c r="T505" s="462">
        <v>5.5994726691622272E-4</v>
      </c>
    </row>
    <row r="506" spans="1:20" x14ac:dyDescent="0.35">
      <c r="A506" s="438" t="s">
        <v>3188</v>
      </c>
      <c r="B506" s="459" t="s">
        <v>3183</v>
      </c>
      <c r="C506" s="460">
        <v>0</v>
      </c>
      <c r="D506" s="460">
        <v>0</v>
      </c>
      <c r="E506" s="460">
        <v>0</v>
      </c>
      <c r="F506" s="460">
        <v>0</v>
      </c>
      <c r="G506" s="460">
        <v>0</v>
      </c>
      <c r="H506" s="460">
        <v>0</v>
      </c>
      <c r="I506" s="460">
        <v>0</v>
      </c>
      <c r="J506" s="460">
        <v>0</v>
      </c>
      <c r="K506" s="460">
        <v>0</v>
      </c>
      <c r="L506" s="460">
        <v>0</v>
      </c>
      <c r="M506" s="460">
        <v>0</v>
      </c>
      <c r="N506" s="460">
        <v>0</v>
      </c>
      <c r="O506" s="460">
        <v>0</v>
      </c>
      <c r="P506" s="460">
        <v>0</v>
      </c>
      <c r="Q506" s="460">
        <v>0</v>
      </c>
      <c r="R506" s="460">
        <v>0</v>
      </c>
      <c r="S506" s="461">
        <v>0</v>
      </c>
      <c r="T506" s="462">
        <v>0</v>
      </c>
    </row>
    <row r="507" spans="1:20" x14ac:dyDescent="0.35">
      <c r="A507" s="438" t="s">
        <v>3188</v>
      </c>
      <c r="B507" s="459" t="s">
        <v>3184</v>
      </c>
      <c r="C507" s="460">
        <v>0</v>
      </c>
      <c r="D507" s="460">
        <v>0</v>
      </c>
      <c r="E507" s="460">
        <v>0</v>
      </c>
      <c r="F507" s="460">
        <v>0</v>
      </c>
      <c r="G507" s="460">
        <v>0</v>
      </c>
      <c r="H507" s="460">
        <v>0</v>
      </c>
      <c r="I507" s="460">
        <v>0</v>
      </c>
      <c r="J507" s="460">
        <v>0</v>
      </c>
      <c r="K507" s="460">
        <v>0</v>
      </c>
      <c r="L507" s="460">
        <v>0</v>
      </c>
      <c r="M507" s="460">
        <v>0</v>
      </c>
      <c r="N507" s="460">
        <v>0</v>
      </c>
      <c r="O507" s="460">
        <v>0</v>
      </c>
      <c r="P507" s="460">
        <v>0</v>
      </c>
      <c r="Q507" s="460">
        <v>0</v>
      </c>
      <c r="R507" s="460">
        <v>0</v>
      </c>
      <c r="S507" s="461">
        <v>0</v>
      </c>
      <c r="T507" s="462">
        <v>0</v>
      </c>
    </row>
    <row r="508" spans="1:20" ht="15" thickBot="1" x14ac:dyDescent="0.4">
      <c r="A508" s="438"/>
      <c r="B508" s="463" t="s">
        <v>3185</v>
      </c>
      <c r="C508" s="464">
        <v>0</v>
      </c>
      <c r="D508" s="464">
        <v>0</v>
      </c>
      <c r="E508" s="464">
        <v>0</v>
      </c>
      <c r="F508" s="464">
        <v>0</v>
      </c>
      <c r="G508" s="464">
        <v>0</v>
      </c>
      <c r="H508" s="464">
        <v>0</v>
      </c>
      <c r="I508" s="464">
        <v>0</v>
      </c>
      <c r="J508" s="464">
        <v>0</v>
      </c>
      <c r="K508" s="464">
        <v>0</v>
      </c>
      <c r="L508" s="464">
        <v>0</v>
      </c>
      <c r="M508" s="464">
        <v>0</v>
      </c>
      <c r="N508" s="464">
        <v>0</v>
      </c>
      <c r="O508" s="464">
        <v>0</v>
      </c>
      <c r="P508" s="464">
        <v>0</v>
      </c>
      <c r="Q508" s="464">
        <v>0</v>
      </c>
      <c r="R508" s="464">
        <v>0</v>
      </c>
      <c r="S508" s="465">
        <v>0</v>
      </c>
      <c r="T508" s="466">
        <v>0</v>
      </c>
    </row>
    <row r="509" spans="1:20" x14ac:dyDescent="0.35">
      <c r="A509" s="454" t="s">
        <v>3189</v>
      </c>
      <c r="B509" s="455" t="s">
        <v>3297</v>
      </c>
      <c r="C509" s="460">
        <v>942440302.84000194</v>
      </c>
      <c r="D509" s="460">
        <v>667731287.55999947</v>
      </c>
      <c r="E509" s="460">
        <v>936700305.27000022</v>
      </c>
      <c r="F509" s="460">
        <v>1068503565.599998</v>
      </c>
      <c r="G509" s="460">
        <v>1231978345.7499979</v>
      </c>
      <c r="H509" s="460">
        <v>1390025271.1599998</v>
      </c>
      <c r="I509" s="460">
        <v>1594950999.1400003</v>
      </c>
      <c r="J509" s="460">
        <v>1472341113.610003</v>
      </c>
      <c r="K509" s="460">
        <v>1233903034.4899991</v>
      </c>
      <c r="L509" s="460">
        <v>1284039683.5199988</v>
      </c>
      <c r="M509" s="460">
        <v>1381919424.7799995</v>
      </c>
      <c r="N509" s="460">
        <v>1271012038.079999</v>
      </c>
      <c r="O509" s="460">
        <v>1324874071.8499975</v>
      </c>
      <c r="P509" s="460">
        <v>1406465310.1399977</v>
      </c>
      <c r="Q509" s="460">
        <v>45432109.949999996</v>
      </c>
      <c r="R509" s="460">
        <v>0</v>
      </c>
      <c r="S509" s="461">
        <v>17252316863.739994</v>
      </c>
      <c r="T509" s="462">
        <v>0.21786195390488414</v>
      </c>
    </row>
    <row r="510" spans="1:20" x14ac:dyDescent="0.35">
      <c r="A510" s="282"/>
      <c r="B510" s="459" t="s">
        <v>3181</v>
      </c>
      <c r="C510" s="460">
        <v>942345227.11000192</v>
      </c>
      <c r="D510" s="460">
        <v>667063739.13999951</v>
      </c>
      <c r="E510" s="460">
        <v>935146671.89000022</v>
      </c>
      <c r="F510" s="460">
        <v>1068240243.069998</v>
      </c>
      <c r="G510" s="460">
        <v>1231776141.4199979</v>
      </c>
      <c r="H510" s="460">
        <v>1387786920.8899999</v>
      </c>
      <c r="I510" s="460">
        <v>1593072609.8900003</v>
      </c>
      <c r="J510" s="460">
        <v>1472341113.610003</v>
      </c>
      <c r="K510" s="460">
        <v>1232847647.8599992</v>
      </c>
      <c r="L510" s="460">
        <v>1281793929.2499988</v>
      </c>
      <c r="M510" s="460">
        <v>1380596819.1099994</v>
      </c>
      <c r="N510" s="460">
        <v>1270067588.1799989</v>
      </c>
      <c r="O510" s="460">
        <v>1321567693.8799975</v>
      </c>
      <c r="P510" s="460">
        <v>1404987630.6999977</v>
      </c>
      <c r="Q510" s="460">
        <v>45432109.949999996</v>
      </c>
      <c r="R510" s="460">
        <v>0</v>
      </c>
      <c r="S510" s="461">
        <v>17235066085.949993</v>
      </c>
      <c r="T510" s="462">
        <v>0.99900008920968419</v>
      </c>
    </row>
    <row r="511" spans="1:20" x14ac:dyDescent="0.35">
      <c r="A511" s="438" t="s">
        <v>3189</v>
      </c>
      <c r="B511" s="459" t="s">
        <v>3182</v>
      </c>
      <c r="C511" s="460">
        <v>95075.73</v>
      </c>
      <c r="D511" s="460">
        <v>667548.41999999993</v>
      </c>
      <c r="E511" s="460">
        <v>1416089.64</v>
      </c>
      <c r="F511" s="460">
        <v>263322.53000000003</v>
      </c>
      <c r="G511" s="460">
        <v>202204.33</v>
      </c>
      <c r="H511" s="460">
        <v>2142514.7400000002</v>
      </c>
      <c r="I511" s="460">
        <v>1878389.25</v>
      </c>
      <c r="J511" s="460">
        <v>0</v>
      </c>
      <c r="K511" s="460">
        <v>779758.04</v>
      </c>
      <c r="L511" s="460">
        <v>1411861.56</v>
      </c>
      <c r="M511" s="460">
        <v>1322605.67</v>
      </c>
      <c r="N511" s="460">
        <v>944449.9</v>
      </c>
      <c r="O511" s="460">
        <v>3306377.9699999997</v>
      </c>
      <c r="P511" s="460">
        <v>1477679.44</v>
      </c>
      <c r="Q511" s="460">
        <v>0</v>
      </c>
      <c r="R511" s="460">
        <v>0</v>
      </c>
      <c r="S511" s="461">
        <v>15907877.220000001</v>
      </c>
      <c r="T511" s="462">
        <v>9.2207193651968765E-4</v>
      </c>
    </row>
    <row r="512" spans="1:20" x14ac:dyDescent="0.35">
      <c r="A512" s="438" t="s">
        <v>3189</v>
      </c>
      <c r="B512" s="459" t="s">
        <v>3183</v>
      </c>
      <c r="C512" s="460">
        <v>0</v>
      </c>
      <c r="D512" s="460">
        <v>0</v>
      </c>
      <c r="E512" s="460">
        <v>137543.74</v>
      </c>
      <c r="F512" s="460">
        <v>0</v>
      </c>
      <c r="G512" s="460">
        <v>0</v>
      </c>
      <c r="H512" s="460">
        <v>95835.53</v>
      </c>
      <c r="I512" s="460">
        <v>0</v>
      </c>
      <c r="J512" s="460">
        <v>0</v>
      </c>
      <c r="K512" s="460">
        <v>275628.59000000003</v>
      </c>
      <c r="L512" s="460">
        <v>833892.71</v>
      </c>
      <c r="M512" s="460">
        <v>0</v>
      </c>
      <c r="N512" s="460">
        <v>0</v>
      </c>
      <c r="O512" s="460">
        <v>0</v>
      </c>
      <c r="P512" s="460">
        <v>0</v>
      </c>
      <c r="Q512" s="460">
        <v>0</v>
      </c>
      <c r="R512" s="460">
        <v>0</v>
      </c>
      <c r="S512" s="461">
        <v>1342900.5699999998</v>
      </c>
      <c r="T512" s="462">
        <v>7.7838853796062437E-5</v>
      </c>
    </row>
    <row r="513" spans="1:20" x14ac:dyDescent="0.35">
      <c r="A513" s="438" t="s">
        <v>3188</v>
      </c>
      <c r="B513" s="459" t="s">
        <v>3184</v>
      </c>
      <c r="C513" s="460">
        <v>0</v>
      </c>
      <c r="D513" s="460">
        <v>0</v>
      </c>
      <c r="E513" s="460">
        <v>0</v>
      </c>
      <c r="F513" s="460">
        <v>0</v>
      </c>
      <c r="G513" s="460">
        <v>0</v>
      </c>
      <c r="H513" s="460">
        <v>0</v>
      </c>
      <c r="I513" s="460">
        <v>0</v>
      </c>
      <c r="J513" s="460">
        <v>0</v>
      </c>
      <c r="K513" s="460">
        <v>0</v>
      </c>
      <c r="L513" s="460">
        <v>0</v>
      </c>
      <c r="M513" s="460">
        <v>0</v>
      </c>
      <c r="N513" s="460">
        <v>0</v>
      </c>
      <c r="O513" s="460">
        <v>0</v>
      </c>
      <c r="P513" s="460">
        <v>0</v>
      </c>
      <c r="Q513" s="460">
        <v>0</v>
      </c>
      <c r="R513" s="460">
        <v>0</v>
      </c>
      <c r="S513" s="461">
        <v>0</v>
      </c>
      <c r="T513" s="462">
        <v>0</v>
      </c>
    </row>
    <row r="514" spans="1:20" ht="15" thickBot="1" x14ac:dyDescent="0.4">
      <c r="A514" s="438"/>
      <c r="B514" s="463" t="s">
        <v>3185</v>
      </c>
      <c r="C514" s="464">
        <v>0</v>
      </c>
      <c r="D514" s="464">
        <v>0</v>
      </c>
      <c r="E514" s="464">
        <v>0</v>
      </c>
      <c r="F514" s="464">
        <v>0</v>
      </c>
      <c r="G514" s="464">
        <v>0</v>
      </c>
      <c r="H514" s="464">
        <v>0</v>
      </c>
      <c r="I514" s="464">
        <v>0</v>
      </c>
      <c r="J514" s="464">
        <v>0</v>
      </c>
      <c r="K514" s="464">
        <v>0</v>
      </c>
      <c r="L514" s="464">
        <v>0</v>
      </c>
      <c r="M514" s="464">
        <v>0</v>
      </c>
      <c r="N514" s="464">
        <v>0</v>
      </c>
      <c r="O514" s="464">
        <v>0</v>
      </c>
      <c r="P514" s="464">
        <v>0</v>
      </c>
      <c r="Q514" s="464">
        <v>0</v>
      </c>
      <c r="R514" s="464">
        <v>0</v>
      </c>
      <c r="S514" s="465">
        <v>0</v>
      </c>
      <c r="T514" s="466">
        <v>0</v>
      </c>
    </row>
    <row r="515" spans="1:20" x14ac:dyDescent="0.35">
      <c r="A515" s="454" t="s">
        <v>3190</v>
      </c>
      <c r="B515" s="455" t="s">
        <v>3297</v>
      </c>
      <c r="C515" s="460">
        <v>29359690.389999982</v>
      </c>
      <c r="D515" s="460">
        <v>24505966.170000002</v>
      </c>
      <c r="E515" s="460">
        <v>30465548.780000001</v>
      </c>
      <c r="F515" s="460">
        <v>42979746.81999997</v>
      </c>
      <c r="G515" s="460">
        <v>58758833.979999974</v>
      </c>
      <c r="H515" s="460">
        <v>76388380.400000066</v>
      </c>
      <c r="I515" s="460">
        <v>83339940.509999946</v>
      </c>
      <c r="J515" s="460">
        <v>61629817.25</v>
      </c>
      <c r="K515" s="460">
        <v>53900570.090000004</v>
      </c>
      <c r="L515" s="460">
        <v>56666711.009999961</v>
      </c>
      <c r="M515" s="460">
        <v>49962066.550000034</v>
      </c>
      <c r="N515" s="460">
        <v>49264642.380000032</v>
      </c>
      <c r="O515" s="460">
        <v>18126903.359999996</v>
      </c>
      <c r="P515" s="460">
        <v>5971798.8700000001</v>
      </c>
      <c r="Q515" s="460">
        <v>240249.7</v>
      </c>
      <c r="R515" s="460">
        <v>0</v>
      </c>
      <c r="S515" s="461">
        <v>641560866.26000011</v>
      </c>
      <c r="T515" s="462">
        <v>8.1016193347386543E-3</v>
      </c>
    </row>
    <row r="516" spans="1:20" x14ac:dyDescent="0.35">
      <c r="A516" s="438" t="s">
        <v>3190</v>
      </c>
      <c r="B516" s="459" t="s">
        <v>3181</v>
      </c>
      <c r="C516" s="460">
        <v>29359690.389999982</v>
      </c>
      <c r="D516" s="460">
        <v>24505966.170000002</v>
      </c>
      <c r="E516" s="460">
        <v>30465548.780000001</v>
      </c>
      <c r="F516" s="460">
        <v>42979746.81999997</v>
      </c>
      <c r="G516" s="460">
        <v>58758833.979999974</v>
      </c>
      <c r="H516" s="460">
        <v>76234205.820000067</v>
      </c>
      <c r="I516" s="460">
        <v>83339940.509999946</v>
      </c>
      <c r="J516" s="460">
        <v>61629817.25</v>
      </c>
      <c r="K516" s="460">
        <v>53900570.090000004</v>
      </c>
      <c r="L516" s="460">
        <v>56666711.009999961</v>
      </c>
      <c r="M516" s="460">
        <v>49962066.550000034</v>
      </c>
      <c r="N516" s="460">
        <v>49264642.380000032</v>
      </c>
      <c r="O516" s="460">
        <v>18126903.359999996</v>
      </c>
      <c r="P516" s="460">
        <v>5971798.8700000001</v>
      </c>
      <c r="Q516" s="460">
        <v>240249.7</v>
      </c>
      <c r="R516" s="460">
        <v>0</v>
      </c>
      <c r="S516" s="461">
        <v>641406691.68000007</v>
      </c>
      <c r="T516" s="462">
        <v>0.99975968830377882</v>
      </c>
    </row>
    <row r="517" spans="1:20" x14ac:dyDescent="0.35">
      <c r="A517" s="438" t="s">
        <v>3190</v>
      </c>
      <c r="B517" s="459" t="s">
        <v>3182</v>
      </c>
      <c r="C517" s="460">
        <v>0</v>
      </c>
      <c r="D517" s="460">
        <v>0</v>
      </c>
      <c r="E517" s="460">
        <v>0</v>
      </c>
      <c r="F517" s="460">
        <v>0</v>
      </c>
      <c r="G517" s="460">
        <v>0</v>
      </c>
      <c r="H517" s="460">
        <v>0</v>
      </c>
      <c r="I517" s="460">
        <v>0</v>
      </c>
      <c r="J517" s="460">
        <v>0</v>
      </c>
      <c r="K517" s="460">
        <v>0</v>
      </c>
      <c r="L517" s="460">
        <v>0</v>
      </c>
      <c r="M517" s="460">
        <v>0</v>
      </c>
      <c r="N517" s="460">
        <v>0</v>
      </c>
      <c r="O517" s="460">
        <v>0</v>
      </c>
      <c r="P517" s="460">
        <v>0</v>
      </c>
      <c r="Q517" s="460">
        <v>0</v>
      </c>
      <c r="R517" s="460">
        <v>0</v>
      </c>
      <c r="S517" s="461">
        <v>0</v>
      </c>
      <c r="T517" s="462">
        <v>0</v>
      </c>
    </row>
    <row r="518" spans="1:20" x14ac:dyDescent="0.35">
      <c r="A518" s="438" t="s">
        <v>3190</v>
      </c>
      <c r="B518" s="459" t="s">
        <v>3183</v>
      </c>
      <c r="C518" s="460">
        <v>0</v>
      </c>
      <c r="D518" s="460">
        <v>0</v>
      </c>
      <c r="E518" s="460">
        <v>0</v>
      </c>
      <c r="F518" s="460">
        <v>0</v>
      </c>
      <c r="G518" s="460">
        <v>0</v>
      </c>
      <c r="H518" s="460">
        <v>154174.57999999999</v>
      </c>
      <c r="I518" s="460">
        <v>0</v>
      </c>
      <c r="J518" s="460">
        <v>0</v>
      </c>
      <c r="K518" s="460">
        <v>0</v>
      </c>
      <c r="L518" s="460">
        <v>0</v>
      </c>
      <c r="M518" s="460">
        <v>0</v>
      </c>
      <c r="N518" s="460">
        <v>0</v>
      </c>
      <c r="O518" s="460">
        <v>0</v>
      </c>
      <c r="P518" s="460">
        <v>0</v>
      </c>
      <c r="Q518" s="460">
        <v>0</v>
      </c>
      <c r="R518" s="460">
        <v>0</v>
      </c>
      <c r="S518" s="461">
        <v>154174.57999999999</v>
      </c>
      <c r="T518" s="462">
        <v>2.4031169622107051E-4</v>
      </c>
    </row>
    <row r="519" spans="1:20" x14ac:dyDescent="0.35">
      <c r="A519" s="438" t="s">
        <v>3188</v>
      </c>
      <c r="B519" s="459" t="s">
        <v>3184</v>
      </c>
      <c r="C519" s="460">
        <v>0</v>
      </c>
      <c r="D519" s="460">
        <v>0</v>
      </c>
      <c r="E519" s="460">
        <v>0</v>
      </c>
      <c r="F519" s="460">
        <v>0</v>
      </c>
      <c r="G519" s="460">
        <v>0</v>
      </c>
      <c r="H519" s="460">
        <v>0</v>
      </c>
      <c r="I519" s="460">
        <v>0</v>
      </c>
      <c r="J519" s="460">
        <v>0</v>
      </c>
      <c r="K519" s="460">
        <v>0</v>
      </c>
      <c r="L519" s="460">
        <v>0</v>
      </c>
      <c r="M519" s="460">
        <v>0</v>
      </c>
      <c r="N519" s="460">
        <v>0</v>
      </c>
      <c r="O519" s="460">
        <v>0</v>
      </c>
      <c r="P519" s="460">
        <v>0</v>
      </c>
      <c r="Q519" s="460">
        <v>0</v>
      </c>
      <c r="R519" s="460">
        <v>0</v>
      </c>
      <c r="S519" s="461">
        <v>0</v>
      </c>
      <c r="T519" s="462">
        <v>0</v>
      </c>
    </row>
    <row r="520" spans="1:20" ht="15" thickBot="1" x14ac:dyDescent="0.4">
      <c r="A520" s="438"/>
      <c r="B520" s="463" t="s">
        <v>3185</v>
      </c>
      <c r="C520" s="464">
        <v>0</v>
      </c>
      <c r="D520" s="464">
        <v>0</v>
      </c>
      <c r="E520" s="464">
        <v>0</v>
      </c>
      <c r="F520" s="464">
        <v>0</v>
      </c>
      <c r="G520" s="464">
        <v>0</v>
      </c>
      <c r="H520" s="464">
        <v>0</v>
      </c>
      <c r="I520" s="464">
        <v>0</v>
      </c>
      <c r="J520" s="464">
        <v>0</v>
      </c>
      <c r="K520" s="464">
        <v>0</v>
      </c>
      <c r="L520" s="464">
        <v>0</v>
      </c>
      <c r="M520" s="464">
        <v>0</v>
      </c>
      <c r="N520" s="464">
        <v>0</v>
      </c>
      <c r="O520" s="464">
        <v>0</v>
      </c>
      <c r="P520" s="464">
        <v>0</v>
      </c>
      <c r="Q520" s="464">
        <v>0</v>
      </c>
      <c r="R520" s="464">
        <v>0</v>
      </c>
      <c r="S520" s="465">
        <v>0</v>
      </c>
      <c r="T520" s="466">
        <v>0</v>
      </c>
    </row>
    <row r="521" spans="1:20" x14ac:dyDescent="0.35">
      <c r="A521" s="454" t="s">
        <v>3191</v>
      </c>
      <c r="B521" s="455" t="s">
        <v>3297</v>
      </c>
      <c r="C521" s="460">
        <v>40677776.559999965</v>
      </c>
      <c r="D521" s="460">
        <v>29933175.920000006</v>
      </c>
      <c r="E521" s="460">
        <v>44773083.749999978</v>
      </c>
      <c r="F521" s="460">
        <v>53104616.29999996</v>
      </c>
      <c r="G521" s="460">
        <v>44888805.35999997</v>
      </c>
      <c r="H521" s="460">
        <v>47061918.839999944</v>
      </c>
      <c r="I521" s="460">
        <v>59412987.479999989</v>
      </c>
      <c r="J521" s="460">
        <v>55611846.120000012</v>
      </c>
      <c r="K521" s="460">
        <v>44942024.290000029</v>
      </c>
      <c r="L521" s="460">
        <v>50562876.68</v>
      </c>
      <c r="M521" s="460">
        <v>39463170.969999991</v>
      </c>
      <c r="N521" s="460">
        <v>34387987.869999982</v>
      </c>
      <c r="O521" s="460">
        <v>31303933.249999989</v>
      </c>
      <c r="P521" s="460">
        <v>17843434.890000001</v>
      </c>
      <c r="Q521" s="460">
        <v>0</v>
      </c>
      <c r="R521" s="460">
        <v>0</v>
      </c>
      <c r="S521" s="461">
        <v>593967638.27999973</v>
      </c>
      <c r="T521" s="462">
        <v>7.5006128889229052E-3</v>
      </c>
    </row>
    <row r="522" spans="1:20" x14ac:dyDescent="0.35">
      <c r="A522" s="438" t="s">
        <v>3191</v>
      </c>
      <c r="B522" s="459" t="s">
        <v>3181</v>
      </c>
      <c r="C522" s="460">
        <v>40677776.559999965</v>
      </c>
      <c r="D522" s="460">
        <v>29933175.920000006</v>
      </c>
      <c r="E522" s="460">
        <v>44773083.749999978</v>
      </c>
      <c r="F522" s="460">
        <v>53104616.29999996</v>
      </c>
      <c r="G522" s="460">
        <v>44888805.35999997</v>
      </c>
      <c r="H522" s="460">
        <v>47061918.839999944</v>
      </c>
      <c r="I522" s="460">
        <v>59260979.629999988</v>
      </c>
      <c r="J522" s="460">
        <v>55611846.120000012</v>
      </c>
      <c r="K522" s="460">
        <v>44942024.290000029</v>
      </c>
      <c r="L522" s="460">
        <v>50562876.68</v>
      </c>
      <c r="M522" s="460">
        <v>39463170.969999991</v>
      </c>
      <c r="N522" s="460">
        <v>34387987.869999982</v>
      </c>
      <c r="O522" s="460">
        <v>31303933.249999989</v>
      </c>
      <c r="P522" s="460">
        <v>17843434.890000001</v>
      </c>
      <c r="Q522" s="460">
        <v>0</v>
      </c>
      <c r="R522" s="460">
        <v>0</v>
      </c>
      <c r="S522" s="461">
        <v>593815630.42999971</v>
      </c>
      <c r="T522" s="462">
        <v>0.99974408058587128</v>
      </c>
    </row>
    <row r="523" spans="1:20" x14ac:dyDescent="0.35">
      <c r="A523" s="438" t="s">
        <v>3191</v>
      </c>
      <c r="B523" s="459" t="s">
        <v>3182</v>
      </c>
      <c r="C523" s="460">
        <v>0</v>
      </c>
      <c r="D523" s="460">
        <v>0</v>
      </c>
      <c r="E523" s="460">
        <v>0</v>
      </c>
      <c r="F523" s="460">
        <v>0</v>
      </c>
      <c r="G523" s="460">
        <v>0</v>
      </c>
      <c r="H523" s="460">
        <v>0</v>
      </c>
      <c r="I523" s="460">
        <v>152007.85</v>
      </c>
      <c r="J523" s="460">
        <v>0</v>
      </c>
      <c r="K523" s="460">
        <v>0</v>
      </c>
      <c r="L523" s="460">
        <v>0</v>
      </c>
      <c r="M523" s="460">
        <v>0</v>
      </c>
      <c r="N523" s="460">
        <v>0</v>
      </c>
      <c r="O523" s="460">
        <v>0</v>
      </c>
      <c r="P523" s="460">
        <v>0</v>
      </c>
      <c r="Q523" s="460">
        <v>0</v>
      </c>
      <c r="R523" s="460">
        <v>0</v>
      </c>
      <c r="S523" s="461">
        <v>152007.85</v>
      </c>
      <c r="T523" s="462">
        <v>2.559194141286577E-4</v>
      </c>
    </row>
    <row r="524" spans="1:20" x14ac:dyDescent="0.35">
      <c r="A524" s="438" t="s">
        <v>3191</v>
      </c>
      <c r="B524" s="459" t="s">
        <v>3183</v>
      </c>
      <c r="C524" s="460">
        <v>0</v>
      </c>
      <c r="D524" s="460">
        <v>0</v>
      </c>
      <c r="E524" s="460">
        <v>0</v>
      </c>
      <c r="F524" s="460">
        <v>0</v>
      </c>
      <c r="G524" s="460">
        <v>0</v>
      </c>
      <c r="H524" s="460">
        <v>0</v>
      </c>
      <c r="I524" s="460">
        <v>0</v>
      </c>
      <c r="J524" s="460">
        <v>0</v>
      </c>
      <c r="K524" s="460">
        <v>0</v>
      </c>
      <c r="L524" s="460">
        <v>0</v>
      </c>
      <c r="M524" s="460">
        <v>0</v>
      </c>
      <c r="N524" s="460">
        <v>0</v>
      </c>
      <c r="O524" s="460">
        <v>0</v>
      </c>
      <c r="P524" s="460">
        <v>0</v>
      </c>
      <c r="Q524" s="460">
        <v>0</v>
      </c>
      <c r="R524" s="460">
        <v>0</v>
      </c>
      <c r="S524" s="461">
        <v>0</v>
      </c>
      <c r="T524" s="462">
        <v>0</v>
      </c>
    </row>
    <row r="525" spans="1:20" x14ac:dyDescent="0.35">
      <c r="A525" s="438" t="s">
        <v>3188</v>
      </c>
      <c r="B525" s="459" t="s">
        <v>3184</v>
      </c>
      <c r="C525" s="460">
        <v>0</v>
      </c>
      <c r="D525" s="460">
        <v>0</v>
      </c>
      <c r="E525" s="460">
        <v>0</v>
      </c>
      <c r="F525" s="460">
        <v>0</v>
      </c>
      <c r="G525" s="460">
        <v>0</v>
      </c>
      <c r="H525" s="460">
        <v>0</v>
      </c>
      <c r="I525" s="460">
        <v>0</v>
      </c>
      <c r="J525" s="460">
        <v>0</v>
      </c>
      <c r="K525" s="460">
        <v>0</v>
      </c>
      <c r="L525" s="460">
        <v>0</v>
      </c>
      <c r="M525" s="460">
        <v>0</v>
      </c>
      <c r="N525" s="460">
        <v>0</v>
      </c>
      <c r="O525" s="460">
        <v>0</v>
      </c>
      <c r="P525" s="460">
        <v>0</v>
      </c>
      <c r="Q525" s="460">
        <v>0</v>
      </c>
      <c r="R525" s="460">
        <v>0</v>
      </c>
      <c r="S525" s="461">
        <v>0</v>
      </c>
      <c r="T525" s="462">
        <v>0</v>
      </c>
    </row>
    <row r="526" spans="1:20" ht="15" thickBot="1" x14ac:dyDescent="0.4">
      <c r="A526" s="438"/>
      <c r="B526" s="463" t="s">
        <v>3185</v>
      </c>
      <c r="C526" s="464">
        <v>0</v>
      </c>
      <c r="D526" s="464">
        <v>0</v>
      </c>
      <c r="E526" s="464">
        <v>0</v>
      </c>
      <c r="F526" s="464">
        <v>0</v>
      </c>
      <c r="G526" s="464">
        <v>0</v>
      </c>
      <c r="H526" s="464">
        <v>0</v>
      </c>
      <c r="I526" s="464">
        <v>0</v>
      </c>
      <c r="J526" s="464">
        <v>0</v>
      </c>
      <c r="K526" s="464">
        <v>0</v>
      </c>
      <c r="L526" s="464">
        <v>0</v>
      </c>
      <c r="M526" s="464">
        <v>0</v>
      </c>
      <c r="N526" s="464">
        <v>0</v>
      </c>
      <c r="O526" s="464">
        <v>0</v>
      </c>
      <c r="P526" s="464">
        <v>0</v>
      </c>
      <c r="Q526" s="464">
        <v>0</v>
      </c>
      <c r="R526" s="464">
        <v>0</v>
      </c>
      <c r="S526" s="465">
        <v>0</v>
      </c>
      <c r="T526" s="466">
        <v>0</v>
      </c>
    </row>
    <row r="527" spans="1:20" x14ac:dyDescent="0.35">
      <c r="A527" s="454" t="s">
        <v>3298</v>
      </c>
      <c r="B527" s="455" t="s">
        <v>3297</v>
      </c>
      <c r="C527" s="460">
        <v>40279417.259999953</v>
      </c>
      <c r="D527" s="460">
        <v>34336894.57</v>
      </c>
      <c r="E527" s="460">
        <v>43468832.669999987</v>
      </c>
      <c r="F527" s="460">
        <v>80221598.49999997</v>
      </c>
      <c r="G527" s="460">
        <v>112301088.39999995</v>
      </c>
      <c r="H527" s="460">
        <v>114823409.50999984</v>
      </c>
      <c r="I527" s="460">
        <v>69839814.01000002</v>
      </c>
      <c r="J527" s="460">
        <v>61321214.750000007</v>
      </c>
      <c r="K527" s="460">
        <v>49239764.109999992</v>
      </c>
      <c r="L527" s="460">
        <v>40906480.499999993</v>
      </c>
      <c r="M527" s="460">
        <v>21072276.370000005</v>
      </c>
      <c r="N527" s="460">
        <v>13618530.410000004</v>
      </c>
      <c r="O527" s="460">
        <v>3954060.76</v>
      </c>
      <c r="P527" s="460">
        <v>1124627.3499999999</v>
      </c>
      <c r="Q527" s="460">
        <v>0</v>
      </c>
      <c r="R527" s="460">
        <v>0</v>
      </c>
      <c r="S527" s="461">
        <v>686508009.16999984</v>
      </c>
      <c r="T527" s="462">
        <v>8.669211064832337E-3</v>
      </c>
    </row>
    <row r="528" spans="1:20" x14ac:dyDescent="0.35">
      <c r="A528" s="438" t="s">
        <v>3298</v>
      </c>
      <c r="B528" s="459" t="s">
        <v>3181</v>
      </c>
      <c r="C528" s="460">
        <v>40279416.259999953</v>
      </c>
      <c r="D528" s="460">
        <v>34336894.57</v>
      </c>
      <c r="E528" s="460">
        <v>43468832.669999987</v>
      </c>
      <c r="F528" s="460">
        <v>80221598.49999997</v>
      </c>
      <c r="G528" s="460">
        <v>112226147.25999995</v>
      </c>
      <c r="H528" s="460">
        <v>114544475.63999984</v>
      </c>
      <c r="I528" s="460">
        <v>69684389.190000027</v>
      </c>
      <c r="J528" s="460">
        <v>61062341.88000001</v>
      </c>
      <c r="K528" s="460">
        <v>49239764.109999992</v>
      </c>
      <c r="L528" s="460">
        <v>40906480.499999993</v>
      </c>
      <c r="M528" s="460">
        <v>21072276.370000005</v>
      </c>
      <c r="N528" s="460">
        <v>13618530.410000004</v>
      </c>
      <c r="O528" s="460">
        <v>3954060.76</v>
      </c>
      <c r="P528" s="460">
        <v>1124627.3499999999</v>
      </c>
      <c r="Q528" s="460">
        <v>0</v>
      </c>
      <c r="R528" s="460">
        <v>0</v>
      </c>
      <c r="S528" s="461">
        <v>685739835.46999979</v>
      </c>
      <c r="T528" s="462">
        <v>0.99888104189646854</v>
      </c>
    </row>
    <row r="529" spans="1:20" x14ac:dyDescent="0.35">
      <c r="A529" s="438" t="s">
        <v>3298</v>
      </c>
      <c r="B529" s="459" t="s">
        <v>3182</v>
      </c>
      <c r="C529" s="460">
        <v>1</v>
      </c>
      <c r="D529" s="460">
        <v>0</v>
      </c>
      <c r="E529" s="460">
        <v>0</v>
      </c>
      <c r="F529" s="460">
        <v>0</v>
      </c>
      <c r="G529" s="460">
        <v>74941.14</v>
      </c>
      <c r="H529" s="460">
        <v>278933.87</v>
      </c>
      <c r="I529" s="460">
        <v>155424.82</v>
      </c>
      <c r="J529" s="460">
        <v>146530.39000000001</v>
      </c>
      <c r="K529" s="460">
        <v>0</v>
      </c>
      <c r="L529" s="460">
        <v>0</v>
      </c>
      <c r="M529" s="460">
        <v>0</v>
      </c>
      <c r="N529" s="460">
        <v>0</v>
      </c>
      <c r="O529" s="460">
        <v>0</v>
      </c>
      <c r="P529" s="460">
        <v>0</v>
      </c>
      <c r="Q529" s="460">
        <v>0</v>
      </c>
      <c r="R529" s="460">
        <v>0</v>
      </c>
      <c r="S529" s="461">
        <v>655831.22</v>
      </c>
      <c r="T529" s="462">
        <v>9.5531473958025833E-4</v>
      </c>
    </row>
    <row r="530" spans="1:20" x14ac:dyDescent="0.35">
      <c r="A530" s="438" t="s">
        <v>3298</v>
      </c>
      <c r="B530" s="459" t="s">
        <v>3183</v>
      </c>
      <c r="C530" s="460">
        <v>0</v>
      </c>
      <c r="D530" s="460">
        <v>0</v>
      </c>
      <c r="E530" s="460">
        <v>0</v>
      </c>
      <c r="F530" s="460">
        <v>0</v>
      </c>
      <c r="G530" s="460">
        <v>0</v>
      </c>
      <c r="H530" s="460">
        <v>0</v>
      </c>
      <c r="I530" s="460">
        <v>0</v>
      </c>
      <c r="J530" s="460">
        <v>112342.48</v>
      </c>
      <c r="K530" s="460">
        <v>0</v>
      </c>
      <c r="L530" s="460">
        <v>0</v>
      </c>
      <c r="M530" s="460">
        <v>0</v>
      </c>
      <c r="N530" s="460">
        <v>0</v>
      </c>
      <c r="O530" s="460">
        <v>0</v>
      </c>
      <c r="P530" s="460">
        <v>0</v>
      </c>
      <c r="Q530" s="460">
        <v>0</v>
      </c>
      <c r="R530" s="460">
        <v>0</v>
      </c>
      <c r="S530" s="461">
        <v>112342.48</v>
      </c>
      <c r="T530" s="462">
        <v>1.6364336395117081E-4</v>
      </c>
    </row>
    <row r="531" spans="1:20" x14ac:dyDescent="0.35">
      <c r="A531" s="438" t="s">
        <v>3188</v>
      </c>
      <c r="B531" s="459" t="s">
        <v>3184</v>
      </c>
      <c r="C531" s="460">
        <v>0</v>
      </c>
      <c r="D531" s="460">
        <v>0</v>
      </c>
      <c r="E531" s="460">
        <v>0</v>
      </c>
      <c r="F531" s="460">
        <v>0</v>
      </c>
      <c r="G531" s="460">
        <v>0</v>
      </c>
      <c r="H531" s="460">
        <v>0</v>
      </c>
      <c r="I531" s="460">
        <v>0</v>
      </c>
      <c r="J531" s="460">
        <v>0</v>
      </c>
      <c r="K531" s="460">
        <v>0</v>
      </c>
      <c r="L531" s="460">
        <v>0</v>
      </c>
      <c r="M531" s="460">
        <v>0</v>
      </c>
      <c r="N531" s="460">
        <v>0</v>
      </c>
      <c r="O531" s="460">
        <v>0</v>
      </c>
      <c r="P531" s="460">
        <v>0</v>
      </c>
      <c r="Q531" s="460">
        <v>0</v>
      </c>
      <c r="R531" s="460">
        <v>0</v>
      </c>
      <c r="S531" s="461">
        <v>0</v>
      </c>
      <c r="T531" s="462">
        <v>0</v>
      </c>
    </row>
    <row r="532" spans="1:20" ht="15" thickBot="1" x14ac:dyDescent="0.4">
      <c r="A532" s="438"/>
      <c r="B532" s="463" t="s">
        <v>3185</v>
      </c>
      <c r="C532" s="464">
        <v>0</v>
      </c>
      <c r="D532" s="464">
        <v>0</v>
      </c>
      <c r="E532" s="464">
        <v>0</v>
      </c>
      <c r="F532" s="464">
        <v>0</v>
      </c>
      <c r="G532" s="464">
        <v>0</v>
      </c>
      <c r="H532" s="464">
        <v>0</v>
      </c>
      <c r="I532" s="464">
        <v>0</v>
      </c>
      <c r="J532" s="464">
        <v>0</v>
      </c>
      <c r="K532" s="464">
        <v>0</v>
      </c>
      <c r="L532" s="464">
        <v>0</v>
      </c>
      <c r="M532" s="464">
        <v>0</v>
      </c>
      <c r="N532" s="464">
        <v>0</v>
      </c>
      <c r="O532" s="464">
        <v>0</v>
      </c>
      <c r="P532" s="464">
        <v>0</v>
      </c>
      <c r="Q532" s="464">
        <v>0</v>
      </c>
      <c r="R532" s="464">
        <v>0</v>
      </c>
      <c r="S532" s="465">
        <v>0</v>
      </c>
      <c r="T532" s="466">
        <v>0</v>
      </c>
    </row>
    <row r="533" spans="1:20" x14ac:dyDescent="0.35">
      <c r="A533" s="454" t="s">
        <v>3193</v>
      </c>
      <c r="B533" s="455" t="s">
        <v>3297</v>
      </c>
      <c r="C533" s="460">
        <v>704047.99</v>
      </c>
      <c r="D533" s="460">
        <v>639473.07999999996</v>
      </c>
      <c r="E533" s="460">
        <v>511057.35</v>
      </c>
      <c r="F533" s="460">
        <v>204362.22</v>
      </c>
      <c r="G533" s="460">
        <v>1029554.45</v>
      </c>
      <c r="H533" s="460">
        <v>914696.05</v>
      </c>
      <c r="I533" s="460">
        <v>1186562.67</v>
      </c>
      <c r="J533" s="460">
        <v>2217614.46</v>
      </c>
      <c r="K533" s="460">
        <v>1470433.0899999999</v>
      </c>
      <c r="L533" s="460">
        <v>311931.45</v>
      </c>
      <c r="M533" s="460">
        <v>2474228.1800000002</v>
      </c>
      <c r="N533" s="460">
        <v>1555215.62</v>
      </c>
      <c r="O533" s="460">
        <v>1212171.6500000001</v>
      </c>
      <c r="P533" s="460">
        <v>2280311.08</v>
      </c>
      <c r="Q533" s="460">
        <v>0</v>
      </c>
      <c r="R533" s="460">
        <v>0</v>
      </c>
      <c r="S533" s="461">
        <v>16711659.34</v>
      </c>
      <c r="T533" s="462">
        <v>2.1103454020470261E-4</v>
      </c>
    </row>
    <row r="534" spans="1:20" x14ac:dyDescent="0.35">
      <c r="A534" s="438" t="s">
        <v>3299</v>
      </c>
      <c r="B534" s="459" t="s">
        <v>3181</v>
      </c>
      <c r="C534" s="460">
        <v>704047.99</v>
      </c>
      <c r="D534" s="460">
        <v>639473.07999999996</v>
      </c>
      <c r="E534" s="460">
        <v>511057.35</v>
      </c>
      <c r="F534" s="460">
        <v>204362.22</v>
      </c>
      <c r="G534" s="460">
        <v>1029554.45</v>
      </c>
      <c r="H534" s="460">
        <v>914696.05</v>
      </c>
      <c r="I534" s="460">
        <v>1186562.67</v>
      </c>
      <c r="J534" s="460">
        <v>2217614.46</v>
      </c>
      <c r="K534" s="460">
        <v>1470433.0899999999</v>
      </c>
      <c r="L534" s="460">
        <v>311931.45</v>
      </c>
      <c r="M534" s="460">
        <v>2474228.1800000002</v>
      </c>
      <c r="N534" s="460">
        <v>1555215.62</v>
      </c>
      <c r="O534" s="460">
        <v>1212171.6500000001</v>
      </c>
      <c r="P534" s="460">
        <v>2280311.08</v>
      </c>
      <c r="Q534" s="460">
        <v>0</v>
      </c>
      <c r="R534" s="460">
        <v>0</v>
      </c>
      <c r="S534" s="461">
        <v>16711659.34</v>
      </c>
      <c r="T534" s="462">
        <v>1</v>
      </c>
    </row>
    <row r="535" spans="1:20" x14ac:dyDescent="0.35">
      <c r="A535" s="438" t="s">
        <v>3299</v>
      </c>
      <c r="B535" s="459" t="s">
        <v>3182</v>
      </c>
      <c r="C535" s="460">
        <v>0</v>
      </c>
      <c r="D535" s="460">
        <v>0</v>
      </c>
      <c r="E535" s="460">
        <v>0</v>
      </c>
      <c r="F535" s="460">
        <v>0</v>
      </c>
      <c r="G535" s="460">
        <v>0</v>
      </c>
      <c r="H535" s="460">
        <v>0</v>
      </c>
      <c r="I535" s="460">
        <v>0</v>
      </c>
      <c r="J535" s="460">
        <v>0</v>
      </c>
      <c r="K535" s="460">
        <v>0</v>
      </c>
      <c r="L535" s="460">
        <v>0</v>
      </c>
      <c r="M535" s="460">
        <v>0</v>
      </c>
      <c r="N535" s="460">
        <v>0</v>
      </c>
      <c r="O535" s="460">
        <v>0</v>
      </c>
      <c r="P535" s="460">
        <v>0</v>
      </c>
      <c r="Q535" s="460">
        <v>0</v>
      </c>
      <c r="R535" s="460">
        <v>0</v>
      </c>
      <c r="S535" s="461">
        <v>0</v>
      </c>
      <c r="T535" s="462">
        <v>0</v>
      </c>
    </row>
    <row r="536" spans="1:20" x14ac:dyDescent="0.35">
      <c r="A536" s="438" t="s">
        <v>3299</v>
      </c>
      <c r="B536" s="459" t="s">
        <v>3183</v>
      </c>
      <c r="C536" s="460">
        <v>0</v>
      </c>
      <c r="D536" s="460">
        <v>0</v>
      </c>
      <c r="E536" s="460">
        <v>0</v>
      </c>
      <c r="F536" s="460">
        <v>0</v>
      </c>
      <c r="G536" s="460">
        <v>0</v>
      </c>
      <c r="H536" s="460">
        <v>0</v>
      </c>
      <c r="I536" s="460">
        <v>0</v>
      </c>
      <c r="J536" s="460">
        <v>0</v>
      </c>
      <c r="K536" s="460">
        <v>0</v>
      </c>
      <c r="L536" s="460">
        <v>0</v>
      </c>
      <c r="M536" s="460">
        <v>0</v>
      </c>
      <c r="N536" s="460">
        <v>0</v>
      </c>
      <c r="O536" s="460">
        <v>0</v>
      </c>
      <c r="P536" s="460">
        <v>0</v>
      </c>
      <c r="Q536" s="460">
        <v>0</v>
      </c>
      <c r="R536" s="460">
        <v>0</v>
      </c>
      <c r="S536" s="461">
        <v>0</v>
      </c>
      <c r="T536" s="462">
        <v>0</v>
      </c>
    </row>
    <row r="537" spans="1:20" x14ac:dyDescent="0.35">
      <c r="A537" s="438" t="s">
        <v>3188</v>
      </c>
      <c r="B537" s="459" t="s">
        <v>3184</v>
      </c>
      <c r="C537" s="460">
        <v>0</v>
      </c>
      <c r="D537" s="460">
        <v>0</v>
      </c>
      <c r="E537" s="460">
        <v>0</v>
      </c>
      <c r="F537" s="460">
        <v>0</v>
      </c>
      <c r="G537" s="460">
        <v>0</v>
      </c>
      <c r="H537" s="460">
        <v>0</v>
      </c>
      <c r="I537" s="460">
        <v>0</v>
      </c>
      <c r="J537" s="460">
        <v>0</v>
      </c>
      <c r="K537" s="460">
        <v>0</v>
      </c>
      <c r="L537" s="460">
        <v>0</v>
      </c>
      <c r="M537" s="460">
        <v>0</v>
      </c>
      <c r="N537" s="460">
        <v>0</v>
      </c>
      <c r="O537" s="460">
        <v>0</v>
      </c>
      <c r="P537" s="460">
        <v>0</v>
      </c>
      <c r="Q537" s="460">
        <v>0</v>
      </c>
      <c r="R537" s="460">
        <v>0</v>
      </c>
      <c r="S537" s="461">
        <v>0</v>
      </c>
      <c r="T537" s="462">
        <v>0</v>
      </c>
    </row>
    <row r="538" spans="1:20" ht="15" thickBot="1" x14ac:dyDescent="0.4">
      <c r="A538" s="438"/>
      <c r="B538" s="463" t="s">
        <v>3185</v>
      </c>
      <c r="C538" s="464">
        <v>0</v>
      </c>
      <c r="D538" s="464">
        <v>0</v>
      </c>
      <c r="E538" s="464">
        <v>0</v>
      </c>
      <c r="F538" s="464">
        <v>0</v>
      </c>
      <c r="G538" s="464">
        <v>0</v>
      </c>
      <c r="H538" s="464">
        <v>0</v>
      </c>
      <c r="I538" s="464">
        <v>0</v>
      </c>
      <c r="J538" s="464">
        <v>0</v>
      </c>
      <c r="K538" s="464">
        <v>0</v>
      </c>
      <c r="L538" s="464">
        <v>0</v>
      </c>
      <c r="M538" s="464">
        <v>0</v>
      </c>
      <c r="N538" s="464">
        <v>0</v>
      </c>
      <c r="O538" s="464">
        <v>0</v>
      </c>
      <c r="P538" s="464">
        <v>0</v>
      </c>
      <c r="Q538" s="464">
        <v>0</v>
      </c>
      <c r="R538" s="464">
        <v>0</v>
      </c>
      <c r="S538" s="465">
        <v>0</v>
      </c>
      <c r="T538" s="466">
        <v>0</v>
      </c>
    </row>
    <row r="539" spans="1:20" x14ac:dyDescent="0.35">
      <c r="A539" s="454" t="s">
        <v>3194</v>
      </c>
      <c r="B539" s="455" t="s">
        <v>3297</v>
      </c>
      <c r="C539" s="460">
        <v>93274128.510000169</v>
      </c>
      <c r="D539" s="460">
        <v>74743950.430000037</v>
      </c>
      <c r="E539" s="460">
        <v>97399173.500000015</v>
      </c>
      <c r="F539" s="460">
        <v>106320347.55999988</v>
      </c>
      <c r="G539" s="460">
        <v>103117516.59999987</v>
      </c>
      <c r="H539" s="460">
        <v>112060837.7500001</v>
      </c>
      <c r="I539" s="460">
        <v>111702335.51999998</v>
      </c>
      <c r="J539" s="460">
        <v>122684598.59</v>
      </c>
      <c r="K539" s="460">
        <v>99836318.949999973</v>
      </c>
      <c r="L539" s="460">
        <v>89497576.499999955</v>
      </c>
      <c r="M539" s="460">
        <v>117424447.03999998</v>
      </c>
      <c r="N539" s="460">
        <v>95444562.899999976</v>
      </c>
      <c r="O539" s="460">
        <v>76356948.529999971</v>
      </c>
      <c r="P539" s="460">
        <v>31214633.730000008</v>
      </c>
      <c r="Q539" s="460">
        <v>0</v>
      </c>
      <c r="R539" s="460">
        <v>0</v>
      </c>
      <c r="S539" s="461">
        <v>1331077376.1100001</v>
      </c>
      <c r="T539" s="462">
        <v>1.6808821693241615E-2</v>
      </c>
    </row>
    <row r="540" spans="1:20" x14ac:dyDescent="0.35">
      <c r="A540" s="438" t="s">
        <v>3194</v>
      </c>
      <c r="B540" s="459" t="s">
        <v>3181</v>
      </c>
      <c r="C540" s="460">
        <v>93274128.510000169</v>
      </c>
      <c r="D540" s="460">
        <v>74743950.430000037</v>
      </c>
      <c r="E540" s="460">
        <v>97399173.500000015</v>
      </c>
      <c r="F540" s="460">
        <v>106320347.55999988</v>
      </c>
      <c r="G540" s="460">
        <v>102784605.51999988</v>
      </c>
      <c r="H540" s="460">
        <v>112060837.7500001</v>
      </c>
      <c r="I540" s="460">
        <v>111702335.51999998</v>
      </c>
      <c r="J540" s="460">
        <v>122535195.2</v>
      </c>
      <c r="K540" s="460">
        <v>99836318.949999973</v>
      </c>
      <c r="L540" s="460">
        <v>89497576.499999955</v>
      </c>
      <c r="M540" s="460">
        <v>117424447.03999998</v>
      </c>
      <c r="N540" s="460">
        <v>95444562.899999976</v>
      </c>
      <c r="O540" s="460">
        <v>76200019.149999976</v>
      </c>
      <c r="P540" s="460">
        <v>31214633.730000008</v>
      </c>
      <c r="Q540" s="460">
        <v>0</v>
      </c>
      <c r="R540" s="460">
        <v>0</v>
      </c>
      <c r="S540" s="461">
        <v>1330438132.2600002</v>
      </c>
      <c r="T540" s="462">
        <v>0.99951975455261055</v>
      </c>
    </row>
    <row r="541" spans="1:20" x14ac:dyDescent="0.35">
      <c r="A541" s="438" t="s">
        <v>3194</v>
      </c>
      <c r="B541" s="459" t="s">
        <v>3182</v>
      </c>
      <c r="C541" s="460">
        <v>0</v>
      </c>
      <c r="D541" s="460">
        <v>0</v>
      </c>
      <c r="E541" s="460">
        <v>0</v>
      </c>
      <c r="F541" s="460">
        <v>0</v>
      </c>
      <c r="G541" s="460">
        <v>0</v>
      </c>
      <c r="H541" s="460">
        <v>0</v>
      </c>
      <c r="I541" s="460">
        <v>0</v>
      </c>
      <c r="J541" s="460">
        <v>149403.39000000001</v>
      </c>
      <c r="K541" s="460">
        <v>0</v>
      </c>
      <c r="L541" s="460">
        <v>0</v>
      </c>
      <c r="M541" s="460">
        <v>0</v>
      </c>
      <c r="N541" s="460">
        <v>0</v>
      </c>
      <c r="O541" s="460">
        <v>156929.38</v>
      </c>
      <c r="P541" s="460">
        <v>0</v>
      </c>
      <c r="Q541" s="460">
        <v>0</v>
      </c>
      <c r="R541" s="460">
        <v>0</v>
      </c>
      <c r="S541" s="461">
        <v>306332.77</v>
      </c>
      <c r="T541" s="462">
        <v>2.3013896524576248E-4</v>
      </c>
    </row>
    <row r="542" spans="1:20" x14ac:dyDescent="0.35">
      <c r="A542" s="438" t="s">
        <v>3194</v>
      </c>
      <c r="B542" s="459" t="s">
        <v>3183</v>
      </c>
      <c r="C542" s="460">
        <v>0</v>
      </c>
      <c r="D542" s="460">
        <v>0</v>
      </c>
      <c r="E542" s="460">
        <v>0</v>
      </c>
      <c r="F542" s="460">
        <v>0</v>
      </c>
      <c r="G542" s="460">
        <v>332911.08</v>
      </c>
      <c r="H542" s="460">
        <v>0</v>
      </c>
      <c r="I542" s="460">
        <v>0</v>
      </c>
      <c r="J542" s="460">
        <v>0</v>
      </c>
      <c r="K542" s="460">
        <v>0</v>
      </c>
      <c r="L542" s="460">
        <v>0</v>
      </c>
      <c r="M542" s="460">
        <v>0</v>
      </c>
      <c r="N542" s="460">
        <v>0</v>
      </c>
      <c r="O542" s="460">
        <v>0</v>
      </c>
      <c r="P542" s="460">
        <v>0</v>
      </c>
      <c r="Q542" s="460">
        <v>0</v>
      </c>
      <c r="R542" s="460">
        <v>0</v>
      </c>
      <c r="S542" s="461">
        <v>332911.08</v>
      </c>
      <c r="T542" s="462">
        <v>2.5010648214374598E-4</v>
      </c>
    </row>
    <row r="543" spans="1:20" x14ac:dyDescent="0.35">
      <c r="A543" s="438" t="s">
        <v>3188</v>
      </c>
      <c r="B543" s="459" t="s">
        <v>3184</v>
      </c>
      <c r="C543" s="460">
        <v>0</v>
      </c>
      <c r="D543" s="460">
        <v>0</v>
      </c>
      <c r="E543" s="460">
        <v>0</v>
      </c>
      <c r="F543" s="460">
        <v>0</v>
      </c>
      <c r="G543" s="460">
        <v>0</v>
      </c>
      <c r="H543" s="460">
        <v>0</v>
      </c>
      <c r="I543" s="460">
        <v>0</v>
      </c>
      <c r="J543" s="460">
        <v>0</v>
      </c>
      <c r="K543" s="460">
        <v>0</v>
      </c>
      <c r="L543" s="460">
        <v>0</v>
      </c>
      <c r="M543" s="460">
        <v>0</v>
      </c>
      <c r="N543" s="460">
        <v>0</v>
      </c>
      <c r="O543" s="460">
        <v>0</v>
      </c>
      <c r="P543" s="460">
        <v>0</v>
      </c>
      <c r="Q543" s="460">
        <v>0</v>
      </c>
      <c r="R543" s="460">
        <v>0</v>
      </c>
      <c r="S543" s="461">
        <v>0</v>
      </c>
      <c r="T543" s="462">
        <v>0</v>
      </c>
    </row>
    <row r="544" spans="1:20" ht="15" thickBot="1" x14ac:dyDescent="0.4">
      <c r="A544" s="438"/>
      <c r="B544" s="463" t="s">
        <v>3185</v>
      </c>
      <c r="C544" s="464">
        <v>0</v>
      </c>
      <c r="D544" s="464">
        <v>0</v>
      </c>
      <c r="E544" s="464">
        <v>0</v>
      </c>
      <c r="F544" s="464">
        <v>0</v>
      </c>
      <c r="G544" s="464">
        <v>0</v>
      </c>
      <c r="H544" s="464">
        <v>0</v>
      </c>
      <c r="I544" s="464">
        <v>0</v>
      </c>
      <c r="J544" s="464">
        <v>0</v>
      </c>
      <c r="K544" s="464">
        <v>0</v>
      </c>
      <c r="L544" s="464">
        <v>0</v>
      </c>
      <c r="M544" s="464">
        <v>0</v>
      </c>
      <c r="N544" s="464">
        <v>0</v>
      </c>
      <c r="O544" s="464">
        <v>0</v>
      </c>
      <c r="P544" s="464">
        <v>0</v>
      </c>
      <c r="Q544" s="464">
        <v>0</v>
      </c>
      <c r="R544" s="464">
        <v>0</v>
      </c>
      <c r="S544" s="465">
        <v>0</v>
      </c>
      <c r="T544" s="466">
        <v>0</v>
      </c>
    </row>
    <row r="545" spans="1:20" x14ac:dyDescent="0.35">
      <c r="A545" s="454" t="s">
        <v>3195</v>
      </c>
      <c r="B545" s="455" t="s">
        <v>3297</v>
      </c>
      <c r="C545" s="460">
        <v>0</v>
      </c>
      <c r="D545" s="460">
        <v>0</v>
      </c>
      <c r="E545" s="460">
        <v>0</v>
      </c>
      <c r="F545" s="460">
        <v>0</v>
      </c>
      <c r="G545" s="460">
        <v>0</v>
      </c>
      <c r="H545" s="460">
        <v>0</v>
      </c>
      <c r="I545" s="460">
        <v>0</v>
      </c>
      <c r="J545" s="460">
        <v>0</v>
      </c>
      <c r="K545" s="460">
        <v>0</v>
      </c>
      <c r="L545" s="460">
        <v>0</v>
      </c>
      <c r="M545" s="460">
        <v>0</v>
      </c>
      <c r="N545" s="460">
        <v>0</v>
      </c>
      <c r="O545" s="460">
        <v>0</v>
      </c>
      <c r="P545" s="460">
        <v>0</v>
      </c>
      <c r="Q545" s="460">
        <v>0</v>
      </c>
      <c r="R545" s="460">
        <v>0</v>
      </c>
      <c r="S545" s="461">
        <v>0</v>
      </c>
      <c r="T545" s="462">
        <v>0</v>
      </c>
    </row>
    <row r="546" spans="1:20" x14ac:dyDescent="0.35">
      <c r="A546" s="438" t="s">
        <v>3195</v>
      </c>
      <c r="B546" s="459" t="s">
        <v>3181</v>
      </c>
      <c r="C546" s="460">
        <v>0</v>
      </c>
      <c r="D546" s="460">
        <v>0</v>
      </c>
      <c r="E546" s="460">
        <v>0</v>
      </c>
      <c r="F546" s="460">
        <v>0</v>
      </c>
      <c r="G546" s="460">
        <v>0</v>
      </c>
      <c r="H546" s="460">
        <v>0</v>
      </c>
      <c r="I546" s="460">
        <v>0</v>
      </c>
      <c r="J546" s="460">
        <v>0</v>
      </c>
      <c r="K546" s="460">
        <v>0</v>
      </c>
      <c r="L546" s="460">
        <v>0</v>
      </c>
      <c r="M546" s="460">
        <v>0</v>
      </c>
      <c r="N546" s="460">
        <v>0</v>
      </c>
      <c r="O546" s="460">
        <v>0</v>
      </c>
      <c r="P546" s="460">
        <v>0</v>
      </c>
      <c r="Q546" s="460">
        <v>0</v>
      </c>
      <c r="R546" s="460">
        <v>0</v>
      </c>
      <c r="S546" s="461">
        <v>0</v>
      </c>
      <c r="T546" s="462">
        <v>0</v>
      </c>
    </row>
    <row r="547" spans="1:20" x14ac:dyDescent="0.35">
      <c r="A547" s="438" t="s">
        <v>3195</v>
      </c>
      <c r="B547" s="459" t="s">
        <v>3182</v>
      </c>
      <c r="C547" s="460">
        <v>0</v>
      </c>
      <c r="D547" s="460">
        <v>0</v>
      </c>
      <c r="E547" s="460">
        <v>0</v>
      </c>
      <c r="F547" s="460">
        <v>0</v>
      </c>
      <c r="G547" s="460">
        <v>0</v>
      </c>
      <c r="H547" s="460">
        <v>0</v>
      </c>
      <c r="I547" s="460">
        <v>0</v>
      </c>
      <c r="J547" s="460">
        <v>0</v>
      </c>
      <c r="K547" s="460">
        <v>0</v>
      </c>
      <c r="L547" s="460">
        <v>0</v>
      </c>
      <c r="M547" s="460">
        <v>0</v>
      </c>
      <c r="N547" s="460">
        <v>0</v>
      </c>
      <c r="O547" s="460">
        <v>0</v>
      </c>
      <c r="P547" s="460">
        <v>0</v>
      </c>
      <c r="Q547" s="460">
        <v>0</v>
      </c>
      <c r="R547" s="460">
        <v>0</v>
      </c>
      <c r="S547" s="461">
        <v>0</v>
      </c>
      <c r="T547" s="462">
        <v>0</v>
      </c>
    </row>
    <row r="548" spans="1:20" x14ac:dyDescent="0.35">
      <c r="A548" s="438" t="s">
        <v>3195</v>
      </c>
      <c r="B548" s="459" t="s">
        <v>3183</v>
      </c>
      <c r="C548" s="460">
        <v>0</v>
      </c>
      <c r="D548" s="460">
        <v>0</v>
      </c>
      <c r="E548" s="460">
        <v>0</v>
      </c>
      <c r="F548" s="460">
        <v>0</v>
      </c>
      <c r="G548" s="460">
        <v>0</v>
      </c>
      <c r="H548" s="460">
        <v>0</v>
      </c>
      <c r="I548" s="460">
        <v>0</v>
      </c>
      <c r="J548" s="460">
        <v>0</v>
      </c>
      <c r="K548" s="460">
        <v>0</v>
      </c>
      <c r="L548" s="460">
        <v>0</v>
      </c>
      <c r="M548" s="460">
        <v>0</v>
      </c>
      <c r="N548" s="460">
        <v>0</v>
      </c>
      <c r="O548" s="460">
        <v>0</v>
      </c>
      <c r="P548" s="460">
        <v>0</v>
      </c>
      <c r="Q548" s="460">
        <v>0</v>
      </c>
      <c r="R548" s="460">
        <v>0</v>
      </c>
      <c r="S548" s="461">
        <v>0</v>
      </c>
      <c r="T548" s="462">
        <v>0</v>
      </c>
    </row>
    <row r="549" spans="1:20" x14ac:dyDescent="0.35">
      <c r="A549" s="438" t="s">
        <v>3188</v>
      </c>
      <c r="B549" s="459" t="s">
        <v>3184</v>
      </c>
      <c r="C549" s="460">
        <v>0</v>
      </c>
      <c r="D549" s="460">
        <v>0</v>
      </c>
      <c r="E549" s="460">
        <v>0</v>
      </c>
      <c r="F549" s="460">
        <v>0</v>
      </c>
      <c r="G549" s="460">
        <v>0</v>
      </c>
      <c r="H549" s="460">
        <v>0</v>
      </c>
      <c r="I549" s="460">
        <v>0</v>
      </c>
      <c r="J549" s="460">
        <v>0</v>
      </c>
      <c r="K549" s="460">
        <v>0</v>
      </c>
      <c r="L549" s="460">
        <v>0</v>
      </c>
      <c r="M549" s="460">
        <v>0</v>
      </c>
      <c r="N549" s="460">
        <v>0</v>
      </c>
      <c r="O549" s="460">
        <v>0</v>
      </c>
      <c r="P549" s="460">
        <v>0</v>
      </c>
      <c r="Q549" s="460">
        <v>0</v>
      </c>
      <c r="R549" s="460">
        <v>0</v>
      </c>
      <c r="S549" s="461">
        <v>0</v>
      </c>
      <c r="T549" s="462">
        <v>0</v>
      </c>
    </row>
    <row r="550" spans="1:20" ht="15" thickBot="1" x14ac:dyDescent="0.4">
      <c r="A550" s="438"/>
      <c r="B550" s="463" t="s">
        <v>3185</v>
      </c>
      <c r="C550" s="465">
        <v>0</v>
      </c>
      <c r="D550" s="464">
        <v>0</v>
      </c>
      <c r="E550" s="464">
        <v>0</v>
      </c>
      <c r="F550" s="464">
        <v>0</v>
      </c>
      <c r="G550" s="464">
        <v>0</v>
      </c>
      <c r="H550" s="464">
        <v>0</v>
      </c>
      <c r="I550" s="464">
        <v>0</v>
      </c>
      <c r="J550" s="464">
        <v>0</v>
      </c>
      <c r="K550" s="464">
        <v>0</v>
      </c>
      <c r="L550" s="464">
        <v>0</v>
      </c>
      <c r="M550" s="464">
        <v>0</v>
      </c>
      <c r="N550" s="464">
        <v>0</v>
      </c>
      <c r="O550" s="464">
        <v>0</v>
      </c>
      <c r="P550" s="464">
        <v>0</v>
      </c>
      <c r="Q550" s="464">
        <v>0</v>
      </c>
      <c r="R550" s="464">
        <v>0</v>
      </c>
      <c r="S550" s="465">
        <v>0</v>
      </c>
      <c r="T550" s="466">
        <v>0</v>
      </c>
    </row>
    <row r="551" spans="1:20" x14ac:dyDescent="0.35">
      <c r="A551" s="454" t="s">
        <v>3196</v>
      </c>
      <c r="B551" s="455" t="s">
        <v>3297</v>
      </c>
      <c r="C551" s="460">
        <v>2426376071.9400139</v>
      </c>
      <c r="D551" s="460">
        <v>1785095130.2699897</v>
      </c>
      <c r="E551" s="460">
        <v>2375777877.7000051</v>
      </c>
      <c r="F551" s="460">
        <v>2784539429.6899981</v>
      </c>
      <c r="G551" s="460">
        <v>3104103767.3999801</v>
      </c>
      <c r="H551" s="460">
        <v>3293360835.0700121</v>
      </c>
      <c r="I551" s="460">
        <v>3477335375.030004</v>
      </c>
      <c r="J551" s="460">
        <v>3369704756.3699951</v>
      </c>
      <c r="K551" s="460">
        <v>3054594041.9799914</v>
      </c>
      <c r="L551" s="456">
        <v>2955783134.5400023</v>
      </c>
      <c r="M551" s="456">
        <v>3023449567.2199979</v>
      </c>
      <c r="N551" s="460">
        <v>3274982582.2400002</v>
      </c>
      <c r="O551" s="460">
        <v>3501751077.2100177</v>
      </c>
      <c r="P551" s="460">
        <v>6813124062.2500057</v>
      </c>
      <c r="Q551" s="460">
        <v>1907700748.6999991</v>
      </c>
      <c r="R551" s="460">
        <v>176452156.18999997</v>
      </c>
      <c r="S551" s="461">
        <v>47324130613.800011</v>
      </c>
      <c r="T551" s="462">
        <v>0.59760828900851537</v>
      </c>
    </row>
    <row r="552" spans="1:20" x14ac:dyDescent="0.35">
      <c r="A552" s="438" t="s">
        <v>3196</v>
      </c>
      <c r="B552" s="459" t="s">
        <v>3181</v>
      </c>
      <c r="C552" s="460">
        <v>2425075519.5900135</v>
      </c>
      <c r="D552" s="460">
        <v>1784442465.5899897</v>
      </c>
      <c r="E552" s="460">
        <v>2374870411.8300052</v>
      </c>
      <c r="F552" s="460">
        <v>2784072847.7699981</v>
      </c>
      <c r="G552" s="460">
        <v>3101801304.0499802</v>
      </c>
      <c r="H552" s="460">
        <v>3291433662.710012</v>
      </c>
      <c r="I552" s="460">
        <v>3475353632.1100039</v>
      </c>
      <c r="J552" s="460">
        <v>3365740673.1799951</v>
      </c>
      <c r="K552" s="460">
        <v>3054282247.1299915</v>
      </c>
      <c r="L552" s="460">
        <v>2951457541.0100021</v>
      </c>
      <c r="M552" s="460">
        <v>3018174360.2899976</v>
      </c>
      <c r="N552" s="460">
        <v>3271344375.9099998</v>
      </c>
      <c r="O552" s="460">
        <v>3500705797.3100176</v>
      </c>
      <c r="P552" s="460">
        <v>6806122177.4400063</v>
      </c>
      <c r="Q552" s="460">
        <v>1900005171.2299993</v>
      </c>
      <c r="R552" s="460">
        <v>176452156.18999997</v>
      </c>
      <c r="S552" s="461">
        <v>47281334343.340012</v>
      </c>
      <c r="T552" s="462">
        <v>0.99909567761932605</v>
      </c>
    </row>
    <row r="553" spans="1:20" x14ac:dyDescent="0.35">
      <c r="A553" s="438" t="s">
        <v>3196</v>
      </c>
      <c r="B553" s="459" t="s">
        <v>3182</v>
      </c>
      <c r="C553" s="460">
        <v>427947.59</v>
      </c>
      <c r="D553" s="460">
        <v>652664.67999999993</v>
      </c>
      <c r="E553" s="460">
        <v>714806.95</v>
      </c>
      <c r="F553" s="460">
        <v>466581.92000000004</v>
      </c>
      <c r="G553" s="460">
        <v>1818556</v>
      </c>
      <c r="H553" s="460">
        <v>1927172.3599999999</v>
      </c>
      <c r="I553" s="460">
        <v>1830248.04</v>
      </c>
      <c r="J553" s="460">
        <v>2512477.0300000003</v>
      </c>
      <c r="K553" s="460">
        <v>311794.84999999998</v>
      </c>
      <c r="L553" s="460">
        <v>3820358.05</v>
      </c>
      <c r="M553" s="460">
        <v>2248341.5299999998</v>
      </c>
      <c r="N553" s="460">
        <v>1576175.3199999998</v>
      </c>
      <c r="O553" s="460">
        <v>907665.82000000007</v>
      </c>
      <c r="P553" s="460">
        <v>5685083.9800000004</v>
      </c>
      <c r="Q553" s="460">
        <v>6269025.6099999994</v>
      </c>
      <c r="R553" s="460">
        <v>0</v>
      </c>
      <c r="S553" s="461">
        <v>31168899.729999997</v>
      </c>
      <c r="T553" s="462">
        <v>6.5862593407919792E-4</v>
      </c>
    </row>
    <row r="554" spans="1:20" x14ac:dyDescent="0.35">
      <c r="A554" s="438" t="s">
        <v>3196</v>
      </c>
      <c r="B554" s="459" t="s">
        <v>3183</v>
      </c>
      <c r="C554" s="460">
        <v>872604.76</v>
      </c>
      <c r="D554" s="460">
        <v>0</v>
      </c>
      <c r="E554" s="460">
        <v>192658.91999999998</v>
      </c>
      <c r="F554" s="460">
        <v>0</v>
      </c>
      <c r="G554" s="460">
        <v>483907.35</v>
      </c>
      <c r="H554" s="460">
        <v>0</v>
      </c>
      <c r="I554" s="460">
        <v>151494.88</v>
      </c>
      <c r="J554" s="460">
        <v>1451606.16</v>
      </c>
      <c r="K554" s="460">
        <v>0</v>
      </c>
      <c r="L554" s="460">
        <v>505235.48</v>
      </c>
      <c r="M554" s="460">
        <v>2686971.77</v>
      </c>
      <c r="N554" s="460">
        <v>2062031.0100000002</v>
      </c>
      <c r="O554" s="460">
        <v>137614.07999999999</v>
      </c>
      <c r="P554" s="460">
        <v>1316800.83</v>
      </c>
      <c r="Q554" s="460">
        <v>1426551.86</v>
      </c>
      <c r="R554" s="460">
        <v>0</v>
      </c>
      <c r="S554" s="461">
        <v>11287477.1</v>
      </c>
      <c r="T554" s="462">
        <v>2.3851419885796067E-4</v>
      </c>
    </row>
    <row r="555" spans="1:20" x14ac:dyDescent="0.35">
      <c r="A555" s="438" t="s">
        <v>3188</v>
      </c>
      <c r="B555" s="459" t="s">
        <v>3184</v>
      </c>
      <c r="C555" s="460">
        <v>0</v>
      </c>
      <c r="D555" s="460">
        <v>0</v>
      </c>
      <c r="E555" s="460">
        <v>0</v>
      </c>
      <c r="F555" s="460">
        <v>0</v>
      </c>
      <c r="G555" s="460">
        <v>0</v>
      </c>
      <c r="H555" s="460">
        <v>0</v>
      </c>
      <c r="I555" s="460">
        <v>0</v>
      </c>
      <c r="J555" s="460">
        <v>0</v>
      </c>
      <c r="K555" s="460">
        <v>0</v>
      </c>
      <c r="L555" s="460">
        <v>0</v>
      </c>
      <c r="M555" s="460">
        <v>339893.63</v>
      </c>
      <c r="N555" s="460">
        <v>0</v>
      </c>
      <c r="O555" s="460">
        <v>0</v>
      </c>
      <c r="P555" s="460">
        <v>0</v>
      </c>
      <c r="Q555" s="460">
        <v>0</v>
      </c>
      <c r="R555" s="460">
        <v>0</v>
      </c>
      <c r="S555" s="461">
        <v>339893.63</v>
      </c>
      <c r="T555" s="462">
        <v>5.3852601640071881E-5</v>
      </c>
    </row>
    <row r="556" spans="1:20" ht="15" thickBot="1" x14ac:dyDescent="0.4">
      <c r="A556" s="438"/>
      <c r="B556" s="463" t="s">
        <v>3185</v>
      </c>
      <c r="C556" s="464">
        <v>0</v>
      </c>
      <c r="D556" s="464">
        <v>0</v>
      </c>
      <c r="E556" s="464">
        <v>0</v>
      </c>
      <c r="F556" s="464">
        <v>0</v>
      </c>
      <c r="G556" s="464">
        <v>0</v>
      </c>
      <c r="H556" s="464">
        <v>0</v>
      </c>
      <c r="I556" s="464">
        <v>0</v>
      </c>
      <c r="J556" s="464">
        <v>0</v>
      </c>
      <c r="K556" s="464">
        <v>0</v>
      </c>
      <c r="L556" s="464">
        <v>0</v>
      </c>
      <c r="M556" s="464">
        <v>0</v>
      </c>
      <c r="N556" s="464">
        <v>0</v>
      </c>
      <c r="O556" s="464">
        <v>0</v>
      </c>
      <c r="P556" s="464">
        <v>0</v>
      </c>
      <c r="Q556" s="464">
        <v>0</v>
      </c>
      <c r="R556" s="464">
        <v>0</v>
      </c>
      <c r="S556" s="465">
        <v>0</v>
      </c>
      <c r="T556" s="466">
        <v>0</v>
      </c>
    </row>
    <row r="557" spans="1:20" x14ac:dyDescent="0.35">
      <c r="A557" s="454" t="s">
        <v>3197</v>
      </c>
      <c r="B557" s="455" t="s">
        <v>3297</v>
      </c>
      <c r="C557" s="460">
        <v>8082894.0100000035</v>
      </c>
      <c r="D557" s="460">
        <v>6428991.8500000006</v>
      </c>
      <c r="E557" s="460">
        <v>9595326.3999999948</v>
      </c>
      <c r="F557" s="460">
        <v>12437286.860000007</v>
      </c>
      <c r="G557" s="460">
        <v>12181097.890000002</v>
      </c>
      <c r="H557" s="460">
        <v>18710751.75999999</v>
      </c>
      <c r="I557" s="460">
        <v>20526155.600000001</v>
      </c>
      <c r="J557" s="460">
        <v>16558177.859999998</v>
      </c>
      <c r="K557" s="460">
        <v>13097427.300000001</v>
      </c>
      <c r="L557" s="460">
        <v>9962542.8499999978</v>
      </c>
      <c r="M557" s="460">
        <v>9227860.5700000003</v>
      </c>
      <c r="N557" s="460">
        <v>13677511.6</v>
      </c>
      <c r="O557" s="460">
        <v>12134281.339999998</v>
      </c>
      <c r="P557" s="460">
        <v>10925722.049999999</v>
      </c>
      <c r="Q557" s="460">
        <v>0</v>
      </c>
      <c r="R557" s="460">
        <v>0</v>
      </c>
      <c r="S557" s="461">
        <v>173546027.94</v>
      </c>
      <c r="T557" s="462">
        <v>2.191536188331037E-3</v>
      </c>
    </row>
    <row r="558" spans="1:20" x14ac:dyDescent="0.35">
      <c r="A558" s="438" t="s">
        <v>3197</v>
      </c>
      <c r="B558" s="459" t="s">
        <v>3181</v>
      </c>
      <c r="C558" s="460">
        <v>8082894.0100000035</v>
      </c>
      <c r="D558" s="460">
        <v>6428991.8500000006</v>
      </c>
      <c r="E558" s="460">
        <v>9595326.3999999948</v>
      </c>
      <c r="F558" s="460">
        <v>12437286.860000007</v>
      </c>
      <c r="G558" s="460">
        <v>12181097.890000002</v>
      </c>
      <c r="H558" s="460">
        <v>18710751.75999999</v>
      </c>
      <c r="I558" s="460">
        <v>20526155.600000001</v>
      </c>
      <c r="J558" s="460">
        <v>16558177.859999998</v>
      </c>
      <c r="K558" s="460">
        <v>13097427.300000001</v>
      </c>
      <c r="L558" s="460">
        <v>9962542.8499999978</v>
      </c>
      <c r="M558" s="460">
        <v>9227860.5700000003</v>
      </c>
      <c r="N558" s="460">
        <v>13677511.6</v>
      </c>
      <c r="O558" s="460">
        <v>12134281.339999998</v>
      </c>
      <c r="P558" s="460">
        <v>10925722.049999999</v>
      </c>
      <c r="Q558" s="460">
        <v>0</v>
      </c>
      <c r="R558" s="460">
        <v>0</v>
      </c>
      <c r="S558" s="461">
        <v>173546027.94</v>
      </c>
      <c r="T558" s="462">
        <v>1</v>
      </c>
    </row>
    <row r="559" spans="1:20" x14ac:dyDescent="0.35">
      <c r="A559" s="438" t="s">
        <v>3197</v>
      </c>
      <c r="B559" s="459" t="s">
        <v>3182</v>
      </c>
      <c r="C559" s="460">
        <v>0</v>
      </c>
      <c r="D559" s="460">
        <v>0</v>
      </c>
      <c r="E559" s="460">
        <v>0</v>
      </c>
      <c r="F559" s="460">
        <v>0</v>
      </c>
      <c r="G559" s="460">
        <v>0</v>
      </c>
      <c r="H559" s="460">
        <v>0</v>
      </c>
      <c r="I559" s="460">
        <v>0</v>
      </c>
      <c r="J559" s="460">
        <v>0</v>
      </c>
      <c r="K559" s="460">
        <v>0</v>
      </c>
      <c r="L559" s="460">
        <v>0</v>
      </c>
      <c r="M559" s="460">
        <v>0</v>
      </c>
      <c r="N559" s="460">
        <v>0</v>
      </c>
      <c r="O559" s="460">
        <v>0</v>
      </c>
      <c r="P559" s="460">
        <v>0</v>
      </c>
      <c r="Q559" s="460">
        <v>0</v>
      </c>
      <c r="R559" s="460">
        <v>0</v>
      </c>
      <c r="S559" s="461">
        <v>0</v>
      </c>
      <c r="T559" s="462">
        <v>0</v>
      </c>
    </row>
    <row r="560" spans="1:20" x14ac:dyDescent="0.35">
      <c r="A560" s="438" t="s">
        <v>3197</v>
      </c>
      <c r="B560" s="459" t="s">
        <v>3183</v>
      </c>
      <c r="C560" s="460">
        <v>0</v>
      </c>
      <c r="D560" s="460">
        <v>0</v>
      </c>
      <c r="E560" s="460">
        <v>0</v>
      </c>
      <c r="F560" s="460">
        <v>0</v>
      </c>
      <c r="G560" s="460">
        <v>0</v>
      </c>
      <c r="H560" s="460">
        <v>0</v>
      </c>
      <c r="I560" s="460">
        <v>0</v>
      </c>
      <c r="J560" s="460">
        <v>0</v>
      </c>
      <c r="K560" s="460">
        <v>0</v>
      </c>
      <c r="L560" s="460">
        <v>0</v>
      </c>
      <c r="M560" s="460">
        <v>0</v>
      </c>
      <c r="N560" s="460">
        <v>0</v>
      </c>
      <c r="O560" s="460">
        <v>0</v>
      </c>
      <c r="P560" s="460">
        <v>0</v>
      </c>
      <c r="Q560" s="460">
        <v>0</v>
      </c>
      <c r="R560" s="460">
        <v>0</v>
      </c>
      <c r="S560" s="461">
        <v>0</v>
      </c>
      <c r="T560" s="462">
        <v>0</v>
      </c>
    </row>
    <row r="561" spans="1:20" x14ac:dyDescent="0.35">
      <c r="A561" s="438" t="s">
        <v>3188</v>
      </c>
      <c r="B561" s="459" t="s">
        <v>3184</v>
      </c>
      <c r="C561" s="460">
        <v>0</v>
      </c>
      <c r="D561" s="460">
        <v>0</v>
      </c>
      <c r="E561" s="460">
        <v>0</v>
      </c>
      <c r="F561" s="460">
        <v>0</v>
      </c>
      <c r="G561" s="460">
        <v>0</v>
      </c>
      <c r="H561" s="460">
        <v>0</v>
      </c>
      <c r="I561" s="460">
        <v>0</v>
      </c>
      <c r="J561" s="460">
        <v>0</v>
      </c>
      <c r="K561" s="460">
        <v>0</v>
      </c>
      <c r="L561" s="460">
        <v>0</v>
      </c>
      <c r="M561" s="460">
        <v>0</v>
      </c>
      <c r="N561" s="460">
        <v>0</v>
      </c>
      <c r="O561" s="460">
        <v>0</v>
      </c>
      <c r="P561" s="460">
        <v>0</v>
      </c>
      <c r="Q561" s="460">
        <v>0</v>
      </c>
      <c r="R561" s="460">
        <v>0</v>
      </c>
      <c r="S561" s="461">
        <v>0</v>
      </c>
      <c r="T561" s="462">
        <v>0</v>
      </c>
    </row>
    <row r="562" spans="1:20" ht="15" thickBot="1" x14ac:dyDescent="0.4">
      <c r="A562" s="438"/>
      <c r="B562" s="463" t="s">
        <v>3185</v>
      </c>
      <c r="C562" s="464">
        <v>0</v>
      </c>
      <c r="D562" s="464">
        <v>0</v>
      </c>
      <c r="E562" s="464">
        <v>0</v>
      </c>
      <c r="F562" s="464">
        <v>0</v>
      </c>
      <c r="G562" s="464">
        <v>0</v>
      </c>
      <c r="H562" s="464">
        <v>0</v>
      </c>
      <c r="I562" s="464">
        <v>0</v>
      </c>
      <c r="J562" s="464">
        <v>0</v>
      </c>
      <c r="K562" s="464">
        <v>0</v>
      </c>
      <c r="L562" s="464">
        <v>0</v>
      </c>
      <c r="M562" s="464">
        <v>0</v>
      </c>
      <c r="N562" s="464">
        <v>0</v>
      </c>
      <c r="O562" s="464">
        <v>0</v>
      </c>
      <c r="P562" s="464">
        <v>0</v>
      </c>
      <c r="Q562" s="464">
        <v>0</v>
      </c>
      <c r="R562" s="464">
        <v>0</v>
      </c>
      <c r="S562" s="465">
        <v>0</v>
      </c>
      <c r="T562" s="466">
        <v>0</v>
      </c>
    </row>
    <row r="563" spans="1:20" x14ac:dyDescent="0.35">
      <c r="A563" s="454" t="s">
        <v>3198</v>
      </c>
      <c r="B563" s="455" t="s">
        <v>3297</v>
      </c>
      <c r="C563" s="460">
        <v>250921591.57000014</v>
      </c>
      <c r="D563" s="460">
        <v>212377077.28999969</v>
      </c>
      <c r="E563" s="460">
        <v>294539227.41999924</v>
      </c>
      <c r="F563" s="460">
        <v>367668120.42000049</v>
      </c>
      <c r="G563" s="460">
        <v>359481153.84000033</v>
      </c>
      <c r="H563" s="460">
        <v>335940614.54000002</v>
      </c>
      <c r="I563" s="460">
        <v>346774473.61999941</v>
      </c>
      <c r="J563" s="460">
        <v>325521289.96999955</v>
      </c>
      <c r="K563" s="460">
        <v>340455316.60000056</v>
      </c>
      <c r="L563" s="460">
        <v>342909259.56000006</v>
      </c>
      <c r="M563" s="460">
        <v>275775837.74000007</v>
      </c>
      <c r="N563" s="460">
        <v>134002793.79999995</v>
      </c>
      <c r="O563" s="460">
        <v>20441351.259999998</v>
      </c>
      <c r="P563" s="460">
        <v>0</v>
      </c>
      <c r="Q563" s="460">
        <v>0</v>
      </c>
      <c r="R563" s="460">
        <v>0</v>
      </c>
      <c r="S563" s="461">
        <v>3606808107.6299996</v>
      </c>
      <c r="T563" s="462">
        <v>4.5546709343124422E-2</v>
      </c>
    </row>
    <row r="564" spans="1:20" x14ac:dyDescent="0.35">
      <c r="A564" s="438" t="s">
        <v>3198</v>
      </c>
      <c r="B564" s="459" t="s">
        <v>3181</v>
      </c>
      <c r="C564" s="460">
        <v>250921591.57000014</v>
      </c>
      <c r="D564" s="460">
        <v>212297227.17999968</v>
      </c>
      <c r="E564" s="460">
        <v>294139032.95999926</v>
      </c>
      <c r="F564" s="460">
        <v>367668120.42000049</v>
      </c>
      <c r="G564" s="460">
        <v>359481153.84000033</v>
      </c>
      <c r="H564" s="460">
        <v>335940614.54000002</v>
      </c>
      <c r="I564" s="460">
        <v>346774473.61999941</v>
      </c>
      <c r="J564" s="460">
        <v>325521289.96999955</v>
      </c>
      <c r="K564" s="460">
        <v>339898296.98000056</v>
      </c>
      <c r="L564" s="460">
        <v>342909259.56000006</v>
      </c>
      <c r="M564" s="460">
        <v>275280428.28000009</v>
      </c>
      <c r="N564" s="460">
        <v>134002793.79999995</v>
      </c>
      <c r="O564" s="460">
        <v>20441351.259999998</v>
      </c>
      <c r="P564" s="460">
        <v>0</v>
      </c>
      <c r="Q564" s="460">
        <v>0</v>
      </c>
      <c r="R564" s="460">
        <v>0</v>
      </c>
      <c r="S564" s="461">
        <v>3605275633.9799995</v>
      </c>
      <c r="T564" s="462">
        <v>0.999575116389819</v>
      </c>
    </row>
    <row r="565" spans="1:20" x14ac:dyDescent="0.35">
      <c r="A565" s="438" t="s">
        <v>3198</v>
      </c>
      <c r="B565" s="459" t="s">
        <v>3182</v>
      </c>
      <c r="C565" s="460">
        <v>0</v>
      </c>
      <c r="D565" s="460">
        <v>0</v>
      </c>
      <c r="E565" s="460">
        <v>400194.45999999996</v>
      </c>
      <c r="F565" s="460">
        <v>0</v>
      </c>
      <c r="G565" s="460">
        <v>0</v>
      </c>
      <c r="H565" s="460">
        <v>0</v>
      </c>
      <c r="I565" s="460">
        <v>0</v>
      </c>
      <c r="J565" s="460">
        <v>0</v>
      </c>
      <c r="K565" s="460">
        <v>0</v>
      </c>
      <c r="L565" s="460">
        <v>0</v>
      </c>
      <c r="M565" s="460">
        <v>495409.46</v>
      </c>
      <c r="N565" s="460">
        <v>0</v>
      </c>
      <c r="O565" s="460">
        <v>0</v>
      </c>
      <c r="P565" s="460">
        <v>0</v>
      </c>
      <c r="Q565" s="460">
        <v>0</v>
      </c>
      <c r="R565" s="460">
        <v>0</v>
      </c>
      <c r="S565" s="461">
        <v>895603.91999999993</v>
      </c>
      <c r="T565" s="462">
        <v>2.4830927880676554E-4</v>
      </c>
    </row>
    <row r="566" spans="1:20" x14ac:dyDescent="0.35">
      <c r="A566" s="438" t="s">
        <v>3198</v>
      </c>
      <c r="B566" s="459" t="s">
        <v>3183</v>
      </c>
      <c r="C566" s="460">
        <v>0</v>
      </c>
      <c r="D566" s="460">
        <v>79850.11</v>
      </c>
      <c r="E566" s="460">
        <v>0</v>
      </c>
      <c r="F566" s="460">
        <v>0</v>
      </c>
      <c r="G566" s="460">
        <v>0</v>
      </c>
      <c r="H566" s="460">
        <v>0</v>
      </c>
      <c r="I566" s="460">
        <v>0</v>
      </c>
      <c r="J566" s="460">
        <v>0</v>
      </c>
      <c r="K566" s="460">
        <v>557019.62</v>
      </c>
      <c r="L566" s="460">
        <v>0</v>
      </c>
      <c r="M566" s="460">
        <v>0</v>
      </c>
      <c r="N566" s="460">
        <v>0</v>
      </c>
      <c r="O566" s="460">
        <v>0</v>
      </c>
      <c r="P566" s="460">
        <v>0</v>
      </c>
      <c r="Q566" s="460">
        <v>0</v>
      </c>
      <c r="R566" s="460">
        <v>0</v>
      </c>
      <c r="S566" s="461">
        <v>636869.73</v>
      </c>
      <c r="T566" s="462">
        <v>1.7657433137425245E-4</v>
      </c>
    </row>
    <row r="567" spans="1:20" x14ac:dyDescent="0.35">
      <c r="A567" s="438" t="s">
        <v>3188</v>
      </c>
      <c r="B567" s="459" t="s">
        <v>3184</v>
      </c>
      <c r="C567" s="460">
        <v>0</v>
      </c>
      <c r="D567" s="460">
        <v>0</v>
      </c>
      <c r="E567" s="460">
        <v>0</v>
      </c>
      <c r="F567" s="460">
        <v>0</v>
      </c>
      <c r="G567" s="460">
        <v>0</v>
      </c>
      <c r="H567" s="460">
        <v>0</v>
      </c>
      <c r="I567" s="460">
        <v>0</v>
      </c>
      <c r="J567" s="460">
        <v>0</v>
      </c>
      <c r="K567" s="460">
        <v>0</v>
      </c>
      <c r="L567" s="460">
        <v>0</v>
      </c>
      <c r="M567" s="460">
        <v>0</v>
      </c>
      <c r="N567" s="460">
        <v>0</v>
      </c>
      <c r="O567" s="460">
        <v>0</v>
      </c>
      <c r="P567" s="460">
        <v>0</v>
      </c>
      <c r="Q567" s="460">
        <v>0</v>
      </c>
      <c r="R567" s="460">
        <v>0</v>
      </c>
      <c r="S567" s="461">
        <v>0</v>
      </c>
      <c r="T567" s="462">
        <v>0</v>
      </c>
    </row>
    <row r="568" spans="1:20" ht="15" thickBot="1" x14ac:dyDescent="0.4">
      <c r="A568" s="438"/>
      <c r="B568" s="463" t="s">
        <v>3185</v>
      </c>
      <c r="C568" s="464">
        <v>0</v>
      </c>
      <c r="D568" s="464">
        <v>0</v>
      </c>
      <c r="E568" s="464">
        <v>0</v>
      </c>
      <c r="F568" s="464">
        <v>0</v>
      </c>
      <c r="G568" s="464">
        <v>0</v>
      </c>
      <c r="H568" s="464">
        <v>0</v>
      </c>
      <c r="I568" s="464">
        <v>0</v>
      </c>
      <c r="J568" s="464">
        <v>0</v>
      </c>
      <c r="K568" s="464">
        <v>0</v>
      </c>
      <c r="L568" s="464">
        <v>0</v>
      </c>
      <c r="M568" s="464">
        <v>0</v>
      </c>
      <c r="N568" s="464">
        <v>0</v>
      </c>
      <c r="O568" s="464">
        <v>0</v>
      </c>
      <c r="P568" s="464">
        <v>0</v>
      </c>
      <c r="Q568" s="464">
        <v>0</v>
      </c>
      <c r="R568" s="464">
        <v>0</v>
      </c>
      <c r="S568" s="465">
        <v>0</v>
      </c>
      <c r="T568" s="466">
        <v>0</v>
      </c>
    </row>
    <row r="569" spans="1:20" x14ac:dyDescent="0.35">
      <c r="A569" s="454" t="s">
        <v>3199</v>
      </c>
      <c r="B569" s="455" t="s">
        <v>3297</v>
      </c>
      <c r="C569" s="460">
        <v>43107489.790000007</v>
      </c>
      <c r="D569" s="460">
        <v>37991297.069999956</v>
      </c>
      <c r="E569" s="460">
        <v>60886319.550000019</v>
      </c>
      <c r="F569" s="460">
        <v>93083931.279999986</v>
      </c>
      <c r="G569" s="460">
        <v>98182150.89000003</v>
      </c>
      <c r="H569" s="460">
        <v>90289481.59999989</v>
      </c>
      <c r="I569" s="460">
        <v>115075525.91999984</v>
      </c>
      <c r="J569" s="460">
        <v>101466341.85999995</v>
      </c>
      <c r="K569" s="460">
        <v>69262098.520000041</v>
      </c>
      <c r="L569" s="460">
        <v>75088934.070000023</v>
      </c>
      <c r="M569" s="460">
        <v>84797930.340000004</v>
      </c>
      <c r="N569" s="460">
        <v>87251907.729999989</v>
      </c>
      <c r="O569" s="460">
        <v>91681458.73999998</v>
      </c>
      <c r="P569" s="460">
        <v>88832848.299999967</v>
      </c>
      <c r="Q569" s="460">
        <v>0</v>
      </c>
      <c r="R569" s="460">
        <v>0</v>
      </c>
      <c r="S569" s="461">
        <v>1136997715.6599998</v>
      </c>
      <c r="T569" s="462">
        <v>1.4357987154739672E-2</v>
      </c>
    </row>
    <row r="570" spans="1:20" x14ac:dyDescent="0.35">
      <c r="A570" s="438" t="s">
        <v>3199</v>
      </c>
      <c r="B570" s="459" t="s">
        <v>3181</v>
      </c>
      <c r="C570" s="460">
        <v>43107489.790000007</v>
      </c>
      <c r="D570" s="460">
        <v>37991297.069999956</v>
      </c>
      <c r="E570" s="460">
        <v>60769197.900000021</v>
      </c>
      <c r="F570" s="460">
        <v>93083931.279999986</v>
      </c>
      <c r="G570" s="460">
        <v>97678324.110000029</v>
      </c>
      <c r="H570" s="460">
        <v>90289481.59999989</v>
      </c>
      <c r="I570" s="460">
        <v>114917740.76999983</v>
      </c>
      <c r="J570" s="460">
        <v>100893056.08999996</v>
      </c>
      <c r="K570" s="460">
        <v>69097487.360000044</v>
      </c>
      <c r="L570" s="460">
        <v>75088934.070000023</v>
      </c>
      <c r="M570" s="460">
        <v>84797930.340000004</v>
      </c>
      <c r="N570" s="460">
        <v>87251907.729999989</v>
      </c>
      <c r="O570" s="460">
        <v>91681458.73999998</v>
      </c>
      <c r="P570" s="460">
        <v>88832848.299999967</v>
      </c>
      <c r="Q570" s="460">
        <v>0</v>
      </c>
      <c r="R570" s="460">
        <v>0</v>
      </c>
      <c r="S570" s="461">
        <v>1135481085.1499999</v>
      </c>
      <c r="T570" s="462">
        <v>0.99866610944849643</v>
      </c>
    </row>
    <row r="571" spans="1:20" x14ac:dyDescent="0.35">
      <c r="A571" s="438" t="s">
        <v>3199</v>
      </c>
      <c r="B571" s="459" t="s">
        <v>3182</v>
      </c>
      <c r="C571" s="460">
        <v>0</v>
      </c>
      <c r="D571" s="460">
        <v>0</v>
      </c>
      <c r="E571" s="460">
        <v>117121.65</v>
      </c>
      <c r="F571" s="460">
        <v>0</v>
      </c>
      <c r="G571" s="460">
        <v>503826.78</v>
      </c>
      <c r="H571" s="460">
        <v>0</v>
      </c>
      <c r="I571" s="460">
        <v>0</v>
      </c>
      <c r="J571" s="460">
        <v>0</v>
      </c>
      <c r="K571" s="460">
        <v>164611.16</v>
      </c>
      <c r="L571" s="460">
        <v>0</v>
      </c>
      <c r="M571" s="460">
        <v>0</v>
      </c>
      <c r="N571" s="460">
        <v>0</v>
      </c>
      <c r="O571" s="460">
        <v>0</v>
      </c>
      <c r="P571" s="460">
        <v>0</v>
      </c>
      <c r="Q571" s="460">
        <v>0</v>
      </c>
      <c r="R571" s="460">
        <v>0</v>
      </c>
      <c r="S571" s="461">
        <v>785559.59000000008</v>
      </c>
      <c r="T571" s="462">
        <v>6.9090692019904514E-4</v>
      </c>
    </row>
    <row r="572" spans="1:20" x14ac:dyDescent="0.35">
      <c r="A572" s="438" t="s">
        <v>3199</v>
      </c>
      <c r="B572" s="459" t="s">
        <v>3183</v>
      </c>
      <c r="C572" s="460">
        <v>0</v>
      </c>
      <c r="D572" s="460">
        <v>0</v>
      </c>
      <c r="E572" s="460">
        <v>0</v>
      </c>
      <c r="F572" s="460">
        <v>0</v>
      </c>
      <c r="G572" s="460">
        <v>0</v>
      </c>
      <c r="H572" s="460">
        <v>0</v>
      </c>
      <c r="I572" s="460">
        <v>157785.15</v>
      </c>
      <c r="J572" s="460">
        <v>573285.77</v>
      </c>
      <c r="K572" s="460">
        <v>0</v>
      </c>
      <c r="L572" s="460">
        <v>0</v>
      </c>
      <c r="M572" s="460">
        <v>0</v>
      </c>
      <c r="N572" s="460">
        <v>0</v>
      </c>
      <c r="O572" s="460">
        <v>0</v>
      </c>
      <c r="P572" s="460">
        <v>0</v>
      </c>
      <c r="Q572" s="460">
        <v>0</v>
      </c>
      <c r="R572" s="460">
        <v>0</v>
      </c>
      <c r="S572" s="461">
        <v>731070.92</v>
      </c>
      <c r="T572" s="462">
        <v>6.4298363130451048E-4</v>
      </c>
    </row>
    <row r="573" spans="1:20" x14ac:dyDescent="0.35">
      <c r="A573" s="438" t="s">
        <v>3188</v>
      </c>
      <c r="B573" s="459" t="s">
        <v>3184</v>
      </c>
      <c r="C573" s="460">
        <v>0</v>
      </c>
      <c r="D573" s="460">
        <v>0</v>
      </c>
      <c r="E573" s="460">
        <v>0</v>
      </c>
      <c r="F573" s="460">
        <v>0</v>
      </c>
      <c r="G573" s="460">
        <v>0</v>
      </c>
      <c r="H573" s="460">
        <v>0</v>
      </c>
      <c r="I573" s="460">
        <v>0</v>
      </c>
      <c r="J573" s="460">
        <v>0</v>
      </c>
      <c r="K573" s="460">
        <v>0</v>
      </c>
      <c r="L573" s="460">
        <v>0</v>
      </c>
      <c r="M573" s="460">
        <v>0</v>
      </c>
      <c r="N573" s="460">
        <v>0</v>
      </c>
      <c r="O573" s="460">
        <v>0</v>
      </c>
      <c r="P573" s="460">
        <v>0</v>
      </c>
      <c r="Q573" s="460">
        <v>0</v>
      </c>
      <c r="R573" s="460">
        <v>0</v>
      </c>
      <c r="S573" s="461">
        <v>0</v>
      </c>
      <c r="T573" s="462">
        <v>0</v>
      </c>
    </row>
    <row r="574" spans="1:20" ht="15" thickBot="1" x14ac:dyDescent="0.4">
      <c r="A574" s="438"/>
      <c r="B574" s="463" t="s">
        <v>3185</v>
      </c>
      <c r="C574" s="464">
        <v>0</v>
      </c>
      <c r="D574" s="464">
        <v>0</v>
      </c>
      <c r="E574" s="464">
        <v>0</v>
      </c>
      <c r="F574" s="464">
        <v>0</v>
      </c>
      <c r="G574" s="464">
        <v>0</v>
      </c>
      <c r="H574" s="464">
        <v>0</v>
      </c>
      <c r="I574" s="464">
        <v>0</v>
      </c>
      <c r="J574" s="464">
        <v>0</v>
      </c>
      <c r="K574" s="464">
        <v>0</v>
      </c>
      <c r="L574" s="464">
        <v>0</v>
      </c>
      <c r="M574" s="464">
        <v>0</v>
      </c>
      <c r="N574" s="464">
        <v>0</v>
      </c>
      <c r="O574" s="464">
        <v>0</v>
      </c>
      <c r="P574" s="464">
        <v>0</v>
      </c>
      <c r="Q574" s="464">
        <v>0</v>
      </c>
      <c r="R574" s="464">
        <v>0</v>
      </c>
      <c r="S574" s="465">
        <v>0</v>
      </c>
      <c r="T574" s="466">
        <v>0</v>
      </c>
    </row>
    <row r="575" spans="1:20" x14ac:dyDescent="0.35">
      <c r="A575" s="454" t="s">
        <v>3200</v>
      </c>
      <c r="B575" s="455" t="s">
        <v>3297</v>
      </c>
      <c r="C575" s="460">
        <v>4581263.5599999987</v>
      </c>
      <c r="D575" s="460">
        <v>3031735.3699999992</v>
      </c>
      <c r="E575" s="460">
        <v>4022872.1300000004</v>
      </c>
      <c r="F575" s="460">
        <v>5607149.6099999994</v>
      </c>
      <c r="G575" s="460">
        <v>8196151.0300000021</v>
      </c>
      <c r="H575" s="460">
        <v>8514632.0499999989</v>
      </c>
      <c r="I575" s="460">
        <v>16269189.859999999</v>
      </c>
      <c r="J575" s="460">
        <v>9175014.1899999976</v>
      </c>
      <c r="K575" s="460">
        <v>10990354.710000001</v>
      </c>
      <c r="L575" s="460">
        <v>9827767.2699999996</v>
      </c>
      <c r="M575" s="460">
        <v>10525822.489999998</v>
      </c>
      <c r="N575" s="460">
        <v>9205193.7799999975</v>
      </c>
      <c r="O575" s="460">
        <v>6358279.6699999999</v>
      </c>
      <c r="P575" s="460">
        <v>7729078.7999999989</v>
      </c>
      <c r="Q575" s="460">
        <v>0</v>
      </c>
      <c r="R575" s="460">
        <v>0</v>
      </c>
      <c r="S575" s="461">
        <v>114034504.51999998</v>
      </c>
      <c r="T575" s="462">
        <v>1.4400257173294725E-3</v>
      </c>
    </row>
    <row r="576" spans="1:20" x14ac:dyDescent="0.35">
      <c r="A576" s="438" t="s">
        <v>3200</v>
      </c>
      <c r="B576" s="459" t="s">
        <v>3181</v>
      </c>
      <c r="C576" s="460">
        <v>4581263.5599999987</v>
      </c>
      <c r="D576" s="460">
        <v>3031735.3699999992</v>
      </c>
      <c r="E576" s="460">
        <v>4022872.1300000004</v>
      </c>
      <c r="F576" s="460">
        <v>5607149.6099999994</v>
      </c>
      <c r="G576" s="460">
        <v>8196151.0300000021</v>
      </c>
      <c r="H576" s="460">
        <v>8514632.0499999989</v>
      </c>
      <c r="I576" s="460">
        <v>16269189.859999999</v>
      </c>
      <c r="J576" s="460">
        <v>9175014.1899999976</v>
      </c>
      <c r="K576" s="460">
        <v>10990354.710000001</v>
      </c>
      <c r="L576" s="460">
        <v>9827767.2699999996</v>
      </c>
      <c r="M576" s="460">
        <v>10525822.489999998</v>
      </c>
      <c r="N576" s="460">
        <v>9205193.7799999975</v>
      </c>
      <c r="O576" s="460">
        <v>6358279.6699999999</v>
      </c>
      <c r="P576" s="460">
        <v>7729078.7999999989</v>
      </c>
      <c r="Q576" s="460">
        <v>0</v>
      </c>
      <c r="R576" s="460">
        <v>0</v>
      </c>
      <c r="S576" s="461">
        <v>114034504.51999998</v>
      </c>
      <c r="T576" s="462">
        <v>1</v>
      </c>
    </row>
    <row r="577" spans="1:20" x14ac:dyDescent="0.35">
      <c r="A577" s="438" t="s">
        <v>3200</v>
      </c>
      <c r="B577" s="459" t="s">
        <v>3182</v>
      </c>
      <c r="C577" s="460">
        <v>0</v>
      </c>
      <c r="D577" s="460">
        <v>0</v>
      </c>
      <c r="E577" s="460">
        <v>0</v>
      </c>
      <c r="F577" s="460">
        <v>0</v>
      </c>
      <c r="G577" s="460">
        <v>0</v>
      </c>
      <c r="H577" s="460">
        <v>0</v>
      </c>
      <c r="I577" s="460">
        <v>0</v>
      </c>
      <c r="J577" s="460">
        <v>0</v>
      </c>
      <c r="K577" s="460">
        <v>0</v>
      </c>
      <c r="L577" s="460">
        <v>0</v>
      </c>
      <c r="M577" s="460">
        <v>0</v>
      </c>
      <c r="N577" s="460">
        <v>0</v>
      </c>
      <c r="O577" s="460">
        <v>0</v>
      </c>
      <c r="P577" s="460">
        <v>0</v>
      </c>
      <c r="Q577" s="460">
        <v>0</v>
      </c>
      <c r="R577" s="460">
        <v>0</v>
      </c>
      <c r="S577" s="461">
        <v>0</v>
      </c>
      <c r="T577" s="462">
        <v>0</v>
      </c>
    </row>
    <row r="578" spans="1:20" x14ac:dyDescent="0.35">
      <c r="A578" s="438" t="s">
        <v>3200</v>
      </c>
      <c r="B578" s="459" t="s">
        <v>3183</v>
      </c>
      <c r="C578" s="460">
        <v>0</v>
      </c>
      <c r="D578" s="460">
        <v>0</v>
      </c>
      <c r="E578" s="460">
        <v>0</v>
      </c>
      <c r="F578" s="460">
        <v>0</v>
      </c>
      <c r="G578" s="460">
        <v>0</v>
      </c>
      <c r="H578" s="460">
        <v>0</v>
      </c>
      <c r="I578" s="460">
        <v>0</v>
      </c>
      <c r="J578" s="460">
        <v>0</v>
      </c>
      <c r="K578" s="460">
        <v>0</v>
      </c>
      <c r="L578" s="460">
        <v>0</v>
      </c>
      <c r="M578" s="460">
        <v>0</v>
      </c>
      <c r="N578" s="460">
        <v>0</v>
      </c>
      <c r="O578" s="460">
        <v>0</v>
      </c>
      <c r="P578" s="460">
        <v>0</v>
      </c>
      <c r="Q578" s="460">
        <v>0</v>
      </c>
      <c r="R578" s="460">
        <v>0</v>
      </c>
      <c r="S578" s="461">
        <v>0</v>
      </c>
      <c r="T578" s="462">
        <v>0</v>
      </c>
    </row>
    <row r="579" spans="1:20" x14ac:dyDescent="0.35">
      <c r="A579" s="438" t="s">
        <v>3188</v>
      </c>
      <c r="B579" s="459" t="s">
        <v>3184</v>
      </c>
      <c r="C579" s="460">
        <v>0</v>
      </c>
      <c r="D579" s="460">
        <v>0</v>
      </c>
      <c r="E579" s="460">
        <v>0</v>
      </c>
      <c r="F579" s="460">
        <v>0</v>
      </c>
      <c r="G579" s="460">
        <v>0</v>
      </c>
      <c r="H579" s="460">
        <v>0</v>
      </c>
      <c r="I579" s="460">
        <v>0</v>
      </c>
      <c r="J579" s="460">
        <v>0</v>
      </c>
      <c r="K579" s="460">
        <v>0</v>
      </c>
      <c r="L579" s="460">
        <v>0</v>
      </c>
      <c r="M579" s="460">
        <v>0</v>
      </c>
      <c r="N579" s="460">
        <v>0</v>
      </c>
      <c r="O579" s="460">
        <v>0</v>
      </c>
      <c r="P579" s="460">
        <v>0</v>
      </c>
      <c r="Q579" s="460">
        <v>0</v>
      </c>
      <c r="R579" s="460">
        <v>0</v>
      </c>
      <c r="S579" s="461">
        <v>0</v>
      </c>
      <c r="T579" s="462">
        <v>0</v>
      </c>
    </row>
    <row r="580" spans="1:20" ht="15" thickBot="1" x14ac:dyDescent="0.4">
      <c r="A580" s="467"/>
      <c r="B580" s="463" t="s">
        <v>3185</v>
      </c>
      <c r="C580" s="464">
        <v>0</v>
      </c>
      <c r="D580" s="464">
        <v>0</v>
      </c>
      <c r="E580" s="464">
        <v>0</v>
      </c>
      <c r="F580" s="464">
        <v>0</v>
      </c>
      <c r="G580" s="464">
        <v>0</v>
      </c>
      <c r="H580" s="464">
        <v>0</v>
      </c>
      <c r="I580" s="464">
        <v>0</v>
      </c>
      <c r="J580" s="464">
        <v>0</v>
      </c>
      <c r="K580" s="464">
        <v>0</v>
      </c>
      <c r="L580" s="464">
        <v>0</v>
      </c>
      <c r="M580" s="464">
        <v>0</v>
      </c>
      <c r="N580" s="464">
        <v>0</v>
      </c>
      <c r="O580" s="464">
        <v>0</v>
      </c>
      <c r="P580" s="464">
        <v>0</v>
      </c>
      <c r="Q580" s="464">
        <v>0</v>
      </c>
      <c r="R580" s="464">
        <v>0</v>
      </c>
      <c r="S580" s="465">
        <v>0</v>
      </c>
      <c r="T580" s="466">
        <v>0</v>
      </c>
    </row>
    <row r="581" spans="1:20" x14ac:dyDescent="0.35">
      <c r="A581" s="468" t="s">
        <v>265</v>
      </c>
      <c r="B581" s="469" t="s">
        <v>3297</v>
      </c>
      <c r="C581" s="461">
        <v>4129670720.8400164</v>
      </c>
      <c r="D581" s="461">
        <v>3068356847.8899889</v>
      </c>
      <c r="E581" s="461">
        <v>4173776729.8200045</v>
      </c>
      <c r="F581" s="461">
        <v>5004025203.0999956</v>
      </c>
      <c r="G581" s="461">
        <v>5668383123.0299797</v>
      </c>
      <c r="H581" s="461">
        <v>6264112930.8400106</v>
      </c>
      <c r="I581" s="461">
        <v>6694660735.2800026</v>
      </c>
      <c r="J581" s="461">
        <v>6440549903.739994</v>
      </c>
      <c r="K581" s="461">
        <v>5580175398.7599907</v>
      </c>
      <c r="L581" s="461">
        <v>5421874783.8300009</v>
      </c>
      <c r="M581" s="461">
        <v>5383755001.0599966</v>
      </c>
      <c r="N581" s="461">
        <v>5310892993.3399992</v>
      </c>
      <c r="O581" s="461">
        <v>5363231834.780015</v>
      </c>
      <c r="P581" s="461">
        <v>8555922407.550004</v>
      </c>
      <c r="Q581" s="461">
        <v>1953373108.3499992</v>
      </c>
      <c r="R581" s="461">
        <v>176452156.18999997</v>
      </c>
      <c r="S581" s="461">
        <v>79189213878.400009</v>
      </c>
      <c r="T581" s="462">
        <v>0.99999999999999989</v>
      </c>
    </row>
    <row r="582" spans="1:20" x14ac:dyDescent="0.35">
      <c r="A582" s="470"/>
      <c r="B582" s="471" t="s">
        <v>3181</v>
      </c>
      <c r="C582" s="461">
        <v>4128271184.9200163</v>
      </c>
      <c r="D582" s="461">
        <v>3066956784.6799889</v>
      </c>
      <c r="E582" s="461">
        <v>4170798314.4600048</v>
      </c>
      <c r="F582" s="461">
        <v>5002935777.1899958</v>
      </c>
      <c r="G582" s="461">
        <v>5664693160.0699797</v>
      </c>
      <c r="H582" s="461">
        <v>6258997393.0400114</v>
      </c>
      <c r="I582" s="461">
        <v>6690335385.2900028</v>
      </c>
      <c r="J582" s="461">
        <v>6435080699.529994</v>
      </c>
      <c r="K582" s="461">
        <v>5578005208.5899906</v>
      </c>
      <c r="L582" s="461">
        <v>5415148097.2800016</v>
      </c>
      <c r="M582" s="461">
        <v>5375041868.2599964</v>
      </c>
      <c r="N582" s="461">
        <v>5306310337.1099987</v>
      </c>
      <c r="O582" s="461">
        <v>5358723247.530015</v>
      </c>
      <c r="P582" s="461">
        <v>8547442843.300004</v>
      </c>
      <c r="Q582" s="461">
        <v>1945677530.8799994</v>
      </c>
      <c r="R582" s="461">
        <v>176452156.18999997</v>
      </c>
      <c r="S582" s="461">
        <v>79120869988.320007</v>
      </c>
      <c r="T582" s="462">
        <v>0.99913695455816809</v>
      </c>
    </row>
    <row r="583" spans="1:20" x14ac:dyDescent="0.35">
      <c r="A583" s="470"/>
      <c r="B583" s="471" t="s">
        <v>3182</v>
      </c>
      <c r="C583" s="461">
        <v>526931.16</v>
      </c>
      <c r="D583" s="461">
        <v>1320213.0999999999</v>
      </c>
      <c r="E583" s="461">
        <v>2648212.6999999997</v>
      </c>
      <c r="F583" s="461">
        <v>1089425.9100000001</v>
      </c>
      <c r="G583" s="461">
        <v>2873144.5300000003</v>
      </c>
      <c r="H583" s="461">
        <v>4865527.6899999995</v>
      </c>
      <c r="I583" s="461">
        <v>4016069.96</v>
      </c>
      <c r="J583" s="461">
        <v>3331969.8000000003</v>
      </c>
      <c r="K583" s="461">
        <v>1337541.96</v>
      </c>
      <c r="L583" s="461">
        <v>5387558.3599999994</v>
      </c>
      <c r="M583" s="461">
        <v>5686267.3999999994</v>
      </c>
      <c r="N583" s="461">
        <v>2520625.2199999997</v>
      </c>
      <c r="O583" s="461">
        <v>4370973.17</v>
      </c>
      <c r="P583" s="461">
        <v>7162763.4199999999</v>
      </c>
      <c r="Q583" s="461">
        <v>6269025.6099999994</v>
      </c>
      <c r="R583" s="461">
        <v>0</v>
      </c>
      <c r="S583" s="461">
        <v>53406249.990000002</v>
      </c>
      <c r="T583" s="462">
        <v>6.7441318551297457E-4</v>
      </c>
    </row>
    <row r="584" spans="1:20" x14ac:dyDescent="0.35">
      <c r="A584" s="470"/>
      <c r="B584" s="471" t="s">
        <v>3183</v>
      </c>
      <c r="C584" s="461">
        <v>872604.76</v>
      </c>
      <c r="D584" s="461">
        <v>79850.11</v>
      </c>
      <c r="E584" s="461">
        <v>330202.65999999997</v>
      </c>
      <c r="F584" s="461">
        <v>0</v>
      </c>
      <c r="G584" s="461">
        <v>816818.42999999993</v>
      </c>
      <c r="H584" s="461">
        <v>250010.11</v>
      </c>
      <c r="I584" s="461">
        <v>309280.03000000003</v>
      </c>
      <c r="J584" s="461">
        <v>2137234.41</v>
      </c>
      <c r="K584" s="461">
        <v>832648.21</v>
      </c>
      <c r="L584" s="461">
        <v>1339128.19</v>
      </c>
      <c r="M584" s="461">
        <v>2686971.77</v>
      </c>
      <c r="N584" s="461">
        <v>2062031.0100000002</v>
      </c>
      <c r="O584" s="461">
        <v>137614.07999999999</v>
      </c>
      <c r="P584" s="461">
        <v>1316800.83</v>
      </c>
      <c r="Q584" s="461">
        <v>1426551.86</v>
      </c>
      <c r="R584" s="461">
        <v>0</v>
      </c>
      <c r="S584" s="461">
        <v>14597746.459999999</v>
      </c>
      <c r="T584" s="462">
        <v>1.8434008553760555E-4</v>
      </c>
    </row>
    <row r="585" spans="1:20" x14ac:dyDescent="0.35">
      <c r="A585" s="438" t="s">
        <v>3188</v>
      </c>
      <c r="B585" s="471" t="s">
        <v>3184</v>
      </c>
      <c r="C585" s="460">
        <v>0</v>
      </c>
      <c r="D585" s="460">
        <v>0</v>
      </c>
      <c r="E585" s="461">
        <v>0</v>
      </c>
      <c r="F585" s="461">
        <v>0</v>
      </c>
      <c r="G585" s="461">
        <v>0</v>
      </c>
      <c r="H585" s="461">
        <v>0</v>
      </c>
      <c r="I585" s="461">
        <v>0</v>
      </c>
      <c r="J585" s="461">
        <v>0</v>
      </c>
      <c r="K585" s="461">
        <v>0</v>
      </c>
      <c r="L585" s="461">
        <v>0</v>
      </c>
      <c r="M585" s="461">
        <v>339893.63</v>
      </c>
      <c r="N585" s="461">
        <v>0</v>
      </c>
      <c r="O585" s="461">
        <v>0</v>
      </c>
      <c r="P585" s="461">
        <v>0</v>
      </c>
      <c r="Q585" s="461">
        <v>0</v>
      </c>
      <c r="R585" s="461">
        <v>0</v>
      </c>
      <c r="S585" s="461">
        <v>339893.63</v>
      </c>
      <c r="T585" s="462">
        <v>5.3852601640071881E-5</v>
      </c>
    </row>
    <row r="586" spans="1:20" ht="15" thickBot="1" x14ac:dyDescent="0.4">
      <c r="A586" s="467"/>
      <c r="B586" s="472" t="s">
        <v>3185</v>
      </c>
      <c r="C586" s="464">
        <v>0</v>
      </c>
      <c r="D586" s="464">
        <v>0</v>
      </c>
      <c r="E586" s="465">
        <v>0</v>
      </c>
      <c r="F586" s="465">
        <v>0</v>
      </c>
      <c r="G586" s="465">
        <v>0</v>
      </c>
      <c r="H586" s="465">
        <v>0</v>
      </c>
      <c r="I586" s="465">
        <v>0</v>
      </c>
      <c r="J586" s="465">
        <v>0</v>
      </c>
      <c r="K586" s="465">
        <v>0</v>
      </c>
      <c r="L586" s="465">
        <v>0</v>
      </c>
      <c r="M586" s="465">
        <v>0</v>
      </c>
      <c r="N586" s="465">
        <v>0</v>
      </c>
      <c r="O586" s="465">
        <v>0</v>
      </c>
      <c r="P586" s="465">
        <v>0</v>
      </c>
      <c r="Q586" s="465">
        <v>0</v>
      </c>
      <c r="R586" s="465">
        <v>0</v>
      </c>
      <c r="S586" s="465">
        <v>0</v>
      </c>
      <c r="T586" s="466">
        <v>0</v>
      </c>
    </row>
    <row r="587" spans="1:20" x14ac:dyDescent="0.35">
      <c r="T587" s="280"/>
    </row>
    <row r="588" spans="1:20" x14ac:dyDescent="0.35">
      <c r="A588" s="501" t="s">
        <v>3459</v>
      </c>
      <c r="B588" s="501"/>
      <c r="C588" s="501"/>
      <c r="D588" s="501"/>
      <c r="E588" s="501"/>
      <c r="F588" s="501"/>
      <c r="G588" s="501"/>
      <c r="H588" s="501"/>
      <c r="I588" s="501"/>
      <c r="J588" s="501"/>
      <c r="K588" s="501"/>
      <c r="L588" s="501"/>
      <c r="M588" s="501"/>
      <c r="N588" s="501"/>
      <c r="O588" s="501"/>
      <c r="P588" s="501"/>
      <c r="Q588" s="501"/>
      <c r="R588" s="501"/>
      <c r="S588" s="501"/>
      <c r="T588" s="501"/>
    </row>
    <row r="589" spans="1:20" x14ac:dyDescent="0.35">
      <c r="A589" s="501" t="s">
        <v>3460</v>
      </c>
      <c r="B589" s="501"/>
      <c r="C589" s="501"/>
      <c r="D589" s="501"/>
      <c r="E589" s="501"/>
      <c r="F589" s="501"/>
      <c r="G589" s="501"/>
      <c r="H589" s="501"/>
      <c r="I589" s="501"/>
      <c r="J589" s="501"/>
      <c r="K589" s="501"/>
      <c r="L589" s="501"/>
      <c r="M589" s="501"/>
      <c r="N589" s="501"/>
      <c r="O589" s="501"/>
      <c r="P589" s="501"/>
      <c r="Q589" s="501"/>
      <c r="R589" s="501"/>
      <c r="S589" s="501"/>
      <c r="T589" s="501"/>
    </row>
    <row r="590" spans="1:20" x14ac:dyDescent="0.35">
      <c r="A590" s="501" t="s">
        <v>3461</v>
      </c>
      <c r="B590" s="501"/>
      <c r="C590" s="501"/>
      <c r="D590" s="501"/>
      <c r="E590" s="501"/>
      <c r="F590" s="501"/>
      <c r="G590" s="501"/>
      <c r="H590" s="501"/>
      <c r="I590" s="501"/>
      <c r="J590" s="501"/>
      <c r="K590" s="501"/>
      <c r="L590" s="501"/>
      <c r="M590" s="501"/>
      <c r="N590" s="501"/>
      <c r="O590" s="501"/>
      <c r="P590" s="501"/>
      <c r="Q590" s="501"/>
      <c r="R590" s="501"/>
      <c r="S590" s="501"/>
      <c r="T590" s="501"/>
    </row>
    <row r="591" spans="1:20" x14ac:dyDescent="0.35">
      <c r="A591" s="501" t="s">
        <v>3462</v>
      </c>
      <c r="B591" s="501"/>
      <c r="C591" s="501"/>
      <c r="D591" s="501"/>
      <c r="E591" s="501"/>
      <c r="F591" s="501"/>
      <c r="G591" s="501"/>
      <c r="H591" s="501"/>
      <c r="I591" s="501"/>
      <c r="J591" s="501"/>
      <c r="K591" s="501"/>
      <c r="L591" s="501"/>
      <c r="M591" s="501"/>
      <c r="N591" s="501"/>
      <c r="O591" s="501"/>
      <c r="P591" s="501"/>
      <c r="Q591" s="501"/>
      <c r="R591" s="501"/>
      <c r="S591" s="501"/>
      <c r="T591" s="501"/>
    </row>
    <row r="592" spans="1:20" x14ac:dyDescent="0.35">
      <c r="A592" s="501" t="s">
        <v>3463</v>
      </c>
      <c r="B592" s="501"/>
      <c r="C592" s="501"/>
      <c r="D592" s="501"/>
      <c r="E592" s="501"/>
      <c r="F592" s="501"/>
      <c r="G592" s="501"/>
      <c r="H592" s="501"/>
      <c r="I592" s="501"/>
      <c r="J592" s="501"/>
      <c r="K592" s="501"/>
      <c r="L592" s="501"/>
      <c r="M592" s="501"/>
      <c r="N592" s="501"/>
      <c r="O592" s="501"/>
      <c r="P592" s="501"/>
      <c r="Q592" s="501"/>
      <c r="R592" s="501"/>
      <c r="S592" s="501"/>
      <c r="T592" s="501"/>
    </row>
    <row r="593" spans="1:20" x14ac:dyDescent="0.35">
      <c r="A593" s="430"/>
      <c r="B593" s="430"/>
      <c r="C593" s="430"/>
      <c r="D593" s="430"/>
      <c r="E593" s="430"/>
      <c r="F593" s="430"/>
      <c r="G593" s="430"/>
      <c r="H593" s="430"/>
      <c r="I593" s="430"/>
      <c r="J593" s="430"/>
      <c r="K593" s="430"/>
      <c r="L593" s="430"/>
      <c r="M593" s="430"/>
      <c r="N593" s="430"/>
      <c r="O593" s="430"/>
      <c r="P593" s="430"/>
      <c r="Q593" s="430"/>
      <c r="R593" s="430"/>
      <c r="S593" s="430"/>
      <c r="T593" s="430"/>
    </row>
    <row r="594" spans="1:20" x14ac:dyDescent="0.35">
      <c r="A594" s="280"/>
      <c r="B594" s="280"/>
      <c r="C594" s="280"/>
      <c r="D594" s="280"/>
      <c r="E594" s="280"/>
      <c r="F594" s="280"/>
      <c r="G594" s="280"/>
      <c r="H594" s="280"/>
      <c r="I594" s="280"/>
      <c r="J594" s="280"/>
      <c r="K594" s="280"/>
      <c r="L594" s="280"/>
      <c r="M594" s="280"/>
      <c r="N594" s="280"/>
      <c r="O594" s="280"/>
      <c r="P594" s="280"/>
      <c r="Q594" s="280"/>
      <c r="R594" s="280"/>
      <c r="S594" s="280"/>
      <c r="T594" s="280"/>
    </row>
    <row r="595" spans="1:20" ht="18.5" x14ac:dyDescent="0.45">
      <c r="A595" s="499" t="s">
        <v>3300</v>
      </c>
      <c r="B595" s="499"/>
      <c r="C595" s="499"/>
      <c r="D595" s="312"/>
      <c r="E595" s="312"/>
      <c r="F595" s="312"/>
      <c r="G595" s="312"/>
      <c r="H595" s="312"/>
      <c r="I595" s="312"/>
      <c r="J595" s="312"/>
      <c r="K595" s="312"/>
      <c r="L595" s="312"/>
      <c r="M595" s="312"/>
      <c r="N595" s="312"/>
      <c r="O595" s="312"/>
      <c r="P595" s="312"/>
      <c r="Q595" s="312"/>
      <c r="R595" s="312"/>
      <c r="S595" s="312"/>
      <c r="T595" s="280"/>
    </row>
    <row r="596" spans="1:20" x14ac:dyDescent="0.35">
      <c r="R596" s="280"/>
      <c r="T596" s="280"/>
    </row>
    <row r="597" spans="1:20" x14ac:dyDescent="0.35">
      <c r="R597" s="280"/>
      <c r="T597" s="280"/>
    </row>
    <row r="598" spans="1:20" x14ac:dyDescent="0.35">
      <c r="A598" s="500" t="s">
        <v>3301</v>
      </c>
      <c r="B598" s="500"/>
      <c r="C598" s="500"/>
      <c r="D598" s="500"/>
      <c r="E598" s="500"/>
      <c r="F598" s="500"/>
      <c r="G598" s="500"/>
      <c r="H598" s="500"/>
      <c r="I598" s="500"/>
      <c r="J598" s="500"/>
      <c r="K598" s="500"/>
      <c r="L598" s="500"/>
      <c r="M598" s="500"/>
      <c r="N598" s="500"/>
      <c r="O598" s="500"/>
      <c r="P598" s="500"/>
      <c r="Q598" s="500"/>
      <c r="R598" s="500"/>
      <c r="S598" s="500"/>
      <c r="T598" s="280"/>
    </row>
    <row r="599" spans="1:20" x14ac:dyDescent="0.35">
      <c r="A599" s="473" t="s">
        <v>3302</v>
      </c>
      <c r="B599" s="474" t="s">
        <v>3236</v>
      </c>
      <c r="C599" s="474" t="s">
        <v>3237</v>
      </c>
      <c r="D599" s="474" t="s">
        <v>3238</v>
      </c>
      <c r="E599" s="474" t="s">
        <v>3239</v>
      </c>
      <c r="F599" s="474" t="s">
        <v>3240</v>
      </c>
      <c r="G599" s="474" t="s">
        <v>3241</v>
      </c>
      <c r="H599" s="474" t="s">
        <v>3242</v>
      </c>
      <c r="I599" s="474" t="s">
        <v>3243</v>
      </c>
      <c r="J599" s="474" t="s">
        <v>3244</v>
      </c>
      <c r="K599" s="474" t="s">
        <v>3245</v>
      </c>
      <c r="L599" s="474" t="s">
        <v>3246</v>
      </c>
      <c r="M599" s="474" t="s">
        <v>3247</v>
      </c>
      <c r="N599" s="474" t="s">
        <v>3248</v>
      </c>
      <c r="O599" s="474" t="s">
        <v>3249</v>
      </c>
      <c r="P599" s="474" t="s">
        <v>3250</v>
      </c>
      <c r="Q599" s="474" t="s">
        <v>3295</v>
      </c>
      <c r="R599" s="474" t="s">
        <v>265</v>
      </c>
      <c r="S599" s="474" t="s">
        <v>3303</v>
      </c>
      <c r="T599" s="280"/>
    </row>
    <row r="600" spans="1:20" x14ac:dyDescent="0.35">
      <c r="A600" s="430" t="s">
        <v>3203</v>
      </c>
      <c r="B600" s="475">
        <v>16123313.389999993</v>
      </c>
      <c r="C600" s="475">
        <v>12130525.279999996</v>
      </c>
      <c r="D600" s="475">
        <v>17146660.949999999</v>
      </c>
      <c r="E600" s="475">
        <v>17215343.670000006</v>
      </c>
      <c r="F600" s="475">
        <v>18590421.819999997</v>
      </c>
      <c r="G600" s="475">
        <v>13686128.180000002</v>
      </c>
      <c r="H600" s="475">
        <v>12313637.970000001</v>
      </c>
      <c r="I600" s="475">
        <v>6135568.5900000017</v>
      </c>
      <c r="J600" s="475">
        <v>1070798.3</v>
      </c>
      <c r="K600" s="475">
        <v>4690779.6000000006</v>
      </c>
      <c r="L600" s="475">
        <v>2616518.84</v>
      </c>
      <c r="M600" s="475">
        <v>1412542.03</v>
      </c>
      <c r="N600" s="475">
        <v>1078938.26</v>
      </c>
      <c r="O600" s="475">
        <v>604894.46</v>
      </c>
      <c r="P600" s="476">
        <v>0</v>
      </c>
      <c r="Q600" s="476">
        <v>1358652.06</v>
      </c>
      <c r="R600" s="477">
        <v>126174723.39999999</v>
      </c>
      <c r="S600" s="423">
        <v>1.59333218781221E-3</v>
      </c>
      <c r="T600" s="280"/>
    </row>
    <row r="601" spans="1:20" x14ac:dyDescent="0.35">
      <c r="A601" s="430" t="s">
        <v>3304</v>
      </c>
      <c r="B601" s="475">
        <v>7769284.9400000023</v>
      </c>
      <c r="C601" s="475">
        <v>9553291.290000001</v>
      </c>
      <c r="D601" s="475">
        <v>13268943.52</v>
      </c>
      <c r="E601" s="475">
        <v>14168295.050000001</v>
      </c>
      <c r="F601" s="475">
        <v>23702526.840000011</v>
      </c>
      <c r="G601" s="475">
        <v>26431034.619999994</v>
      </c>
      <c r="H601" s="475">
        <v>26309402.710000008</v>
      </c>
      <c r="I601" s="475">
        <v>24355379.950000003</v>
      </c>
      <c r="J601" s="475">
        <v>14027152.549999999</v>
      </c>
      <c r="K601" s="475">
        <v>15039557.470000001</v>
      </c>
      <c r="L601" s="475">
        <v>19057151.740000002</v>
      </c>
      <c r="M601" s="475">
        <v>22902510.990000006</v>
      </c>
      <c r="N601" s="475">
        <v>18723333.239999998</v>
      </c>
      <c r="O601" s="475">
        <v>28456088.600000001</v>
      </c>
      <c r="P601" s="476">
        <v>14943565.629999999</v>
      </c>
      <c r="Q601" s="478">
        <v>2111111.39</v>
      </c>
      <c r="R601" s="477">
        <v>280818630.53000003</v>
      </c>
      <c r="S601" s="423">
        <v>3.5461727270233402E-3</v>
      </c>
      <c r="T601" s="280"/>
    </row>
    <row r="602" spans="1:20" x14ac:dyDescent="0.35">
      <c r="A602" s="430" t="s">
        <v>3305</v>
      </c>
      <c r="B602" s="475">
        <v>13055041.559999995</v>
      </c>
      <c r="C602" s="475">
        <v>14196083.669999994</v>
      </c>
      <c r="D602" s="475">
        <v>25002778.780000012</v>
      </c>
      <c r="E602" s="475">
        <v>36180639.170000017</v>
      </c>
      <c r="F602" s="475">
        <v>32834959.489999991</v>
      </c>
      <c r="G602" s="475">
        <v>57090450.559999958</v>
      </c>
      <c r="H602" s="475">
        <v>50015046.160000019</v>
      </c>
      <c r="I602" s="475">
        <v>46887843.599999957</v>
      </c>
      <c r="J602" s="475">
        <v>32182828.890000001</v>
      </c>
      <c r="K602" s="475">
        <v>38842348.490000017</v>
      </c>
      <c r="L602" s="475">
        <v>29219415.870000012</v>
      </c>
      <c r="M602" s="475">
        <v>30628919.130000003</v>
      </c>
      <c r="N602" s="475">
        <v>38768100.999999993</v>
      </c>
      <c r="O602" s="475">
        <v>55593093.199999973</v>
      </c>
      <c r="P602" s="475">
        <v>24835789.950000003</v>
      </c>
      <c r="Q602" s="478">
        <v>1633968.6600000001</v>
      </c>
      <c r="R602" s="477">
        <v>526967308.17999995</v>
      </c>
      <c r="S602" s="423">
        <v>6.654533898886681E-3</v>
      </c>
      <c r="T602" s="280"/>
    </row>
    <row r="603" spans="1:20" x14ac:dyDescent="0.35">
      <c r="A603" s="430" t="s">
        <v>3306</v>
      </c>
      <c r="B603" s="475">
        <v>46475659.440000005</v>
      </c>
      <c r="C603" s="475">
        <v>49240261.130000018</v>
      </c>
      <c r="D603" s="475">
        <v>82909956.409999967</v>
      </c>
      <c r="E603" s="475">
        <v>106095002.48</v>
      </c>
      <c r="F603" s="475">
        <v>129549541.4400001</v>
      </c>
      <c r="G603" s="475">
        <v>141957435.98000014</v>
      </c>
      <c r="H603" s="475">
        <v>175279292.27000013</v>
      </c>
      <c r="I603" s="475">
        <v>160274553.5399999</v>
      </c>
      <c r="J603" s="475">
        <v>134112485.99999999</v>
      </c>
      <c r="K603" s="475">
        <v>136288004.89000005</v>
      </c>
      <c r="L603" s="475">
        <v>139678528.85000002</v>
      </c>
      <c r="M603" s="475">
        <v>127860393.54999991</v>
      </c>
      <c r="N603" s="475">
        <v>137066816.50999996</v>
      </c>
      <c r="O603" s="475">
        <v>200836076.14999977</v>
      </c>
      <c r="P603" s="475">
        <v>55748092.519999966</v>
      </c>
      <c r="Q603" s="478">
        <v>2720113.34</v>
      </c>
      <c r="R603" s="477">
        <v>1826092214.5</v>
      </c>
      <c r="S603" s="423">
        <v>2.3059860365631114E-2</v>
      </c>
      <c r="T603" s="280"/>
    </row>
    <row r="604" spans="1:20" x14ac:dyDescent="0.35">
      <c r="A604" s="430" t="s">
        <v>3307</v>
      </c>
      <c r="B604" s="475">
        <v>138275994.77999982</v>
      </c>
      <c r="C604" s="475">
        <v>136891048.9500002</v>
      </c>
      <c r="D604" s="475">
        <v>202173919.9900001</v>
      </c>
      <c r="E604" s="475">
        <v>266165515.38000017</v>
      </c>
      <c r="F604" s="475">
        <v>336000808.8300007</v>
      </c>
      <c r="G604" s="475">
        <v>386815894.62000006</v>
      </c>
      <c r="H604" s="475">
        <v>412918254.08000052</v>
      </c>
      <c r="I604" s="475">
        <v>402317173.30000043</v>
      </c>
      <c r="J604" s="475">
        <v>369604333.43000042</v>
      </c>
      <c r="K604" s="475">
        <v>354162564.27999973</v>
      </c>
      <c r="L604" s="475">
        <v>360454500.33000004</v>
      </c>
      <c r="M604" s="475">
        <v>346646543.5199998</v>
      </c>
      <c r="N604" s="475">
        <v>343418028.4200002</v>
      </c>
      <c r="O604" s="475">
        <v>534074293.38000029</v>
      </c>
      <c r="P604" s="475">
        <v>140909317.25999999</v>
      </c>
      <c r="Q604" s="478">
        <v>11200254.960000001</v>
      </c>
      <c r="R604" s="477">
        <v>4742028445.5100031</v>
      </c>
      <c r="S604" s="423">
        <v>5.9882251802520589E-2</v>
      </c>
      <c r="T604" s="280"/>
    </row>
    <row r="605" spans="1:20" x14ac:dyDescent="0.35">
      <c r="A605" s="430" t="s">
        <v>3308</v>
      </c>
      <c r="B605" s="475">
        <v>295980127.60000014</v>
      </c>
      <c r="C605" s="475">
        <v>271468695.38000023</v>
      </c>
      <c r="D605" s="475">
        <v>384822402.6200003</v>
      </c>
      <c r="E605" s="475">
        <v>536329550.87000161</v>
      </c>
      <c r="F605" s="475">
        <v>624849112.03000081</v>
      </c>
      <c r="G605" s="475">
        <v>701381536.30999756</v>
      </c>
      <c r="H605" s="475">
        <v>805499672.56999958</v>
      </c>
      <c r="I605" s="475">
        <v>802705634.82000017</v>
      </c>
      <c r="J605" s="475">
        <v>704756939.63999975</v>
      </c>
      <c r="K605" s="475">
        <v>706366300.40999985</v>
      </c>
      <c r="L605" s="475">
        <v>710395624.36999953</v>
      </c>
      <c r="M605" s="475">
        <v>702063262.32000005</v>
      </c>
      <c r="N605" s="475">
        <v>726162221.90000033</v>
      </c>
      <c r="O605" s="475">
        <v>1210394102.4699993</v>
      </c>
      <c r="P605" s="475">
        <v>277784761.46999997</v>
      </c>
      <c r="Q605" s="478">
        <v>27004453.209999993</v>
      </c>
      <c r="R605" s="477">
        <v>9487964397.9899979</v>
      </c>
      <c r="S605" s="423">
        <v>0.11981384753432923</v>
      </c>
      <c r="T605" s="280"/>
    </row>
    <row r="606" spans="1:20" x14ac:dyDescent="0.35">
      <c r="A606" s="430" t="s">
        <v>3309</v>
      </c>
      <c r="B606" s="475">
        <v>3611991299.1300187</v>
      </c>
      <c r="C606" s="475">
        <v>2574876942.1899915</v>
      </c>
      <c r="D606" s="475">
        <v>3448452067.5499887</v>
      </c>
      <c r="E606" s="475">
        <v>4027870856.4799919</v>
      </c>
      <c r="F606" s="475">
        <v>4502855752.5799799</v>
      </c>
      <c r="G606" s="475">
        <v>4936750450.5699844</v>
      </c>
      <c r="H606" s="475">
        <v>5212325429.5199909</v>
      </c>
      <c r="I606" s="475">
        <v>4997873749.9399872</v>
      </c>
      <c r="J606" s="475">
        <v>4324420859.9499779</v>
      </c>
      <c r="K606" s="475">
        <v>4166485228.6900148</v>
      </c>
      <c r="L606" s="475">
        <v>4122333261.0599947</v>
      </c>
      <c r="M606" s="475">
        <v>4079378821.7999997</v>
      </c>
      <c r="N606" s="475">
        <v>4098014395.4500108</v>
      </c>
      <c r="O606" s="475">
        <v>6525963859.2899933</v>
      </c>
      <c r="P606" s="475">
        <v>1439151581.5199988</v>
      </c>
      <c r="Q606" s="475">
        <v>130423602.56999993</v>
      </c>
      <c r="R606" s="477">
        <v>62199168158.289932</v>
      </c>
      <c r="S606" s="423">
        <v>0.78545000148379684</v>
      </c>
      <c r="T606" s="280"/>
    </row>
    <row r="607" spans="1:20" x14ac:dyDescent="0.35">
      <c r="A607" s="479" t="s">
        <v>265</v>
      </c>
      <c r="B607" s="480">
        <v>4129670720.8400187</v>
      </c>
      <c r="C607" s="480">
        <v>3068356847.8899918</v>
      </c>
      <c r="D607" s="480">
        <v>4173776729.8199892</v>
      </c>
      <c r="E607" s="480">
        <v>5004025203.0999937</v>
      </c>
      <c r="F607" s="480">
        <v>5668383123.0299816</v>
      </c>
      <c r="G607" s="480">
        <v>6264112930.839982</v>
      </c>
      <c r="H607" s="480">
        <v>6694660735.2799911</v>
      </c>
      <c r="I607" s="480">
        <v>6440549903.7399874</v>
      </c>
      <c r="J607" s="480">
        <v>5580175398.7599783</v>
      </c>
      <c r="K607" s="480">
        <v>5421874783.8300142</v>
      </c>
      <c r="L607" s="480">
        <v>5383755001.0599937</v>
      </c>
      <c r="M607" s="480">
        <v>5310892993.3399992</v>
      </c>
      <c r="N607" s="480">
        <v>5363231834.7800112</v>
      </c>
      <c r="O607" s="480">
        <v>8555922407.5499926</v>
      </c>
      <c r="P607" s="480">
        <v>1953373108.3499987</v>
      </c>
      <c r="Q607" s="480">
        <v>176452156.18999994</v>
      </c>
      <c r="R607" s="480">
        <v>79189213878.399933</v>
      </c>
      <c r="S607" s="481">
        <v>1</v>
      </c>
      <c r="T607" s="280"/>
    </row>
    <row r="608" spans="1:20" x14ac:dyDescent="0.35">
      <c r="B608" s="399"/>
      <c r="C608" s="399"/>
      <c r="D608" s="399"/>
      <c r="E608" s="399"/>
      <c r="F608" s="399"/>
      <c r="G608" s="399"/>
      <c r="H608" s="399"/>
      <c r="I608" s="399"/>
      <c r="J608" s="399"/>
      <c r="K608" s="399"/>
      <c r="L608" s="399"/>
      <c r="M608" s="399"/>
      <c r="N608" s="399"/>
      <c r="R608" s="280"/>
      <c r="T608" s="280"/>
    </row>
    <row r="609" spans="1:20" x14ac:dyDescent="0.35">
      <c r="A609" s="501" t="s">
        <v>3464</v>
      </c>
      <c r="B609" s="501"/>
      <c r="C609" s="501"/>
      <c r="D609" s="501"/>
      <c r="E609" s="501"/>
      <c r="F609" s="501"/>
      <c r="G609" s="501"/>
      <c r="H609" s="501"/>
      <c r="I609" s="501"/>
      <c r="J609" s="501"/>
      <c r="K609" s="501"/>
      <c r="L609" s="501"/>
      <c r="M609" s="501"/>
      <c r="N609" s="501"/>
      <c r="O609" s="501"/>
      <c r="P609" s="501"/>
      <c r="Q609" s="501"/>
      <c r="R609" s="501"/>
      <c r="S609" s="501"/>
      <c r="T609" s="280"/>
    </row>
    <row r="610" spans="1:20" ht="14.5" customHeight="1" x14ac:dyDescent="0.35">
      <c r="A610" s="502" t="s">
        <v>3465</v>
      </c>
      <c r="B610" s="502"/>
      <c r="C610" s="502"/>
      <c r="D610" s="502"/>
      <c r="E610" s="502"/>
      <c r="F610" s="502"/>
      <c r="G610" s="502"/>
      <c r="H610" s="502"/>
      <c r="I610" s="502"/>
      <c r="J610" s="502"/>
      <c r="K610" s="502"/>
      <c r="L610" s="502"/>
      <c r="M610" s="502"/>
      <c r="N610" s="502"/>
      <c r="O610" s="502"/>
      <c r="P610" s="502"/>
      <c r="Q610" s="502"/>
      <c r="R610" s="502"/>
      <c r="S610" s="502"/>
      <c r="T610" s="280"/>
    </row>
    <row r="611" spans="1:20" x14ac:dyDescent="0.35">
      <c r="A611" s="501" t="s">
        <v>3466</v>
      </c>
      <c r="B611" s="501"/>
      <c r="C611" s="501"/>
      <c r="D611" s="501"/>
      <c r="E611" s="501"/>
      <c r="F611" s="501"/>
      <c r="G611" s="501"/>
      <c r="H611" s="501"/>
      <c r="I611" s="501"/>
      <c r="J611" s="501"/>
      <c r="K611" s="501"/>
      <c r="L611" s="501"/>
      <c r="M611" s="501"/>
      <c r="N611" s="501"/>
      <c r="O611" s="501"/>
      <c r="P611" s="501"/>
      <c r="Q611" s="501"/>
      <c r="R611" s="501"/>
      <c r="S611" s="501"/>
      <c r="T611" s="280"/>
    </row>
  </sheetData>
  <autoFilter ref="A24:T24" xr:uid="{7F6B5E4D-E039-48C6-804B-B3134952DFA3}"/>
  <mergeCells count="50">
    <mergeCell ref="A116:G116"/>
    <mergeCell ref="A5:G7"/>
    <mergeCell ref="A9:G11"/>
    <mergeCell ref="A13:G15"/>
    <mergeCell ref="A17:G19"/>
    <mergeCell ref="A60:C60"/>
    <mergeCell ref="A362:I362"/>
    <mergeCell ref="A307:B307"/>
    <mergeCell ref="A117:G117"/>
    <mergeCell ref="A118:G118"/>
    <mergeCell ref="A119:G119"/>
    <mergeCell ref="A143:F143"/>
    <mergeCell ref="A158:B158"/>
    <mergeCell ref="A162:B162"/>
    <mergeCell ref="A184:G184"/>
    <mergeCell ref="A186:G186"/>
    <mergeCell ref="A265:G265"/>
    <mergeCell ref="A286:G286"/>
    <mergeCell ref="A306:B306"/>
    <mergeCell ref="A187:G187"/>
    <mergeCell ref="A189:G189"/>
    <mergeCell ref="A611:S611"/>
    <mergeCell ref="A592:T592"/>
    <mergeCell ref="A364:I364"/>
    <mergeCell ref="A446:I446"/>
    <mergeCell ref="A447:I447"/>
    <mergeCell ref="A448:I448"/>
    <mergeCell ref="A449:I449"/>
    <mergeCell ref="A500:C500"/>
    <mergeCell ref="A501:T501"/>
    <mergeCell ref="A588:T588"/>
    <mergeCell ref="A589:T589"/>
    <mergeCell ref="A590:T590"/>
    <mergeCell ref="A591:T591"/>
    <mergeCell ref="A188:F188"/>
    <mergeCell ref="A595:C595"/>
    <mergeCell ref="A598:S598"/>
    <mergeCell ref="A609:S609"/>
    <mergeCell ref="A610:S610"/>
    <mergeCell ref="A363:I363"/>
    <mergeCell ref="A309:B309"/>
    <mergeCell ref="A310:B310"/>
    <mergeCell ref="A311:B311"/>
    <mergeCell ref="A312:B312"/>
    <mergeCell ref="A313:B313"/>
    <mergeCell ref="A315:I316"/>
    <mergeCell ref="A358:I358"/>
    <mergeCell ref="A359:I359"/>
    <mergeCell ref="A360:I360"/>
    <mergeCell ref="A361:I361"/>
  </mergeCells>
  <conditionalFormatting sqref="D207:E214">
    <cfRule type="cellIs" dxfId="1" priority="2" stopIfTrue="1" operator="equal">
      <formula>"PASS"</formula>
    </cfRule>
    <cfRule type="cellIs" dxfId="0" priority="3" stopIfTrue="1" operator="equal">
      <formula>"FAIL"</formula>
    </cfRule>
  </conditionalFormatting>
  <pageMargins left="0.7" right="0.7" top="0.75" bottom="0.75" header="0.3" footer="0.3"/>
  <pageSetup paperSize="9" scale="36" orientation="portrait" r:id="rId1"/>
  <rowBreaks count="4" manualBreakCount="4">
    <brk id="119" max="6" man="1"/>
    <brk id="192" max="6" man="1"/>
    <brk id="291" max="6" man="1"/>
    <brk id="364" max="6" man="1"/>
  </rowBreaks>
  <colBreaks count="1" manualBreakCount="1">
    <brk id="7" max="1048575"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55" zoomScaleNormal="55" workbookViewId="0">
      <selection sqref="A1:B1"/>
    </sheetView>
  </sheetViews>
  <sheetFormatPr defaultColWidth="8.90625" defaultRowHeight="14.5" outlineLevelRow="1" x14ac:dyDescent="0.35"/>
  <cols>
    <col min="1" max="1" width="13.1796875" style="34" customWidth="1"/>
    <col min="2" max="2" width="60.54296875" style="34" bestFit="1" customWidth="1"/>
    <col min="3" max="7" width="41" style="34" customWidth="1"/>
    <col min="8" max="8" width="45.1796875" style="34" customWidth="1"/>
    <col min="9" max="9" width="92" style="34" customWidth="1"/>
    <col min="10" max="11" width="47.81640625" style="34" customWidth="1"/>
    <col min="12" max="12" width="7.1796875" style="34" customWidth="1"/>
    <col min="13" max="13" width="25.81640625" style="34" customWidth="1"/>
    <col min="14" max="14" width="25.81640625" style="31" customWidth="1"/>
    <col min="15" max="16384" width="8.90625" style="32"/>
  </cols>
  <sheetData>
    <row r="1" spans="1:13" ht="45" customHeight="1" x14ac:dyDescent="0.35">
      <c r="A1" s="518" t="s">
        <v>1969</v>
      </c>
      <c r="B1" s="518"/>
    </row>
    <row r="2" spans="1:13" ht="31" x14ac:dyDescent="0.35">
      <c r="A2" s="1" t="s">
        <v>1970</v>
      </c>
      <c r="B2" s="1"/>
      <c r="C2" s="31"/>
      <c r="D2" s="31"/>
      <c r="E2" s="31"/>
      <c r="F2" s="22" t="s">
        <v>175</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176</v>
      </c>
      <c r="C4" s="105" t="s">
        <v>177</v>
      </c>
      <c r="D4" s="35"/>
      <c r="E4" s="35"/>
      <c r="F4" s="31"/>
      <c r="G4" s="31"/>
      <c r="H4" s="31"/>
      <c r="I4" s="159"/>
      <c r="J4" s="159"/>
      <c r="L4" s="31"/>
      <c r="M4" s="31"/>
    </row>
    <row r="5" spans="1:13" ht="15" thickBot="1" x14ac:dyDescent="0.4">
      <c r="H5" s="31"/>
      <c r="I5" s="159"/>
      <c r="L5" s="31"/>
      <c r="M5" s="31"/>
    </row>
    <row r="6" spans="1:13" ht="18.5" x14ac:dyDescent="0.35">
      <c r="A6" s="37"/>
      <c r="B6" s="38" t="s">
        <v>1971</v>
      </c>
      <c r="C6" s="37"/>
      <c r="E6" s="39"/>
      <c r="F6" s="39"/>
      <c r="G6" s="39"/>
      <c r="H6" s="31"/>
      <c r="I6" s="159"/>
      <c r="L6" s="31"/>
      <c r="M6" s="31"/>
    </row>
    <row r="7" spans="1:13" x14ac:dyDescent="0.35">
      <c r="B7" s="40" t="s">
        <v>1972</v>
      </c>
      <c r="H7" s="31"/>
      <c r="I7" s="159"/>
      <c r="L7" s="31"/>
      <c r="M7" s="31"/>
    </row>
    <row r="8" spans="1:13" x14ac:dyDescent="0.35">
      <c r="B8" s="40" t="s">
        <v>1973</v>
      </c>
      <c r="H8" s="31"/>
      <c r="I8" s="159"/>
      <c r="L8" s="31"/>
      <c r="M8" s="31"/>
    </row>
    <row r="9" spans="1:13" ht="15" thickBot="1" x14ac:dyDescent="0.4">
      <c r="B9" s="42" t="s">
        <v>1974</v>
      </c>
      <c r="H9" s="31"/>
      <c r="L9" s="31"/>
      <c r="M9" s="31"/>
    </row>
    <row r="10" spans="1:13" x14ac:dyDescent="0.35">
      <c r="B10" s="43"/>
      <c r="H10" s="31"/>
      <c r="I10" s="160"/>
      <c r="L10" s="31"/>
      <c r="M10" s="31"/>
    </row>
    <row r="11" spans="1:13" x14ac:dyDescent="0.35">
      <c r="B11" s="43"/>
      <c r="H11" s="31"/>
      <c r="I11" s="160"/>
      <c r="L11" s="31"/>
      <c r="M11" s="31"/>
    </row>
    <row r="12" spans="1:13" ht="37" x14ac:dyDescent="0.35">
      <c r="A12" s="44" t="s">
        <v>186</v>
      </c>
      <c r="B12" s="44" t="s">
        <v>1975</v>
      </c>
      <c r="C12" s="45"/>
      <c r="D12" s="45"/>
      <c r="E12" s="45"/>
      <c r="F12" s="45"/>
      <c r="G12" s="45"/>
      <c r="H12" s="31"/>
      <c r="L12" s="31"/>
      <c r="M12" s="31"/>
    </row>
    <row r="13" spans="1:13" ht="15" customHeight="1" x14ac:dyDescent="0.35">
      <c r="A13" s="56"/>
      <c r="B13" s="57" t="s">
        <v>1976</v>
      </c>
      <c r="C13" s="56" t="s">
        <v>1977</v>
      </c>
      <c r="D13" s="56" t="s">
        <v>1978</v>
      </c>
      <c r="E13" s="58"/>
      <c r="F13" s="59"/>
      <c r="G13" s="59"/>
      <c r="H13" s="31"/>
      <c r="L13" s="31"/>
      <c r="M13" s="31"/>
    </row>
    <row r="14" spans="1:13" x14ac:dyDescent="0.35">
      <c r="A14" s="47" t="s">
        <v>1979</v>
      </c>
      <c r="B14" s="60" t="s">
        <v>1980</v>
      </c>
      <c r="C14" s="209" t="s">
        <v>1981</v>
      </c>
      <c r="D14" s="209" t="s">
        <v>1981</v>
      </c>
      <c r="E14" s="39"/>
      <c r="F14" s="39"/>
      <c r="G14" s="39"/>
      <c r="H14" s="31"/>
      <c r="L14" s="31"/>
      <c r="M14" s="31"/>
    </row>
    <row r="15" spans="1:13" x14ac:dyDescent="0.35">
      <c r="A15" s="47" t="s">
        <v>1982</v>
      </c>
      <c r="B15" s="60" t="s">
        <v>659</v>
      </c>
      <c r="C15" s="53" t="s">
        <v>189</v>
      </c>
      <c r="D15" s="53" t="s">
        <v>189</v>
      </c>
      <c r="E15" s="39"/>
      <c r="F15" s="39"/>
      <c r="G15" s="39"/>
      <c r="H15" s="31"/>
      <c r="L15" s="31"/>
      <c r="M15" s="31"/>
    </row>
    <row r="16" spans="1:13" x14ac:dyDescent="0.35">
      <c r="A16" s="47" t="s">
        <v>1983</v>
      </c>
      <c r="B16" s="60" t="s">
        <v>1984</v>
      </c>
      <c r="C16" s="53" t="s">
        <v>189</v>
      </c>
      <c r="D16" s="53" t="s">
        <v>189</v>
      </c>
      <c r="E16" s="39"/>
      <c r="F16" s="39"/>
      <c r="G16" s="39"/>
      <c r="H16" s="31"/>
      <c r="L16" s="31"/>
      <c r="M16" s="31"/>
    </row>
    <row r="17" spans="1:13" x14ac:dyDescent="0.35">
      <c r="A17" s="47" t="s">
        <v>1985</v>
      </c>
      <c r="B17" s="60" t="s">
        <v>1986</v>
      </c>
      <c r="C17" s="53" t="s">
        <v>189</v>
      </c>
      <c r="D17" s="53" t="s">
        <v>189</v>
      </c>
      <c r="E17" s="39"/>
      <c r="F17" s="39"/>
      <c r="G17" s="39"/>
      <c r="H17" s="31"/>
      <c r="L17" s="31"/>
      <c r="M17" s="31"/>
    </row>
    <row r="18" spans="1:13" x14ac:dyDescent="0.35">
      <c r="A18" s="47" t="s">
        <v>1987</v>
      </c>
      <c r="B18" s="60" t="s">
        <v>1988</v>
      </c>
      <c r="C18" s="53" t="s">
        <v>189</v>
      </c>
      <c r="D18" s="53" t="s">
        <v>189</v>
      </c>
      <c r="E18" s="39"/>
      <c r="F18" s="39"/>
      <c r="G18" s="39"/>
      <c r="H18" s="31"/>
      <c r="L18" s="31"/>
      <c r="M18" s="31"/>
    </row>
    <row r="19" spans="1:13" x14ac:dyDescent="0.35">
      <c r="A19" s="47" t="s">
        <v>1989</v>
      </c>
      <c r="B19" s="60" t="s">
        <v>1990</v>
      </c>
      <c r="C19" s="53" t="s">
        <v>189</v>
      </c>
      <c r="D19" s="53" t="s">
        <v>189</v>
      </c>
      <c r="E19" s="39"/>
      <c r="F19" s="39"/>
      <c r="G19" s="39"/>
      <c r="H19" s="31"/>
      <c r="L19" s="31"/>
      <c r="M19" s="31"/>
    </row>
    <row r="20" spans="1:13" x14ac:dyDescent="0.35">
      <c r="A20" s="47" t="s">
        <v>1991</v>
      </c>
      <c r="B20" s="60" t="s">
        <v>1992</v>
      </c>
      <c r="C20" s="53" t="s">
        <v>189</v>
      </c>
      <c r="D20" s="53" t="s">
        <v>189</v>
      </c>
      <c r="E20" s="39"/>
      <c r="F20" s="39"/>
      <c r="G20" s="39"/>
      <c r="H20" s="31"/>
      <c r="L20" s="31"/>
      <c r="M20" s="31"/>
    </row>
    <row r="21" spans="1:13" x14ac:dyDescent="0.35">
      <c r="A21" s="47" t="s">
        <v>1993</v>
      </c>
      <c r="B21" s="60" t="s">
        <v>1994</v>
      </c>
      <c r="C21" s="53" t="s">
        <v>189</v>
      </c>
      <c r="D21" s="53" t="s">
        <v>189</v>
      </c>
      <c r="E21" s="39"/>
      <c r="F21" s="39"/>
      <c r="G21" s="39"/>
      <c r="H21" s="31"/>
      <c r="L21" s="31"/>
      <c r="M21" s="31"/>
    </row>
    <row r="22" spans="1:13" x14ac:dyDescent="0.35">
      <c r="A22" s="47" t="s">
        <v>1995</v>
      </c>
      <c r="B22" s="60" t="s">
        <v>1996</v>
      </c>
      <c r="C22" s="53" t="s">
        <v>189</v>
      </c>
      <c r="D22" s="53" t="s">
        <v>189</v>
      </c>
      <c r="E22" s="39"/>
      <c r="F22" s="39"/>
      <c r="G22" s="39"/>
      <c r="H22" s="31"/>
      <c r="L22" s="31"/>
      <c r="M22" s="31"/>
    </row>
    <row r="23" spans="1:13" x14ac:dyDescent="0.35">
      <c r="A23" s="47" t="s">
        <v>1997</v>
      </c>
      <c r="B23" s="60" t="s">
        <v>1998</v>
      </c>
      <c r="C23" s="53" t="s">
        <v>189</v>
      </c>
      <c r="D23" s="53" t="s">
        <v>189</v>
      </c>
      <c r="E23" s="39"/>
      <c r="F23" s="39"/>
      <c r="G23" s="39"/>
      <c r="H23" s="31"/>
      <c r="L23" s="31"/>
      <c r="M23" s="31"/>
    </row>
    <row r="24" spans="1:13" x14ac:dyDescent="0.35">
      <c r="A24" s="47" t="s">
        <v>1999</v>
      </c>
      <c r="B24" s="60" t="s">
        <v>2000</v>
      </c>
      <c r="C24" s="53" t="s">
        <v>189</v>
      </c>
      <c r="D24" s="53" t="s">
        <v>189</v>
      </c>
      <c r="E24" s="39"/>
      <c r="F24" s="39"/>
      <c r="G24" s="39"/>
      <c r="H24" s="31"/>
      <c r="L24" s="31"/>
      <c r="M24" s="31"/>
    </row>
    <row r="25" spans="1:13" outlineLevel="1" x14ac:dyDescent="0.35">
      <c r="A25" s="47" t="s">
        <v>2001</v>
      </c>
      <c r="B25" s="67" t="s">
        <v>2002</v>
      </c>
      <c r="C25" s="53" t="s">
        <v>189</v>
      </c>
      <c r="D25" s="53" t="s">
        <v>189</v>
      </c>
      <c r="E25" s="39"/>
      <c r="F25" s="39"/>
      <c r="G25" s="39"/>
      <c r="H25" s="31"/>
      <c r="L25" s="31"/>
      <c r="M25" s="31"/>
    </row>
    <row r="26" spans="1:13" outlineLevel="1" x14ac:dyDescent="0.35">
      <c r="A26" s="47" t="s">
        <v>2003</v>
      </c>
      <c r="B26" s="161"/>
      <c r="C26" s="53"/>
      <c r="D26" s="53"/>
      <c r="E26" s="39"/>
      <c r="F26" s="39"/>
      <c r="G26" s="39"/>
      <c r="H26" s="31"/>
      <c r="L26" s="31"/>
      <c r="M26" s="31"/>
    </row>
    <row r="27" spans="1:13" outlineLevel="1" x14ac:dyDescent="0.35">
      <c r="A27" s="47" t="s">
        <v>2004</v>
      </c>
      <c r="B27" s="161"/>
      <c r="C27" s="53"/>
      <c r="D27" s="53"/>
      <c r="E27" s="39"/>
      <c r="F27" s="39"/>
      <c r="G27" s="39"/>
      <c r="H27" s="31"/>
      <c r="L27" s="31"/>
      <c r="M27" s="31"/>
    </row>
    <row r="28" spans="1:13" outlineLevel="1" x14ac:dyDescent="0.35">
      <c r="A28" s="47" t="s">
        <v>2005</v>
      </c>
      <c r="B28" s="161"/>
      <c r="C28" s="53"/>
      <c r="D28" s="53"/>
      <c r="E28" s="39"/>
      <c r="F28" s="39"/>
      <c r="G28" s="39"/>
      <c r="H28" s="31"/>
      <c r="L28" s="31"/>
      <c r="M28" s="31"/>
    </row>
    <row r="29" spans="1:13" outlineLevel="1" x14ac:dyDescent="0.35">
      <c r="A29" s="47" t="s">
        <v>2006</v>
      </c>
      <c r="B29" s="161"/>
      <c r="C29" s="53"/>
      <c r="D29" s="53"/>
      <c r="E29" s="39"/>
      <c r="F29" s="39"/>
      <c r="G29" s="39"/>
      <c r="H29" s="31"/>
      <c r="L29" s="31"/>
      <c r="M29" s="31"/>
    </row>
    <row r="30" spans="1:13" outlineLevel="1" x14ac:dyDescent="0.35">
      <c r="A30" s="47" t="s">
        <v>2007</v>
      </c>
      <c r="B30" s="161"/>
      <c r="C30" s="53"/>
      <c r="D30" s="53"/>
      <c r="E30" s="39"/>
      <c r="F30" s="39"/>
      <c r="G30" s="39"/>
      <c r="H30" s="31"/>
      <c r="L30" s="31"/>
      <c r="M30" s="31"/>
    </row>
    <row r="31" spans="1:13" outlineLevel="1" x14ac:dyDescent="0.35">
      <c r="A31" s="47" t="s">
        <v>2008</v>
      </c>
      <c r="B31" s="161"/>
      <c r="C31" s="53"/>
      <c r="D31" s="53"/>
      <c r="E31" s="39"/>
      <c r="F31" s="39"/>
      <c r="G31" s="39"/>
      <c r="H31" s="31"/>
      <c r="L31" s="31"/>
      <c r="M31" s="31"/>
    </row>
    <row r="32" spans="1:13" outlineLevel="1" x14ac:dyDescent="0.35">
      <c r="A32" s="47" t="s">
        <v>2009</v>
      </c>
      <c r="B32" s="161"/>
      <c r="C32" s="53"/>
      <c r="D32" s="53"/>
      <c r="E32" s="39"/>
      <c r="F32" s="39"/>
      <c r="G32" s="39"/>
      <c r="H32" s="31"/>
      <c r="L32" s="31"/>
      <c r="M32" s="31"/>
    </row>
    <row r="33" spans="1:13" ht="18.5" x14ac:dyDescent="0.35">
      <c r="A33" s="45"/>
      <c r="B33" s="44" t="s">
        <v>1973</v>
      </c>
      <c r="C33" s="45"/>
      <c r="D33" s="45"/>
      <c r="E33" s="45"/>
      <c r="F33" s="45"/>
      <c r="G33" s="45"/>
      <c r="H33" s="31"/>
      <c r="L33" s="31"/>
      <c r="M33" s="31"/>
    </row>
    <row r="34" spans="1:13" ht="15" customHeight="1" x14ac:dyDescent="0.35">
      <c r="A34" s="56"/>
      <c r="B34" s="57" t="s">
        <v>2010</v>
      </c>
      <c r="C34" s="56" t="s">
        <v>2011</v>
      </c>
      <c r="D34" s="56" t="s">
        <v>1978</v>
      </c>
      <c r="E34" s="56" t="s">
        <v>2012</v>
      </c>
      <c r="F34" s="59"/>
      <c r="G34" s="59"/>
      <c r="H34" s="31"/>
      <c r="L34" s="31"/>
      <c r="M34" s="31"/>
    </row>
    <row r="35" spans="1:13" x14ac:dyDescent="0.35">
      <c r="A35" s="47" t="s">
        <v>2013</v>
      </c>
      <c r="B35" s="209" t="s">
        <v>1981</v>
      </c>
      <c r="C35" s="209" t="s">
        <v>2014</v>
      </c>
      <c r="D35" s="209" t="s">
        <v>2015</v>
      </c>
      <c r="E35" s="209" t="s">
        <v>2016</v>
      </c>
      <c r="F35" s="162"/>
      <c r="G35" s="162"/>
      <c r="H35" s="31"/>
      <c r="L35" s="31"/>
      <c r="M35" s="31"/>
    </row>
    <row r="36" spans="1:13" x14ac:dyDescent="0.35">
      <c r="A36" s="47" t="s">
        <v>2017</v>
      </c>
      <c r="B36" s="155" t="s">
        <v>2018</v>
      </c>
      <c r="C36" s="53" t="s">
        <v>189</v>
      </c>
      <c r="D36" s="53" t="s">
        <v>189</v>
      </c>
      <c r="E36" s="53" t="s">
        <v>189</v>
      </c>
      <c r="H36" s="31"/>
      <c r="L36" s="31"/>
      <c r="M36" s="31"/>
    </row>
    <row r="37" spans="1:13" x14ac:dyDescent="0.35">
      <c r="A37" s="47" t="s">
        <v>2019</v>
      </c>
      <c r="B37" s="155" t="s">
        <v>2020</v>
      </c>
      <c r="C37" s="53" t="s">
        <v>189</v>
      </c>
      <c r="D37" s="53" t="s">
        <v>189</v>
      </c>
      <c r="E37" s="53" t="s">
        <v>189</v>
      </c>
      <c r="H37" s="31"/>
      <c r="L37" s="31"/>
      <c r="M37" s="31"/>
    </row>
    <row r="38" spans="1:13" x14ac:dyDescent="0.35">
      <c r="A38" s="47" t="s">
        <v>2021</v>
      </c>
      <c r="B38" s="155" t="s">
        <v>2022</v>
      </c>
      <c r="C38" s="53" t="s">
        <v>189</v>
      </c>
      <c r="D38" s="53" t="s">
        <v>189</v>
      </c>
      <c r="E38" s="53" t="s">
        <v>189</v>
      </c>
      <c r="H38" s="31"/>
      <c r="L38" s="31"/>
      <c r="M38" s="31"/>
    </row>
    <row r="39" spans="1:13" x14ac:dyDescent="0.35">
      <c r="A39" s="47" t="s">
        <v>2023</v>
      </c>
      <c r="B39" s="155" t="s">
        <v>2024</v>
      </c>
      <c r="C39" s="53" t="s">
        <v>189</v>
      </c>
      <c r="D39" s="53" t="s">
        <v>189</v>
      </c>
      <c r="E39" s="53" t="s">
        <v>189</v>
      </c>
      <c r="H39" s="31"/>
      <c r="L39" s="31"/>
      <c r="M39" s="31"/>
    </row>
    <row r="40" spans="1:13" x14ac:dyDescent="0.35">
      <c r="A40" s="47" t="s">
        <v>2025</v>
      </c>
      <c r="B40" s="155" t="s">
        <v>2026</v>
      </c>
      <c r="C40" s="53" t="s">
        <v>189</v>
      </c>
      <c r="D40" s="53" t="s">
        <v>189</v>
      </c>
      <c r="E40" s="53" t="s">
        <v>189</v>
      </c>
      <c r="H40" s="31"/>
      <c r="L40" s="31"/>
      <c r="M40" s="31"/>
    </row>
    <row r="41" spans="1:13" x14ac:dyDescent="0.35">
      <c r="A41" s="47" t="s">
        <v>2027</v>
      </c>
      <c r="B41" s="155" t="s">
        <v>2028</v>
      </c>
      <c r="C41" s="53" t="s">
        <v>189</v>
      </c>
      <c r="D41" s="53" t="s">
        <v>189</v>
      </c>
      <c r="E41" s="53" t="s">
        <v>189</v>
      </c>
      <c r="H41" s="31"/>
      <c r="L41" s="31"/>
      <c r="M41" s="31"/>
    </row>
    <row r="42" spans="1:13" x14ac:dyDescent="0.35">
      <c r="A42" s="47" t="s">
        <v>2029</v>
      </c>
      <c r="B42" s="155" t="s">
        <v>2030</v>
      </c>
      <c r="C42" s="53" t="s">
        <v>189</v>
      </c>
      <c r="D42" s="53" t="s">
        <v>189</v>
      </c>
      <c r="E42" s="53" t="s">
        <v>189</v>
      </c>
      <c r="H42" s="31"/>
      <c r="L42" s="31"/>
      <c r="M42" s="31"/>
    </row>
    <row r="43" spans="1:13" x14ac:dyDescent="0.35">
      <c r="A43" s="47" t="s">
        <v>2031</v>
      </c>
      <c r="B43" s="155" t="s">
        <v>2032</v>
      </c>
      <c r="C43" s="53" t="s">
        <v>189</v>
      </c>
      <c r="D43" s="53" t="s">
        <v>189</v>
      </c>
      <c r="E43" s="53" t="s">
        <v>189</v>
      </c>
      <c r="H43" s="31"/>
      <c r="L43" s="31"/>
      <c r="M43" s="31"/>
    </row>
    <row r="44" spans="1:13" x14ac:dyDescent="0.35">
      <c r="A44" s="47" t="s">
        <v>2033</v>
      </c>
      <c r="B44" s="155" t="s">
        <v>2034</v>
      </c>
      <c r="C44" s="53" t="s">
        <v>189</v>
      </c>
      <c r="D44" s="53" t="s">
        <v>189</v>
      </c>
      <c r="E44" s="53" t="s">
        <v>189</v>
      </c>
      <c r="H44" s="31"/>
      <c r="L44" s="31"/>
      <c r="M44" s="31"/>
    </row>
    <row r="45" spans="1:13" x14ac:dyDescent="0.35">
      <c r="A45" s="47" t="s">
        <v>2035</v>
      </c>
      <c r="B45" s="155" t="s">
        <v>2036</v>
      </c>
      <c r="C45" s="53" t="s">
        <v>189</v>
      </c>
      <c r="D45" s="53" t="s">
        <v>189</v>
      </c>
      <c r="E45" s="53" t="s">
        <v>189</v>
      </c>
      <c r="H45" s="31"/>
      <c r="L45" s="31"/>
      <c r="M45" s="31"/>
    </row>
    <row r="46" spans="1:13" x14ac:dyDescent="0.35">
      <c r="A46" s="47" t="s">
        <v>2037</v>
      </c>
      <c r="B46" s="155" t="s">
        <v>2038</v>
      </c>
      <c r="C46" s="53" t="s">
        <v>189</v>
      </c>
      <c r="D46" s="53" t="s">
        <v>189</v>
      </c>
      <c r="E46" s="53" t="s">
        <v>189</v>
      </c>
      <c r="H46" s="31"/>
      <c r="L46" s="31"/>
      <c r="M46" s="31"/>
    </row>
    <row r="47" spans="1:13" x14ac:dyDescent="0.35">
      <c r="A47" s="47" t="s">
        <v>2039</v>
      </c>
      <c r="B47" s="155" t="s">
        <v>2040</v>
      </c>
      <c r="C47" s="53" t="s">
        <v>189</v>
      </c>
      <c r="D47" s="53" t="s">
        <v>189</v>
      </c>
      <c r="E47" s="53" t="s">
        <v>189</v>
      </c>
      <c r="H47" s="31"/>
      <c r="L47" s="31"/>
      <c r="M47" s="31"/>
    </row>
    <row r="48" spans="1:13" x14ac:dyDescent="0.35">
      <c r="A48" s="47" t="s">
        <v>2041</v>
      </c>
      <c r="B48" s="155" t="s">
        <v>2042</v>
      </c>
      <c r="C48" s="53" t="s">
        <v>189</v>
      </c>
      <c r="D48" s="53" t="s">
        <v>189</v>
      </c>
      <c r="E48" s="53" t="s">
        <v>189</v>
      </c>
      <c r="H48" s="31"/>
      <c r="L48" s="31"/>
      <c r="M48" s="31"/>
    </row>
    <row r="49" spans="1:13" x14ac:dyDescent="0.35">
      <c r="A49" s="47" t="s">
        <v>2043</v>
      </c>
      <c r="B49" s="155" t="s">
        <v>2044</v>
      </c>
      <c r="C49" s="53" t="s">
        <v>189</v>
      </c>
      <c r="D49" s="53" t="s">
        <v>189</v>
      </c>
      <c r="E49" s="53" t="s">
        <v>189</v>
      </c>
      <c r="H49" s="31"/>
      <c r="L49" s="31"/>
      <c r="M49" s="31"/>
    </row>
    <row r="50" spans="1:13" x14ac:dyDescent="0.35">
      <c r="A50" s="47" t="s">
        <v>2045</v>
      </c>
      <c r="B50" s="155" t="s">
        <v>2046</v>
      </c>
      <c r="C50" s="53" t="s">
        <v>189</v>
      </c>
      <c r="D50" s="53" t="s">
        <v>189</v>
      </c>
      <c r="E50" s="53" t="s">
        <v>189</v>
      </c>
      <c r="H50" s="31"/>
      <c r="L50" s="31"/>
      <c r="M50" s="31"/>
    </row>
    <row r="51" spans="1:13" x14ac:dyDescent="0.35">
      <c r="A51" s="47" t="s">
        <v>2047</v>
      </c>
      <c r="B51" s="155" t="s">
        <v>2048</v>
      </c>
      <c r="C51" s="53" t="s">
        <v>189</v>
      </c>
      <c r="D51" s="53" t="s">
        <v>189</v>
      </c>
      <c r="E51" s="53" t="s">
        <v>189</v>
      </c>
      <c r="H51" s="31"/>
      <c r="L51" s="31"/>
      <c r="M51" s="31"/>
    </row>
    <row r="52" spans="1:13" x14ac:dyDescent="0.35">
      <c r="A52" s="47" t="s">
        <v>2049</v>
      </c>
      <c r="B52" s="155" t="s">
        <v>2050</v>
      </c>
      <c r="C52" s="53" t="s">
        <v>189</v>
      </c>
      <c r="D52" s="53" t="s">
        <v>189</v>
      </c>
      <c r="E52" s="53" t="s">
        <v>189</v>
      </c>
      <c r="H52" s="31"/>
      <c r="L52" s="31"/>
      <c r="M52" s="31"/>
    </row>
    <row r="53" spans="1:13" x14ac:dyDescent="0.35">
      <c r="A53" s="47" t="s">
        <v>2051</v>
      </c>
      <c r="B53" s="155" t="s">
        <v>2052</v>
      </c>
      <c r="C53" s="53" t="s">
        <v>189</v>
      </c>
      <c r="D53" s="53" t="s">
        <v>189</v>
      </c>
      <c r="E53" s="53" t="s">
        <v>189</v>
      </c>
      <c r="H53" s="31"/>
      <c r="L53" s="31"/>
      <c r="M53" s="31"/>
    </row>
    <row r="54" spans="1:13" x14ac:dyDescent="0.35">
      <c r="A54" s="47" t="s">
        <v>2053</v>
      </c>
      <c r="B54" s="155" t="s">
        <v>2054</v>
      </c>
      <c r="C54" s="53" t="s">
        <v>189</v>
      </c>
      <c r="D54" s="53" t="s">
        <v>189</v>
      </c>
      <c r="E54" s="53" t="s">
        <v>189</v>
      </c>
      <c r="H54" s="31"/>
      <c r="L54" s="31"/>
      <c r="M54" s="31"/>
    </row>
    <row r="55" spans="1:13" x14ac:dyDescent="0.35">
      <c r="A55" s="47" t="s">
        <v>2055</v>
      </c>
      <c r="B55" s="155" t="s">
        <v>2056</v>
      </c>
      <c r="C55" s="53" t="s">
        <v>189</v>
      </c>
      <c r="D55" s="53" t="s">
        <v>189</v>
      </c>
      <c r="E55" s="53" t="s">
        <v>189</v>
      </c>
      <c r="H55" s="31"/>
      <c r="L55" s="31"/>
      <c r="M55" s="31"/>
    </row>
    <row r="56" spans="1:13" x14ac:dyDescent="0.35">
      <c r="A56" s="47" t="s">
        <v>2057</v>
      </c>
      <c r="B56" s="155" t="s">
        <v>2058</v>
      </c>
      <c r="C56" s="53" t="s">
        <v>189</v>
      </c>
      <c r="D56" s="53" t="s">
        <v>189</v>
      </c>
      <c r="E56" s="53" t="s">
        <v>189</v>
      </c>
      <c r="H56" s="31"/>
      <c r="L56" s="31"/>
      <c r="M56" s="31"/>
    </row>
    <row r="57" spans="1:13" x14ac:dyDescent="0.35">
      <c r="A57" s="47" t="s">
        <v>2059</v>
      </c>
      <c r="B57" s="155" t="s">
        <v>2060</v>
      </c>
      <c r="C57" s="53" t="s">
        <v>189</v>
      </c>
      <c r="D57" s="53" t="s">
        <v>189</v>
      </c>
      <c r="E57" s="53" t="s">
        <v>189</v>
      </c>
      <c r="H57" s="31"/>
      <c r="L57" s="31"/>
      <c r="M57" s="31"/>
    </row>
    <row r="58" spans="1:13" x14ac:dyDescent="0.35">
      <c r="A58" s="47" t="s">
        <v>2061</v>
      </c>
      <c r="B58" s="155" t="s">
        <v>2062</v>
      </c>
      <c r="C58" s="53" t="s">
        <v>189</v>
      </c>
      <c r="D58" s="53" t="s">
        <v>189</v>
      </c>
      <c r="E58" s="53" t="s">
        <v>189</v>
      </c>
      <c r="H58" s="31"/>
      <c r="L58" s="31"/>
      <c r="M58" s="31"/>
    </row>
    <row r="59" spans="1:13" x14ac:dyDescent="0.35">
      <c r="A59" s="47" t="s">
        <v>2063</v>
      </c>
      <c r="B59" s="155" t="s">
        <v>2064</v>
      </c>
      <c r="C59" s="53" t="s">
        <v>189</v>
      </c>
      <c r="D59" s="53" t="s">
        <v>189</v>
      </c>
      <c r="E59" s="53" t="s">
        <v>189</v>
      </c>
      <c r="H59" s="31"/>
      <c r="L59" s="31"/>
      <c r="M59" s="31"/>
    </row>
    <row r="60" spans="1:13" outlineLevel="1" x14ac:dyDescent="0.35">
      <c r="A60" s="47" t="s">
        <v>2065</v>
      </c>
      <c r="B60" s="51"/>
      <c r="E60" s="51"/>
      <c r="F60" s="51"/>
      <c r="G60" s="51"/>
      <c r="H60" s="31"/>
      <c r="L60" s="31"/>
      <c r="M60" s="31"/>
    </row>
    <row r="61" spans="1:13" outlineLevel="1" x14ac:dyDescent="0.35">
      <c r="A61" s="47" t="s">
        <v>2066</v>
      </c>
      <c r="B61" s="51"/>
      <c r="E61" s="51"/>
      <c r="F61" s="51"/>
      <c r="G61" s="51"/>
      <c r="H61" s="31"/>
      <c r="L61" s="31"/>
      <c r="M61" s="31"/>
    </row>
    <row r="62" spans="1:13" outlineLevel="1" x14ac:dyDescent="0.35">
      <c r="A62" s="47" t="s">
        <v>2067</v>
      </c>
      <c r="B62" s="51"/>
      <c r="E62" s="51"/>
      <c r="F62" s="51"/>
      <c r="G62" s="51"/>
      <c r="H62" s="31"/>
      <c r="L62" s="31"/>
      <c r="M62" s="31"/>
    </row>
    <row r="63" spans="1:13" outlineLevel="1" x14ac:dyDescent="0.35">
      <c r="A63" s="47" t="s">
        <v>2068</v>
      </c>
      <c r="B63" s="51"/>
      <c r="E63" s="51"/>
      <c r="F63" s="51"/>
      <c r="G63" s="51"/>
      <c r="H63" s="31"/>
      <c r="L63" s="31"/>
      <c r="M63" s="31"/>
    </row>
    <row r="64" spans="1:13" outlineLevel="1" x14ac:dyDescent="0.35">
      <c r="A64" s="47" t="s">
        <v>2069</v>
      </c>
      <c r="B64" s="51"/>
      <c r="E64" s="51"/>
      <c r="F64" s="51"/>
      <c r="G64" s="51"/>
      <c r="H64" s="31"/>
      <c r="L64" s="31"/>
      <c r="M64" s="31"/>
    </row>
    <row r="65" spans="1:14" outlineLevel="1" x14ac:dyDescent="0.35">
      <c r="A65" s="47" t="s">
        <v>2070</v>
      </c>
      <c r="B65" s="51"/>
      <c r="E65" s="51"/>
      <c r="F65" s="51"/>
      <c r="G65" s="51"/>
      <c r="H65" s="31"/>
      <c r="L65" s="31"/>
      <c r="M65" s="31"/>
    </row>
    <row r="66" spans="1:14" outlineLevel="1" x14ac:dyDescent="0.35">
      <c r="A66" s="47" t="s">
        <v>2071</v>
      </c>
      <c r="B66" s="51"/>
      <c r="E66" s="51"/>
      <c r="F66" s="51"/>
      <c r="G66" s="51"/>
      <c r="H66" s="31"/>
      <c r="L66" s="31"/>
      <c r="M66" s="31"/>
    </row>
    <row r="67" spans="1:14" outlineLevel="1" x14ac:dyDescent="0.35">
      <c r="A67" s="47" t="s">
        <v>2072</v>
      </c>
      <c r="B67" s="51"/>
      <c r="E67" s="51"/>
      <c r="F67" s="51"/>
      <c r="G67" s="51"/>
      <c r="H67" s="31"/>
      <c r="L67" s="31"/>
      <c r="M67" s="31"/>
    </row>
    <row r="68" spans="1:14" outlineLevel="1" x14ac:dyDescent="0.35">
      <c r="A68" s="47" t="s">
        <v>2073</v>
      </c>
      <c r="B68" s="51"/>
      <c r="E68" s="51"/>
      <c r="F68" s="51"/>
      <c r="G68" s="51"/>
      <c r="H68" s="31"/>
      <c r="L68" s="31"/>
      <c r="M68" s="31"/>
    </row>
    <row r="69" spans="1:14" outlineLevel="1" x14ac:dyDescent="0.35">
      <c r="A69" s="47" t="s">
        <v>2074</v>
      </c>
      <c r="B69" s="51"/>
      <c r="E69" s="51"/>
      <c r="F69" s="51"/>
      <c r="G69" s="51"/>
      <c r="H69" s="31"/>
      <c r="L69" s="31"/>
      <c r="M69" s="31"/>
    </row>
    <row r="70" spans="1:14" outlineLevel="1" x14ac:dyDescent="0.35">
      <c r="A70" s="47" t="s">
        <v>2075</v>
      </c>
      <c r="B70" s="51"/>
      <c r="E70" s="51"/>
      <c r="F70" s="51"/>
      <c r="G70" s="51"/>
      <c r="H70" s="31"/>
      <c r="L70" s="31"/>
      <c r="M70" s="31"/>
    </row>
    <row r="71" spans="1:14" outlineLevel="1" x14ac:dyDescent="0.35">
      <c r="A71" s="47" t="s">
        <v>2076</v>
      </c>
      <c r="B71" s="51"/>
      <c r="E71" s="51"/>
      <c r="F71" s="51"/>
      <c r="G71" s="51"/>
      <c r="H71" s="31"/>
      <c r="L71" s="31"/>
      <c r="M71" s="31"/>
    </row>
    <row r="72" spans="1:14" outlineLevel="1" x14ac:dyDescent="0.35">
      <c r="A72" s="47" t="s">
        <v>2077</v>
      </c>
      <c r="B72" s="51"/>
      <c r="E72" s="51"/>
      <c r="F72" s="51"/>
      <c r="G72" s="51"/>
      <c r="H72" s="31"/>
      <c r="L72" s="31"/>
      <c r="M72" s="31"/>
    </row>
    <row r="73" spans="1:14" ht="18.5" x14ac:dyDescent="0.35">
      <c r="A73" s="45"/>
      <c r="B73" s="44" t="s">
        <v>1974</v>
      </c>
      <c r="C73" s="45"/>
      <c r="D73" s="45"/>
      <c r="E73" s="45"/>
      <c r="F73" s="45"/>
      <c r="G73" s="45"/>
      <c r="H73" s="31"/>
    </row>
    <row r="74" spans="1:14" ht="15" customHeight="1" x14ac:dyDescent="0.35">
      <c r="A74" s="56"/>
      <c r="B74" s="57" t="s">
        <v>1446</v>
      </c>
      <c r="C74" s="56" t="s">
        <v>2078</v>
      </c>
      <c r="D74" s="56" t="s">
        <v>2079</v>
      </c>
      <c r="E74" s="59" t="s">
        <v>2080</v>
      </c>
      <c r="F74" s="59" t="s">
        <v>2081</v>
      </c>
      <c r="G74" s="56" t="s">
        <v>2082</v>
      </c>
      <c r="H74" s="32"/>
      <c r="I74" s="32"/>
      <c r="J74" s="32"/>
      <c r="K74" s="32"/>
      <c r="L74" s="32"/>
      <c r="M74" s="32"/>
      <c r="N74" s="32"/>
    </row>
    <row r="75" spans="1:14" x14ac:dyDescent="0.35">
      <c r="A75" s="47" t="s">
        <v>2083</v>
      </c>
      <c r="B75" s="47" t="s">
        <v>2084</v>
      </c>
      <c r="C75" s="192" t="s">
        <v>189</v>
      </c>
      <c r="D75" s="192" t="s">
        <v>189</v>
      </c>
      <c r="E75" s="192" t="s">
        <v>189</v>
      </c>
      <c r="F75" s="192" t="s">
        <v>189</v>
      </c>
      <c r="G75" s="192">
        <f>SUM(C75:F75)</f>
        <v>0</v>
      </c>
      <c r="H75" s="31"/>
    </row>
    <row r="76" spans="1:14" x14ac:dyDescent="0.35">
      <c r="A76" s="47" t="s">
        <v>2085</v>
      </c>
      <c r="B76" s="47" t="s">
        <v>2086</v>
      </c>
      <c r="C76" s="192" t="s">
        <v>189</v>
      </c>
      <c r="D76" s="192" t="s">
        <v>189</v>
      </c>
      <c r="E76" s="192" t="s">
        <v>189</v>
      </c>
      <c r="F76" s="192" t="s">
        <v>189</v>
      </c>
      <c r="G76" s="192">
        <f>SUM(C76:F76)</f>
        <v>0</v>
      </c>
    </row>
    <row r="77" spans="1:14" ht="58" outlineLevel="1" x14ac:dyDescent="0.35">
      <c r="A77" s="47" t="s">
        <v>2087</v>
      </c>
      <c r="G77" s="47" t="s">
        <v>2088</v>
      </c>
      <c r="H77" s="31"/>
    </row>
    <row r="78" spans="1:14" outlineLevel="1" x14ac:dyDescent="0.35">
      <c r="A78" s="47" t="s">
        <v>2089</v>
      </c>
      <c r="H78" s="31"/>
    </row>
    <row r="79" spans="1:14" outlineLevel="1" x14ac:dyDescent="0.35">
      <c r="A79" s="47" t="s">
        <v>2090</v>
      </c>
      <c r="H79" s="31"/>
    </row>
    <row r="80" spans="1:14" outlineLevel="1" x14ac:dyDescent="0.35">
      <c r="A80" s="47" t="s">
        <v>2091</v>
      </c>
      <c r="H80" s="31"/>
    </row>
    <row r="81" spans="1:8" x14ac:dyDescent="0.35">
      <c r="A81" s="56"/>
      <c r="B81" s="57" t="s">
        <v>2092</v>
      </c>
      <c r="C81" s="56" t="s">
        <v>747</v>
      </c>
      <c r="D81" s="56" t="s">
        <v>748</v>
      </c>
      <c r="E81" s="59" t="s">
        <v>1458</v>
      </c>
      <c r="F81" s="59" t="s">
        <v>1644</v>
      </c>
      <c r="G81" s="59" t="s">
        <v>2093</v>
      </c>
      <c r="H81" s="31"/>
    </row>
    <row r="82" spans="1:8" x14ac:dyDescent="0.35">
      <c r="A82" s="47" t="s">
        <v>2094</v>
      </c>
      <c r="B82" s="47" t="s">
        <v>2095</v>
      </c>
      <c r="C82" s="218" t="s">
        <v>189</v>
      </c>
      <c r="D82" s="218" t="s">
        <v>189</v>
      </c>
      <c r="E82" s="218" t="s">
        <v>189</v>
      </c>
      <c r="F82" s="218" t="s">
        <v>189</v>
      </c>
      <c r="G82" s="218" t="s">
        <v>189</v>
      </c>
      <c r="H82" s="31"/>
    </row>
    <row r="83" spans="1:8" x14ac:dyDescent="0.35">
      <c r="A83" s="47" t="s">
        <v>2096</v>
      </c>
      <c r="B83" s="47" t="s">
        <v>2097</v>
      </c>
      <c r="C83" s="218" t="s">
        <v>189</v>
      </c>
      <c r="D83" s="218" t="s">
        <v>189</v>
      </c>
      <c r="E83" s="218" t="s">
        <v>189</v>
      </c>
      <c r="F83" s="218" t="s">
        <v>189</v>
      </c>
      <c r="G83" s="218" t="s">
        <v>189</v>
      </c>
      <c r="H83" s="31"/>
    </row>
    <row r="84" spans="1:8" x14ac:dyDescent="0.35">
      <c r="A84" s="47" t="s">
        <v>2098</v>
      </c>
      <c r="B84" s="47" t="s">
        <v>2099</v>
      </c>
      <c r="C84" s="218" t="s">
        <v>189</v>
      </c>
      <c r="D84" s="218" t="s">
        <v>189</v>
      </c>
      <c r="E84" s="218" t="s">
        <v>189</v>
      </c>
      <c r="F84" s="218" t="s">
        <v>189</v>
      </c>
      <c r="G84" s="218" t="s">
        <v>189</v>
      </c>
      <c r="H84" s="31"/>
    </row>
    <row r="85" spans="1:8" x14ac:dyDescent="0.35">
      <c r="A85" s="47" t="s">
        <v>2100</v>
      </c>
      <c r="B85" s="47" t="s">
        <v>2101</v>
      </c>
      <c r="C85" s="218" t="s">
        <v>189</v>
      </c>
      <c r="D85" s="218" t="s">
        <v>189</v>
      </c>
      <c r="E85" s="218" t="s">
        <v>189</v>
      </c>
      <c r="F85" s="218" t="s">
        <v>189</v>
      </c>
      <c r="G85" s="218" t="s">
        <v>189</v>
      </c>
      <c r="H85" s="31"/>
    </row>
    <row r="86" spans="1:8" x14ac:dyDescent="0.35">
      <c r="A86" s="47" t="s">
        <v>2102</v>
      </c>
      <c r="B86" s="47" t="s">
        <v>2103</v>
      </c>
      <c r="C86" s="218" t="s">
        <v>189</v>
      </c>
      <c r="D86" s="218" t="s">
        <v>189</v>
      </c>
      <c r="E86" s="218" t="s">
        <v>189</v>
      </c>
      <c r="F86" s="218" t="s">
        <v>189</v>
      </c>
      <c r="G86" s="218" t="s">
        <v>189</v>
      </c>
      <c r="H86" s="31"/>
    </row>
    <row r="87" spans="1:8" outlineLevel="1" x14ac:dyDescent="0.35">
      <c r="A87" s="47" t="s">
        <v>2104</v>
      </c>
      <c r="H87" s="31"/>
    </row>
    <row r="88" spans="1:8" outlineLevel="1" x14ac:dyDescent="0.35">
      <c r="A88" s="47" t="s">
        <v>2105</v>
      </c>
      <c r="H88" s="31"/>
    </row>
    <row r="89" spans="1:8" outlineLevel="1" x14ac:dyDescent="0.35">
      <c r="A89" s="47" t="s">
        <v>2106</v>
      </c>
      <c r="H89" s="31"/>
    </row>
    <row r="90" spans="1:8" outlineLevel="1" x14ac:dyDescent="0.35">
      <c r="A90" s="47" t="s">
        <v>2107</v>
      </c>
      <c r="H90" s="31"/>
    </row>
    <row r="91" spans="1:8"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lpstr>'D. Insert Nat Trans Templ'!Print_Area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Shao, Joy</cp:lastModifiedBy>
  <dcterms:created xsi:type="dcterms:W3CDTF">2025-09-04T15:20:53Z</dcterms:created>
  <dcterms:modified xsi:type="dcterms:W3CDTF">2026-08-18T20:56:04Z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