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Z:\Shared Reporting Folder\Uninsured\FY2026\11. November\Webpage\"/>
    </mc:Choice>
  </mc:AlternateContent>
  <xr:revisionPtr revIDLastSave="0" documentId="13_ncr:1_{42CA4A4F-9012-4B8A-97DA-4F4655DA5044}" xr6:coauthVersionLast="47" xr6:coauthVersionMax="47" xr10:uidLastSave="{00000000-0000-0000-0000-000000000000}"/>
  <bookViews>
    <workbookView xWindow="-90" yWindow="0" windowWidth="22840" windowHeight="20970" tabRatio="879" firstSheet="2" activeTab="7"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7">'D. Insert Nat Trans Templ'!$A$1:$G$576</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14" l="1"/>
  <c r="D51" i="14"/>
  <c r="D50" i="14"/>
  <c r="D49" i="14"/>
  <c r="D48" i="14"/>
  <c r="D47" i="14"/>
  <c r="D46" i="14"/>
  <c r="D45" i="14"/>
  <c r="D44" i="14"/>
  <c r="D43" i="14"/>
  <c r="D42" i="14"/>
  <c r="C41" i="14"/>
  <c r="D41" i="14" s="1"/>
  <c r="D25" i="14"/>
  <c r="D26" i="14"/>
  <c r="D27" i="14"/>
  <c r="D28" i="14"/>
  <c r="D29" i="14"/>
  <c r="D30" i="14"/>
  <c r="D31" i="14"/>
  <c r="D32" i="14"/>
  <c r="D57" i="14" l="1"/>
  <c r="C187" i="9"/>
  <c r="F180" i="9" l="1"/>
  <c r="F174" i="9"/>
  <c r="F173" i="9"/>
  <c r="F172" i="9"/>
  <c r="F171" i="9"/>
  <c r="F170" i="9"/>
  <c r="F162" i="9" l="1"/>
  <c r="F161" i="9"/>
  <c r="F160" i="9"/>
  <c r="F152" i="9"/>
  <c r="C200" i="9" l="1"/>
  <c r="D200" i="9"/>
  <c r="C199" i="9"/>
  <c r="C198" i="9"/>
  <c r="C197" i="9"/>
  <c r="C196" i="9"/>
  <c r="C195" i="9"/>
  <c r="C194" i="9"/>
  <c r="C193" i="9"/>
  <c r="C192" i="9"/>
  <c r="C191" i="9"/>
  <c r="C190" i="9"/>
  <c r="D190" i="9"/>
  <c r="C72" i="8"/>
  <c r="C71" i="8"/>
  <c r="C70" i="8"/>
  <c r="C248" i="9"/>
  <c r="D248" i="9"/>
  <c r="C247" i="9"/>
  <c r="D247" i="9"/>
  <c r="C246" i="9"/>
  <c r="D246" i="9"/>
  <c r="D244" i="9"/>
  <c r="D243" i="9"/>
  <c r="D242" i="9"/>
  <c r="C260" i="9"/>
  <c r="C262" i="9"/>
  <c r="C151" i="9"/>
  <c r="F151" i="9" s="1"/>
  <c r="C150" i="9"/>
  <c r="F150" i="9" s="1"/>
  <c r="C112" i="9"/>
  <c r="F112" i="9" s="1"/>
  <c r="C111" i="9"/>
  <c r="F111"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89" i="8"/>
  <c r="D89" i="8" s="1"/>
  <c r="C66" i="8"/>
  <c r="C238" i="9"/>
  <c r="C28" i="9"/>
  <c r="F45" i="8"/>
  <c r="F10" i="5"/>
  <c r="C39" i="8" l="1"/>
  <c r="C165" i="8"/>
  <c r="C164" i="8"/>
  <c r="D245" i="9"/>
  <c r="C242" i="9"/>
  <c r="C243" i="9"/>
  <c r="C244" i="9"/>
  <c r="C245" i="9"/>
  <c r="C241" i="9"/>
  <c r="D191" i="9"/>
  <c r="D192" i="9"/>
  <c r="D193" i="9"/>
  <c r="D194" i="9"/>
  <c r="D195" i="9"/>
  <c r="D196" i="9"/>
  <c r="D197" i="9"/>
  <c r="D198" i="9"/>
  <c r="D199" i="9"/>
  <c r="D241" i="9"/>
  <c r="C73" i="8"/>
  <c r="C74" i="8"/>
  <c r="C75" i="8"/>
  <c r="C53" i="8"/>
  <c r="C115" i="8"/>
  <c r="D115" i="8"/>
  <c r="E280" i="14"/>
  <c r="F9" i="5"/>
  <c r="E281" i="14"/>
  <c r="C18" i="8"/>
  <c r="C12" i="9"/>
  <c r="C38" i="8"/>
  <c r="F99" i="9"/>
  <c r="D99" i="9"/>
  <c r="C99" i="9"/>
  <c r="G32" i="24"/>
  <c r="G33" i="24"/>
  <c r="G34" i="24"/>
  <c r="G35" i="24"/>
  <c r="G36" i="24"/>
  <c r="G37" i="24"/>
  <c r="G38" i="24"/>
  <c r="G39" i="24"/>
  <c r="G40" i="24"/>
  <c r="G41" i="24"/>
  <c r="G42" i="24"/>
  <c r="G43" i="24"/>
  <c r="G44" i="24"/>
  <c r="G45" i="24"/>
  <c r="G31" i="24"/>
  <c r="D46" i="24"/>
  <c r="C46" i="24"/>
  <c r="C47" i="8"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3" i="8"/>
  <c r="G293" i="8"/>
  <c r="F307"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5" i="9"/>
  <c r="F318" i="9"/>
  <c r="F327" i="9"/>
  <c r="F313" i="9"/>
  <c r="F317" i="9"/>
  <c r="F321" i="9"/>
  <c r="F322" i="9"/>
  <c r="F326" i="9"/>
  <c r="F323" i="9"/>
  <c r="F314" i="9"/>
  <c r="G323" i="9"/>
  <c r="G327" i="9"/>
  <c r="G321" i="9"/>
  <c r="G322" i="9"/>
  <c r="G314" i="9"/>
  <c r="G311" i="9"/>
  <c r="G315" i="9"/>
  <c r="G319" i="9"/>
  <c r="G310" i="9"/>
  <c r="G324" i="9"/>
  <c r="G316" i="9"/>
  <c r="G325" i="9"/>
  <c r="G318" i="9"/>
  <c r="G312" i="9"/>
  <c r="G320" i="9"/>
  <c r="G313" i="9"/>
  <c r="G317"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307" i="8"/>
  <c r="C295" i="8"/>
  <c r="D291" i="8"/>
  <c r="C291" i="8"/>
  <c r="D293" i="8"/>
  <c r="D295" i="8"/>
  <c r="C307"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9" i="8"/>
  <c r="F198" i="8" s="1"/>
  <c r="C167" i="8"/>
  <c r="D165" i="8" s="1"/>
  <c r="D167" i="8" s="1"/>
  <c r="G165" i="8" s="1"/>
  <c r="C157" i="8"/>
  <c r="D131" i="8"/>
  <c r="C131" i="8"/>
  <c r="D100" i="8"/>
  <c r="C100" i="8"/>
  <c r="D77" i="8"/>
  <c r="G80" i="8" s="1"/>
  <c r="C77" i="8"/>
  <c r="D141" i="8" l="1"/>
  <c r="D157" i="8" s="1"/>
  <c r="G166" i="8"/>
  <c r="G164" i="8"/>
  <c r="F147" i="8"/>
  <c r="F143" i="8"/>
  <c r="F151" i="8"/>
  <c r="F155" i="8"/>
  <c r="F160" i="8"/>
  <c r="F148" i="8"/>
  <c r="F142" i="8"/>
  <c r="F144" i="8"/>
  <c r="F152" i="8"/>
  <c r="F156" i="8"/>
  <c r="F161" i="8"/>
  <c r="F162" i="8"/>
  <c r="F150" i="8"/>
  <c r="F159" i="8"/>
  <c r="F145" i="8"/>
  <c r="F153" i="8"/>
  <c r="F146" i="8"/>
  <c r="F154" i="8"/>
  <c r="F149" i="8"/>
  <c r="F158" i="8"/>
  <c r="F123" i="8"/>
  <c r="F132" i="8"/>
  <c r="F118" i="8"/>
  <c r="F124" i="8"/>
  <c r="F133" i="8"/>
  <c r="F119" i="8"/>
  <c r="F125" i="8"/>
  <c r="F134" i="8"/>
  <c r="F120" i="8"/>
  <c r="F136" i="8"/>
  <c r="F128" i="8"/>
  <c r="F126" i="8"/>
  <c r="F135" i="8"/>
  <c r="F127" i="8"/>
  <c r="F121" i="8"/>
  <c r="F129" i="8"/>
  <c r="F122" i="8"/>
  <c r="F130" i="8"/>
  <c r="F117"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5" i="8" l="1"/>
  <c r="G156" i="8"/>
  <c r="G141" i="8"/>
  <c r="G153" i="8"/>
  <c r="G148" i="8"/>
  <c r="G139" i="8"/>
  <c r="G162" i="8"/>
  <c r="G142" i="8"/>
  <c r="G140" i="8"/>
  <c r="G146" i="8"/>
  <c r="G150" i="8"/>
  <c r="G138" i="8"/>
  <c r="G161" i="8"/>
  <c r="G144" i="8"/>
  <c r="G154" i="8"/>
  <c r="G159" i="8"/>
  <c r="G152" i="8"/>
  <c r="G149" i="8"/>
  <c r="G143" i="8"/>
  <c r="G147" i="8"/>
  <c r="G158" i="8"/>
  <c r="G155" i="8"/>
  <c r="G160" i="8"/>
  <c r="G151" i="8"/>
  <c r="G167" i="8"/>
  <c r="F157" i="8"/>
  <c r="F131" i="8"/>
  <c r="G131" i="8"/>
  <c r="F46" i="24"/>
  <c r="F22" i="24"/>
  <c r="F18" i="19"/>
  <c r="G144" i="11"/>
  <c r="F167" i="8"/>
  <c r="F152" i="10"/>
  <c r="F77" i="8"/>
  <c r="F100" i="8"/>
  <c r="F208" i="8"/>
  <c r="F58" i="8"/>
  <c r="G214" i="9"/>
  <c r="F42" i="10"/>
  <c r="G37" i="10"/>
  <c r="F144" i="11"/>
  <c r="G157" i="11"/>
  <c r="F179" i="11"/>
  <c r="F157" i="11"/>
  <c r="G179" i="11"/>
  <c r="G100" i="8"/>
  <c r="F37" i="10"/>
  <c r="G452" i="9"/>
  <c r="G249" i="9"/>
  <c r="G465" i="9"/>
  <c r="G227" i="9"/>
  <c r="F15" i="9"/>
  <c r="F249" i="9"/>
  <c r="F452" i="9"/>
  <c r="F465" i="9"/>
  <c r="G487" i="9"/>
  <c r="F487" i="9"/>
  <c r="F227" i="9"/>
  <c r="G77" i="8"/>
  <c r="F214" i="9"/>
  <c r="G157" i="8" l="1"/>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Turosky, Steven</author>
    <author>Jianlong Li</author>
    <author>tc={42457671-A36D-45C8-9EDB-E68CFE8D1F64}</author>
  </authors>
  <commentList>
    <comment ref="C27" authorId="0" shapeId="0" xr:uid="{142B8AF8-D2C9-4325-AF29-3E895A646588}">
      <text>
        <r>
          <rPr>
            <b/>
            <sz val="9"/>
            <color indexed="81"/>
            <rFont val="Tahoma"/>
            <family val="2"/>
          </rPr>
          <t>Turosky, Steven:</t>
        </r>
        <r>
          <rPr>
            <sz val="9"/>
            <color indexed="81"/>
            <rFont val="Tahoma"/>
            <family val="2"/>
          </rPr>
          <t xml:space="preserve">
blended rates
100 @ 1.4767 
80 @ 1.4545</t>
        </r>
      </text>
    </comment>
    <comment ref="C30" authorId="1" shapeId="0" xr:uid="{6A950898-FA1B-45AA-9313-C53F31784D48}">
      <text>
        <r>
          <rPr>
            <b/>
            <sz val="9"/>
            <color indexed="81"/>
            <rFont val="Tahoma"/>
            <family val="2"/>
          </rPr>
          <t>Jianlong Li:</t>
        </r>
        <r>
          <rPr>
            <sz val="9"/>
            <color indexed="81"/>
            <rFont val="Tahoma"/>
            <family val="2"/>
          </rPr>
          <t xml:space="preserve">
blended rates
175 @ 1.4750
100 @ 1.4336</t>
        </r>
      </text>
    </comment>
    <comment ref="C41" authorId="2" shapeId="0" xr:uid="{42457671-A36D-45C8-9EDB-E68CFE8D1F64}">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<sst xmlns="http://schemas.openxmlformats.org/spreadsheetml/2006/main" count="7050" uniqueCount="3487">
  <si>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</si>
  <si>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</si>
  <si>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</si>
  <si>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</si>
  <si>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</si>
  <si>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</si>
  <si>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</si>
  <si>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</si>
  <si>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</si>
  <si>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</si>
  <si>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</si>
  <si>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</si>
  <si>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</si>
  <si>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</si>
  <si>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</si>
  <si>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</si>
  <si>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</si>
  <si>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</si>
  <si>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</si>
  <si>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</si>
  <si>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</si>
  <si>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</si>
  <si>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</si>
  <si>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</si>
  <si>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</si>
  <si>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</si>
  <si>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</si>
  <si>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</si>
  <si>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</si>
  <si>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</si>
  <si>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</si>
  <si>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</si>
  <si>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</si>
  <si>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</si>
  <si>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</si>
  <si>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</si>
  <si>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</si>
  <si>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</si>
  <si>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</si>
  <si>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</si>
  <si>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</si>
  <si>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</si>
  <si>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</si>
  <si>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</si>
  <si>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</si>
  <si>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</si>
  <si>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</si>
  <si>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</si>
  <si>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</si>
  <si>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</si>
  <si>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</si>
  <si>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</si>
  <si>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</si>
  <si>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</si>
  <si>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</si>
  <si>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</si>
  <si>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</si>
  <si>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</si>
  <si>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</si>
  <si>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</si>
  <si>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</si>
  <si>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</si>
  <si>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</si>
  <si>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</si>
  <si>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</si>
  <si>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</si>
  <si>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</si>
  <si>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</si>
  <si>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</si>
  <si>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</si>
  <si>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</si>
  <si>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</si>
  <si>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</si>
  <si>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</si>
  <si>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</si>
  <si>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</si>
  <si>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</si>
  <si>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</si>
  <si>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</si>
  <si>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</si>
  <si>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</si>
  <si>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</si>
  <si>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</si>
  <si>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</si>
  <si>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</si>
  <si>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</si>
  <si>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</si>
  <si>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</si>
  <si>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</si>
  <si>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</si>
  <si>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</si>
  <si>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</si>
  <si>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</si>
  <si>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</si>
  <si>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</si>
  <si>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</si>
  <si>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</si>
  <si>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</si>
  <si>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</si>
  <si>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</si>
  <si>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</si>
  <si>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</si>
  <si>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</si>
  <si>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</si>
  <si>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</si>
  <si>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</si>
  <si>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</si>
  <si>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</si>
  <si>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</si>
  <si>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</si>
  <si>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</si>
  <si>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</si>
  <si>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</si>
  <si>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</si>
  <si>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</si>
  <si>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</si>
  <si>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</si>
  <si>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</si>
  <si>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</si>
  <si>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</si>
  <si>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</si>
  <si>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</si>
  <si>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</si>
  <si>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</si>
  <si>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</si>
  <si>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</si>
  <si>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</si>
  <si>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</si>
  <si>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</si>
  <si>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</si>
  <si>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</si>
  <si>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</si>
  <si>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</si>
  <si>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</si>
  <si>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</si>
  <si>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</si>
  <si>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</si>
  <si>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</si>
  <si>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</si>
  <si>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</si>
  <si>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</si>
  <si>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</si>
  <si>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</si>
  <si>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</si>
  <si>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</si>
  <si>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</si>
  <si>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</si>
  <si>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</si>
  <si>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</si>
  <si>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</si>
  <si>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</si>
  <si>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</si>
  <si>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</si>
  <si>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</si>
  <si>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</si>
  <si>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</si>
  <si>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</si>
  <si>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</si>
  <si>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</si>
  <si>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</si>
  <si>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</si>
  <si>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</si>
  <si>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</si>
  <si>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</si>
  <si>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</si>
  <si>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</si>
  <si>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</si>
  <si>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</si>
  <si>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</si>
  <si>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</si>
  <si>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</si>
  <si>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</si>
  <si>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</si>
  <si>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</si>
  <si>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</si>
  <si>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</si>
  <si>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</si>
  <si>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</si>
  <si>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</si>
  <si>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</si>
  <si>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</si>
  <si>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</si>
  <si>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</si>
  <si>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</si>
  <si>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</si>
  <si>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</si>
  <si>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</si>
  <si>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</si>
  <si>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</si>
  <si>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</si>
  <si>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</si>
  <si>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</si>
  <si>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</si>
  <si>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</si>
  <si>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</si>
  <si>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</si>
  <si>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</si>
  <si>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</si>
  <si>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</si>
  <si>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</si>
  <si>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</si>
  <si>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</si>
  <si>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</si>
  <si>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</si>
  <si>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</si>
  <si>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</si>
  <si>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</si>
  <si>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</si>
  <si>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</si>
  <si>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</si>
  <si>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</si>
  <si>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</si>
  <si>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</si>
  <si>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</si>
  <si>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</si>
  <si>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</si>
  <si>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</si>
  <si>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</si>
  <si>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</si>
  <si>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</si>
  <si>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</si>
  <si>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</si>
  <si>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</si>
  <si>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</si>
  <si>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</si>
  <si>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</si>
  <si>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</si>
  <si>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</si>
  <si>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</si>
  <si>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</si>
  <si>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</si>
  <si>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</si>
  <si>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</si>
  <si>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</si>
  <si>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</si>
  <si>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</si>
  <si>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</si>
  <si>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</si>
  <si>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</si>
  <si>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</si>
  <si>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</si>
  <si>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</si>
  <si>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</si>
  <si>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</si>
  <si>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</si>
  <si>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</si>
  <si>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</si>
  <si>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</si>
  <si>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</si>
  <si>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</si>
  <si>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</si>
  <si>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</si>
  <si>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</si>
  <si>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</si>
  <si>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</si>
  <si>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</si>
  <si>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</si>
  <si>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</si>
  <si>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</si>
  <si>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</si>
  <si>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</si>
  <si>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</si>
  <si>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</si>
  <si>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</si>
  <si>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</si>
  <si>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</si>
  <si>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</si>
  <si>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</si>
  <si>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</si>
  <si>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</si>
  <si>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</si>
  <si>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</si>
  <si>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</si>
  <si>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</si>
  <si>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</si>
  <si>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</si>
  <si>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</si>
  <si>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</si>
  <si>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</si>
  <si>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</si>
  <si>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</si>
  <si>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</si>
  <si>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</si>
  <si>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</si>
  <si>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</si>
  <si>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</si>
  <si>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</si>
  <si>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</si>
  <si>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</si>
  <si>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</si>
  <si>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</si>
  <si>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</si>
  <si>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</si>
  <si>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</si>
  <si>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</si>
  <si>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</si>
  <si>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</si>
  <si>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</si>
  <si>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</si>
  <si>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</si>
  <si>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</si>
  <si>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</si>
  <si>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</si>
  <si>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</si>
  <si>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</si>
  <si>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</si>
  <si>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</si>
  <si>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</si>
  <si>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</si>
  <si>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</si>
  <si>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</si>
  <si>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</si>
  <si>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</si>
  <si>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</si>
  <si>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</si>
  <si>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</si>
  <si>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</si>
  <si>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</si>
  <si>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</si>
  <si>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</si>
  <si>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</si>
  <si>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</si>
  <si>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</si>
  <si>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</si>
  <si>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</si>
  <si>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</si>
  <si>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</si>
  <si>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</si>
  <si>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</si>
  <si>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</si>
  <si>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</si>
  <si>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</si>
  <si>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</si>
  <si>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</si>
  <si>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</si>
  <si>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</si>
  <si>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</si>
  <si>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</si>
  <si>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</si>
  <si>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</si>
  <si>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</si>
  <si>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</si>
  <si>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</si>
  <si>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</si>
  <si>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</si>
  <si>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</si>
  <si>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</si>
  <si>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</si>
  <si>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</si>
  <si>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</si>
  <si>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</si>
  <si>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</si>
  <si>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</si>
  <si>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</si>
  <si>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</si>
  <si>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</si>
  <si>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</si>
  <si>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</si>
  <si>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</si>
  <si>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</si>
  <si>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</si>
  <si>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</si>
  <si>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</si>
  <si>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</si>
  <si>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</si>
  <si>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</si>
  <si>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</si>
  <si>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</si>
  <si>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</si>
  <si>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</si>
  <si>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</si>
  <si>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</si>
  <si>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</si>
  <si>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</si>
  <si>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</si>
  <si>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</si>
  <si>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</si>
  <si>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</si>
  <si>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</si>
  <si>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</si>
  <si>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</si>
  <si>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</si>
  <si>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</si>
  <si>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</si>
  <si>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</si>
  <si>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</si>
  <si>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</si>
  <si>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</si>
  <si>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</si>
  <si>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</si>
  <si>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</si>
  <si>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</si>
  <si>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</si>
  <si>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</si>
  <si>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</si>
  <si>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</si>
  <si>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</si>
  <si>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</si>
  <si>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</si>
  <si>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</si>
  <si>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</si>
  <si>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</si>
  <si>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</si>
  <si>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</si>
  <si>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</si>
  <si>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</si>
  <si>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</si>
  <si>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</si>
  <si>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</si>
  <si>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</si>
  <si>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</si>
  <si>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</si>
  <si>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</si>
  <si>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</si>
  <si>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</si>
  <si>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</si>
  <si>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</si>
  <si>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</si>
  <si>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</si>
  <si>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</si>
  <si>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</si>
  <si>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</si>
  <si>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</si>
  <si>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</si>
  <si>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</si>
  <si>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</si>
  <si>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</si>
  <si>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</si>
  <si>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</si>
  <si>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</si>
  <si>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</si>
  <si>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</si>
  <si>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</si>
  <si>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</si>
  <si>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</si>
  <si>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</si>
  <si>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</si>
  <si>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</si>
  <si>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</si>
  <si>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</si>
  <si>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</si>
  <si>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</si>
  <si>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</si>
  <si>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</si>
  <si>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</si>
  <si>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</si>
  <si>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</si>
  <si>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</si>
  <si>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</si>
  <si>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</si>
  <si>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</si>
  <si>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</si>
  <si>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</si>
  <si>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</si>
  <si>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</si>
  <si>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</si>
  <si>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</si>
  <si>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</si>
  <si>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</si>
  <si>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</si>
  <si>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</si>
  <si>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</si>
  <si>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</si>
  <si>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</si>
  <si>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</si>
  <si>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</si>
  <si>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</si>
  <si>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</si>
  <si>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</si>
  <si>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</si>
  <si>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</si>
  <si>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</si>
  <si>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</si>
  <si>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</si>
  <si>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</si>
  <si>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</si>
  <si>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</si>
  <si>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</si>
  <si>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</si>
  <si>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</si>
  <si>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</si>
  <si>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</si>
  <si>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</si>
  <si>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</si>
  <si>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</si>
  <si>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</si>
  <si>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</si>
  <si>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</si>
  <si>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</si>
  <si>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</si>
  <si>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</si>
  <si>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</si>
  <si>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</si>
  <si>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</si>
  <si>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</si>
  <si>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</si>
  <si>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</si>
  <si>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</si>
  <si>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</si>
  <si>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</si>
  <si>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</si>
  <si>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</si>
  <si>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</si>
  <si>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</si>
  <si>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</si>
  <si>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</si>
  <si>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</si>
  <si>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</si>
  <si>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</si>
  <si>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</si>
  <si>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</si>
  <si>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</si>
  <si>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</si>
  <si>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</si>
  <si>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</si>
  <si>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</si>
  <si>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</si>
  <si>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</si>
  <si>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</si>
  <si>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</si>
  <si>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</si>
  <si>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</si>
  <si>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</si>
  <si>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</si>
  <si>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</si>
  <si>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</si>
  <si>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</si>
  <si>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</si>
  <si>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</si>
  <si>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</si>
  <si>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</si>
  <si>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</si>
  <si>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</si>
  <si>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</si>
  <si>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</si>
  <si>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</si>
  <si>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</si>
  <si>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</si>
  <si>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</si>
  <si>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</si>
  <si>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</si>
  <si>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</si>
  <si>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</si>
  <si>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</si>
  <si>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</si>
  <si>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</si>
  <si>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</si>
  <si>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</si>
  <si>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</si>
  <si>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</si>
  <si>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</si>
  <si>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</si>
  <si>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</si>
  <si>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</si>
  <si>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</si>
  <si>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</si>
  <si>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</si>
  <si>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</si>
  <si>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</si>
  <si>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</si>
  <si>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</si>
  <si>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</si>
  <si>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</si>
  <si>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</si>
  <si>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</si>
  <si>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</si>
  <si>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</si>
  <si>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</si>
  <si>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</si>
  <si>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</si>
  <si>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</si>
  <si>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</si>
  <si>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</si>
  <si>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</si>
  <si>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</si>
  <si>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</si>
  <si>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</si>
  <si>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</si>
  <si>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</si>
  <si>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</si>
  <si>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</si>
  <si>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</si>
  <si>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</si>
  <si>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</si>
  <si>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</si>
  <si>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</si>
  <si>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</si>
  <si>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</si>
  <si>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</si>
  <si>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</si>
  <si>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</si>
  <si>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</si>
  <si>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</si>
  <si>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</si>
  <si>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</si>
  <si>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</si>
  <si>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</si>
  <si>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</si>
  <si>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</si>
  <si>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</si>
  <si>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</si>
  <si>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</si>
  <si>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</si>
  <si>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</si>
  <si>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</si>
  <si>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</si>
  <si>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</si>
  <si>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</si>
  <si>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</si>
  <si>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</si>
  <si>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</si>
  <si>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</si>
  <si>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</si>
  <si>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</si>
  <si>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</si>
  <si>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</si>
  <si>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</si>
  <si>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</si>
  <si>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</si>
  <si>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</si>
  <si>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</si>
  <si>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</si>
  <si>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</si>
  <si>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</si>
  <si>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</si>
  <si>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</si>
  <si>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</si>
  <si>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</si>
  <si>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</si>
  <si>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</si>
  <si>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</si>
  <si>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</si>
  <si>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</si>
  <si>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</si>
  <si>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</si>
  <si>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</si>
  <si>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</si>
  <si>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</si>
  <si>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</si>
  <si>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</si>
  <si>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</si>
  <si>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</si>
  <si>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</si>
  <si>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</si>
  <si>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</si>
  <si>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</si>
  <si>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</si>
  <si>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</si>
  <si>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</si>
  <si>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</si>
  <si>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</si>
  <si>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</si>
  <si>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</si>
  <si>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</si>
  <si>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</si>
  <si>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</si>
  <si>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</si>
  <si>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</si>
  <si>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</si>
  <si>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</si>
  <si>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</si>
  <si>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</si>
  <si>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</si>
  <si>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</si>
  <si>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</si>
  <si>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</si>
  <si>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</si>
  <si>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</si>
  <si>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</si>
  <si>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</si>
  <si>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</si>
  <si>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</si>
  <si>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</si>
  <si>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</si>
  <si>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</si>
  <si>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</si>
  <si>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</si>
  <si>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</si>
  <si>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</si>
  <si>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</si>
  <si>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</si>
  <si>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</si>
  <si>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</si>
  <si>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</si>
  <si>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</si>
  <si>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</si>
  <si>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</si>
  <si>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</si>
  <si>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</si>
  <si>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</si>
  <si>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</si>
  <si>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</si>
  <si>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</si>
  <si>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</si>
  <si>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</si>
  <si>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</si>
  <si>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</si>
  <si>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</si>
  <si>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</si>
  <si>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</si>
  <si>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</si>
  <si>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</si>
  <si>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</si>
  <si>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</si>
  <si>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</si>
  <si>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</si>
  <si>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</si>
  <si>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</si>
  <si>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</si>
  <si>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</si>
  <si>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</si>
  <si>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</si>
  <si>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</si>
  <si>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</si>
  <si>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</si>
  <si>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</si>
  <si>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</si>
  <si>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</si>
  <si>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</si>
  <si>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</si>
  <si>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</si>
  <si>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</si>
  <si>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</si>
  <si>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</si>
  <si>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</si>
  <si>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</si>
  <si>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</si>
  <si>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</si>
  <si>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</si>
  <si>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</si>
  <si>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</si>
  <si>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</si>
  <si>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</si>
  <si>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</si>
  <si>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</si>
  <si>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</si>
  <si>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</si>
  <si>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</si>
  <si>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</si>
  <si>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</si>
  <si>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</si>
  <si>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</si>
  <si>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</si>
  <si>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</si>
  <si>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</si>
  <si>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</si>
  <si>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</si>
  <si>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</si>
  <si>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</si>
  <si>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</si>
  <si>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</si>
  <si>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</si>
  <si>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</si>
  <si>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</si>
  <si>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</si>
  <si>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</si>
  <si>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</si>
  <si>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</si>
  <si>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</si>
  <si>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</si>
  <si>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</si>
  <si>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</si>
  <si>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</si>
  <si>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</si>
  <si>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</si>
  <si>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</si>
  <si>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</si>
  <si>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</si>
  <si>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</si>
  <si>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</si>
  <si>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</si>
  <si>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</si>
  <si>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</si>
  <si>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</si>
  <si>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</si>
  <si>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</si>
  <si>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</si>
  <si>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</si>
  <si>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</si>
  <si>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</si>
  <si>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</si>
  <si>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</si>
  <si>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</si>
  <si>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</si>
  <si>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</si>
  <si>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</si>
  <si>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</si>
  <si>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</si>
  <si>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</si>
  <si>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</si>
  <si>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</si>
  <si>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</si>
  <si>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</si>
  <si>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</si>
  <si>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</si>
  <si>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</si>
  <si>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</si>
  <si>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</si>
  <si>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</si>
  <si>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</si>
  <si>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</si>
  <si>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</si>
  <si>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</si>
  <si>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</si>
  <si>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</si>
  <si>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</si>
  <si>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</si>
  <si>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</si>
  <si>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</si>
  <si>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</si>
  <si>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</si>
  <si>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</si>
  <si>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</si>
  <si>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</si>
  <si>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</si>
  <si>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</si>
  <si>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</si>
  <si>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</si>
  <si>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</si>
  <si>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</si>
  <si>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</si>
  <si>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</si>
  <si>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</si>
  <si>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</si>
  <si>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</si>
  <si>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</si>
  <si>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</si>
  <si>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</si>
  <si>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</si>
  <si>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</si>
  <si>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</si>
  <si>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</si>
  <si>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</si>
  <si>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</si>
  <si>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</si>
  <si>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</si>
  <si>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</si>
  <si>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</si>
  <si>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</si>
  <si>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</si>
  <si>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</si>
  <si>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</si>
  <si>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</si>
  <si>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</si>
  <si>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</si>
  <si>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</si>
  <si>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</si>
  <si>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</si>
  <si>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</si>
  <si>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</si>
  <si>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</si>
  <si>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</si>
  <si>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</si>
  <si>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</si>
  <si>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</si>
  <si>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</si>
  <si>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</si>
  <si>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</si>
  <si>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</si>
  <si>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</si>
  <si>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</si>
  <si>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</si>
  <si>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</si>
  <si>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</si>
  <si>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</si>
  <si>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</si>
  <si>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</si>
  <si>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</si>
  <si>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</si>
  <si>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</si>
  <si>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</si>
  <si>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</si>
  <si>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</si>
  <si>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</si>
  <si>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</si>
  <si>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</si>
  <si>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</si>
  <si>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</si>
  <si>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</si>
  <si>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</si>
  <si>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</si>
  <si>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</si>
  <si>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</si>
  <si>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</si>
  <si>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</si>
  <si>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</si>
  <si>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</si>
  <si>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</si>
  <si>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</si>
  <si>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</si>
  <si>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</si>
  <si>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</si>
  <si>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</si>
  <si>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</si>
  <si>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</si>
  <si>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</si>
  <si>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</si>
  <si>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</si>
  <si>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</si>
  <si>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</si>
  <si>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</si>
  <si>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</si>
  <si>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</si>
  <si>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</si>
  <si>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</si>
  <si>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</si>
  <si>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</si>
  <si>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</si>
  <si>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</si>
  <si>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</si>
  <si>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</si>
  <si>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</si>
  <si>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</si>
  <si>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</si>
  <si>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</si>
  <si>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</si>
  <si>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</si>
  <si>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</si>
  <si>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</si>
  <si>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</si>
  <si>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</si>
  <si>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</si>
  <si>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</si>
  <si>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</si>
  <si>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</si>
  <si>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</si>
  <si>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</si>
  <si>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</si>
  <si>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</si>
  <si>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</si>
  <si>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</si>
  <si>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</si>
  <si>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</si>
  <si>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</si>
  <si>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</si>
  <si>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</si>
  <si>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</si>
  <si>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</si>
  <si>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</si>
  <si>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</si>
  <si>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</si>
  <si>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</si>
  <si>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</si>
  <si>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</si>
  <si>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</si>
  <si>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</si>
  <si>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</si>
  <si>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</si>
  <si>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</si>
  <si>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</si>
  <si>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</si>
  <si>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</si>
  <si>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</si>
  <si>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</si>
  <si>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</si>
  <si>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</si>
  <si>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</si>
  <si>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</si>
  <si>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</si>
  <si>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</si>
  <si>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</si>
  <si>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</si>
  <si>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</si>
  <si>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</si>
  <si>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</si>
  <si>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</si>
  <si>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</si>
  <si>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</si>
  <si>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</si>
  <si>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</si>
  <si>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</si>
  <si>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</si>
  <si>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</si>
  <si>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</si>
  <si>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</si>
  <si>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</si>
  <si>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</si>
  <si>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</si>
  <si>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</si>
  <si>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</si>
  <si>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</si>
  <si>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</si>
  <si>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</si>
  <si>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</si>
  <si>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</si>
  <si>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</si>
  <si>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</si>
  <si>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</si>
  <si>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</si>
  <si>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</si>
  <si>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</si>
  <si>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</si>
  <si>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</si>
  <si>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</si>
  <si>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</si>
  <si>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</si>
  <si>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</si>
  <si>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</si>
  <si>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</si>
  <si>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</si>
  <si>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</si>
  <si>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</si>
  <si>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</si>
  <si>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</si>
  <si>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</si>
  <si>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</si>
  <si>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</si>
  <si>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</si>
  <si>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</si>
  <si>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</si>
  <si>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</si>
  <si>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</si>
  <si>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</si>
  <si>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</si>
  <si>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</si>
  <si>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</si>
  <si>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</si>
  <si>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</si>
  <si>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</si>
  <si>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</si>
  <si>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</si>
  <si>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</si>
  <si>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</si>
  <si>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</si>
  <si>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</si>
  <si>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</si>
  <si>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</si>
  <si>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</si>
  <si>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</si>
  <si>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</si>
  <si>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</si>
  <si>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</si>
  <si>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</si>
  <si>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</si>
  <si>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</si>
  <si>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</si>
  <si>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</si>
  <si>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</si>
  <si>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</si>
  <si>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</si>
  <si>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</si>
  <si>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</si>
  <si>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</si>
  <si>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</si>
  <si>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</si>
  <si>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</si>
  <si>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</si>
  <si>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</si>
  <si>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</si>
  <si>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</si>
  <si>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</si>
  <si>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</si>
  <si>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</si>
  <si>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</si>
  <si>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</si>
  <si>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</si>
  <si>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</si>
  <si>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</si>
  <si>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</si>
  <si>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</si>
  <si>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</si>
  <si>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</si>
  <si>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</si>
  <si>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</si>
  <si>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</si>
  <si>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</si>
  <si>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</si>
  <si>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</si>
  <si>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</si>
  <si>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</si>
  <si>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</si>
  <si>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</si>
  <si>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</si>
  <si>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</si>
  <si>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</si>
  <si>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</si>
  <si>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</si>
  <si>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</si>
  <si>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</si>
  <si>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</si>
  <si>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</si>
  <si>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</si>
  <si>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</si>
  <si>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</si>
  <si>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</si>
  <si>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</si>
  <si>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</si>
  <si>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</si>
  <si>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</si>
  <si>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</si>
  <si>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</si>
  <si>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</si>
  <si>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</si>
  <si>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</si>
  <si>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</si>
  <si>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</si>
  <si>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</si>
  <si>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</si>
  <si>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</si>
  <si>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</si>
  <si>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</si>
  <si>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</si>
  <si>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</si>
  <si>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</si>
  <si>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</si>
  <si>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</si>
  <si>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</si>
  <si>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</si>
  <si>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</si>
  <si>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</si>
  <si>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</si>
  <si>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</si>
  <si>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</si>
  <si>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</si>
  <si>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</si>
  <si>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</si>
  <si>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</si>
  <si>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</si>
  <si>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</si>
  <si>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</si>
  <si>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</si>
  <si>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</si>
  <si>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</si>
  <si>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</si>
  <si>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</si>
  <si>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</si>
  <si>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</si>
  <si>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</si>
  <si>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</si>
  <si>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</si>
  <si>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</si>
  <si>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</si>
  <si>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</si>
  <si>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</si>
  <si>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</si>
  <si>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</si>
  <si>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</si>
  <si>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</si>
  <si>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</si>
  <si>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</si>
  <si>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</si>
  <si>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</si>
  <si>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</si>
  <si>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</si>
  <si>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</si>
  <si>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</si>
  <si>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</si>
  <si>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</si>
  <si>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</si>
  <si>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</si>
  <si>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</si>
  <si>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</si>
  <si>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</si>
  <si>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</si>
  <si>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</si>
  <si>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</si>
  <si>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</si>
  <si>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</si>
  <si>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</si>
  <si>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</si>
  <si>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</si>
  <si>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</si>
  <si>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</si>
  <si>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</si>
  <si>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</si>
  <si>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</si>
  <si>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</si>
  <si>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</si>
  <si>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</si>
  <si>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</si>
  <si>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</si>
  <si>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</si>
  <si>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</si>
  <si>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</si>
  <si>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</si>
  <si>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</si>
  <si>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</si>
  <si>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</si>
  <si>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</si>
  <si>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</si>
  <si>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</si>
  <si>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</si>
  <si>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</si>
  <si>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</si>
  <si>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</si>
  <si>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</si>
  <si>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</si>
  <si>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</si>
  <si>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</si>
  <si>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</si>
  <si>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</si>
  <si>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</si>
  <si>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</si>
  <si>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</si>
  <si>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</si>
  <si>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</si>
  <si>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</si>
  <si>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</si>
  <si>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</si>
  <si>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</si>
  <si>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</si>
  <si>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</si>
  <si>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</si>
  <si>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</si>
  <si>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</si>
  <si>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</si>
  <si>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</si>
  <si>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</si>
  <si>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</si>
  <si>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</si>
  <si>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</si>
  <si>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</si>
  <si>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</si>
  <si>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</si>
  <si>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</si>
  <si>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</si>
  <si>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</si>
  <si>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</si>
  <si>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</si>
  <si>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</si>
  <si>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</si>
  <si>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</si>
  <si>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</si>
  <si>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</si>
  <si>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</si>
  <si>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</si>
  <si>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</si>
  <si>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</si>
  <si>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</si>
  <si>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</si>
  <si>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</si>
  <si>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</si>
  <si>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</si>
  <si>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</si>
  <si>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</si>
  <si>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</si>
  <si>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</si>
  <si>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</si>
  <si>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</si>
  <si>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</si>
  <si>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</si>
  <si>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</si>
  <si>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</si>
  <si>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</si>
  <si>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</si>
  <si>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</si>
  <si>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</si>
  <si>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</si>
  <si>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</si>
  <si>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</si>
  <si>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</si>
  <si>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</si>
  <si>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</si>
  <si>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</si>
  <si>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</si>
  <si>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</si>
  <si>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</si>
  <si>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</si>
  <si>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</si>
  <si>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</si>
  <si>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</si>
  <si>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</si>
  <si>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</si>
  <si>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</si>
  <si>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</si>
  <si>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</si>
  <si>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</si>
  <si>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</si>
  <si>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</si>
  <si>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</si>
  <si>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</si>
  <si>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</si>
  <si>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</si>
  <si>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</si>
  <si>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</si>
  <si>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</si>
  <si>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</si>
  <si>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</si>
  <si>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</si>
  <si>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</si>
  <si>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</si>
  <si>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</si>
  <si>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</si>
  <si>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</si>
  <si>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</si>
  <si>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</si>
  <si>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</si>
  <si>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</si>
  <si>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</si>
  <si>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</si>
  <si>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</si>
  <si>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</si>
  <si>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</si>
  <si>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</si>
  <si>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</si>
  <si>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</si>
  <si>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</si>
  <si>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</si>
  <si>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</si>
  <si>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</si>
  <si>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</si>
  <si>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</si>
  <si>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</si>
  <si>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</si>
  <si>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</si>
  <si>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</si>
  <si>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</si>
  <si>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</si>
  <si>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</si>
  <si>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</si>
  <si>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</si>
  <si>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</si>
  <si>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</si>
  <si>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</si>
  <si>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</si>
  <si>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</si>
  <si>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</si>
  <si>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</si>
  <si>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</si>
  <si>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</si>
  <si>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</si>
  <si>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</si>
  <si>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</si>
  <si>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</si>
  <si>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</si>
  <si>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</si>
  <si>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</si>
  <si>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</si>
  <si>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</si>
  <si>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</si>
  <si>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</si>
  <si>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</si>
  <si>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</si>
  <si>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</si>
  <si>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</si>
  <si>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</si>
  <si>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</si>
  <si>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</si>
  <si>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</si>
  <si>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</si>
  <si>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</si>
  <si>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</si>
  <si>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</si>
  <si>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</si>
  <si>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</si>
  <si>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</si>
  <si>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</si>
  <si>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</si>
  <si>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</si>
  <si>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</si>
  <si>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</si>
  <si>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</si>
  <si>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</si>
  <si>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</si>
  <si>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</si>
  <si>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</si>
  <si>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</si>
  <si>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</si>
  <si>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</si>
  <si>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</si>
  <si>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</si>
  <si>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</si>
  <si>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</si>
  <si>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</si>
  <si>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</si>
  <si>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</si>
  <si>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</si>
  <si>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</si>
  <si>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</si>
  <si>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</si>
  <si>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</si>
  <si>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</si>
  <si>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</si>
  <si>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</si>
  <si>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</si>
  <si>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</si>
  <si>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</si>
  <si>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</si>
  <si>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</si>
  <si>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</si>
  <si>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</si>
  <si>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</si>
  <si>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</si>
  <si>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</si>
  <si>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</si>
  <si>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</si>
  <si>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</si>
  <si>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</si>
  <si>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</si>
  <si>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</si>
  <si>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</si>
  <si>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</si>
  <si>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</si>
  <si>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</si>
  <si>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</si>
  <si>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</si>
  <si>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</si>
  <si>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</si>
  <si>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</si>
  <si>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</si>
  <si>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</si>
  <si>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</si>
  <si>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</si>
  <si>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</si>
  <si>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</si>
  <si>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</si>
  <si>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</si>
  <si>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</si>
  <si>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</si>
  <si>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</si>
  <si>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</si>
  <si>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</si>
  <si>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</si>
  <si>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</si>
  <si>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</si>
  <si>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</si>
  <si>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</si>
  <si>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</si>
  <si>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</si>
  <si>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</si>
  <si>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</si>
  <si>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</si>
  <si>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</si>
  <si>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</si>
  <si>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</si>
  <si>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</si>
  <si>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</si>
  <si>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</si>
  <si>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</si>
  <si>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</si>
  <si>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</si>
  <si>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</si>
  <si>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</si>
  <si>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</si>
  <si>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</si>
  <si>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</si>
  <si>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</si>
  <si>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</si>
  <si>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</si>
  <si>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</si>
  <si>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</si>
  <si>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</si>
  <si>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</si>
  <si>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</si>
  <si>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</si>
  <si>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</si>
  <si>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</si>
  <si>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</si>
  <si>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</si>
  <si>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</si>
  <si>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</si>
  <si>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</si>
  <si>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</si>
  <si>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</si>
  <si>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</si>
  <si>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</si>
  <si>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</si>
  <si>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</si>
  <si>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</si>
  <si>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</si>
  <si>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</si>
  <si>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</si>
  <si>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</si>
  <si>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</si>
  <si>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</si>
  <si>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</si>
  <si>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</si>
  <si>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</si>
  <si>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</si>
  <si>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</si>
  <si>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</si>
  <si>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</si>
  <si>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</si>
  <si>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</si>
  <si>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</si>
  <si>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</si>
  <si>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</si>
  <si>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</si>
  <si>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</si>
  <si>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</si>
  <si>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</si>
  <si>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</si>
  <si>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</si>
  <si>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</si>
  <si>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</si>
  <si>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</si>
  <si>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</si>
  <si>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</si>
  <si>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</si>
  <si>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</si>
  <si>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</si>
  <si>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</si>
  <si>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</si>
  <si>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</si>
  <si>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</si>
  <si>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</si>
  <si>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</si>
  <si>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</si>
  <si>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</si>
  <si>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</si>
  <si>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</si>
  <si>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</si>
  <si>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</si>
  <si>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</si>
  <si>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</si>
  <si>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</si>
  <si>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</si>
  <si>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</si>
  <si>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</si>
  <si>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</si>
  <si>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</si>
  <si>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</si>
  <si>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</si>
  <si>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</si>
  <si>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</si>
  <si>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</si>
  <si>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</si>
  <si>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</si>
  <si>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</si>
  <si>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</si>
  <si>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</si>
  <si>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</si>
  <si>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</si>
  <si>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</si>
  <si>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</si>
  <si>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</si>
  <si>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</si>
  <si>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</si>
  <si>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</si>
  <si>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</si>
  <si>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</si>
  <si>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</si>
  <si>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</si>
  <si>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</si>
  <si>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</si>
  <si>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</si>
  <si>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</si>
  <si>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</si>
  <si>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</si>
  <si>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</si>
  <si>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</si>
  <si>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</si>
  <si>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</si>
  <si>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</si>
  <si>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</si>
  <si>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</si>
  <si>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</si>
  <si>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</si>
  <si>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</si>
  <si>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</si>
  <si>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</si>
  <si>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</si>
  <si>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</si>
  <si>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</si>
  <si>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</si>
  <si>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</si>
  <si>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</si>
  <si>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</si>
  <si>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</si>
  <si>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</si>
  <si>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</si>
  <si>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</si>
  <si>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</si>
  <si>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</si>
  <si>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</si>
  <si>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</si>
  <si>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</si>
  <si>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</si>
  <si>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</si>
  <si>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</si>
  <si>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</si>
  <si>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</si>
  <si>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</si>
  <si>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</si>
  <si>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</si>
  <si>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</si>
  <si>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</si>
  <si>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</si>
  <si>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</si>
  <si>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</si>
  <si>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</si>
  <si>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</si>
  <si>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</si>
  <si>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</si>
  <si>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</si>
  <si>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</si>
  <si>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</si>
  <si>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</si>
  <si>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</si>
  <si>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</si>
  <si>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</si>
  <si>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</si>
  <si>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</si>
  <si>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</si>
  <si>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</si>
  <si>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</si>
  <si>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</si>
  <si>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</si>
  <si>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</si>
  <si>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</si>
  <si>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</si>
  <si>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</si>
  <si>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</si>
  <si>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</si>
  <si>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</si>
  <si>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</si>
  <si>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</si>
  <si>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</si>
  <si>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</si>
  <si>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</si>
  <si>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</si>
  <si>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</si>
  <si>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</si>
  <si>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</si>
  <si>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</si>
  <si>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</si>
  <si>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</si>
  <si>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</si>
  <si>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</si>
  <si>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</si>
  <si>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</si>
  <si>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</si>
  <si>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</si>
  <si>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</si>
  <si>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</si>
  <si>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</si>
  <si>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</si>
  <si>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</si>
  <si>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</si>
  <si>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</si>
  <si>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</si>
  <si>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</si>
  <si>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</si>
  <si>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</si>
  <si>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</si>
  <si>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</si>
  <si>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</si>
  <si>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</si>
  <si>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</si>
  <si>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</si>
  <si>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</si>
  <si>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</si>
  <si>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</si>
  <si>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</si>
  <si>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</si>
  <si>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</si>
  <si>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</si>
  <si>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</si>
  <si>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</si>
  <si>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</si>
  <si>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</si>
  <si>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</si>
  <si>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</si>
  <si>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</si>
  <si>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</si>
  <si>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</si>
  <si>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</si>
  <si>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</si>
  <si>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</si>
  <si>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</si>
  <si>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</si>
  <si>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</si>
  <si>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</si>
  <si>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</si>
  <si>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</si>
  <si>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</si>
  <si>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</si>
  <si>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</si>
  <si>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</si>
  <si>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</si>
  <si>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</si>
  <si>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</si>
  <si>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</si>
  <si>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</si>
  <si>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</si>
  <si>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</si>
  <si>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</si>
  <si>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</si>
  <si>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</si>
  <si>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</si>
  <si>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</si>
  <si>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</si>
  <si>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</si>
  <si>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</si>
  <si>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</si>
  <si>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</si>
  <si>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</si>
  <si>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</si>
  <si>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</si>
  <si>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</si>
  <si>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</si>
  <si>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</si>
  <si>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</si>
  <si>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</si>
  <si>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</si>
  <si>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</si>
  <si>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</si>
  <si>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</si>
  <si>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</si>
  <si>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</si>
  <si>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</si>
  <si>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</si>
  <si>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</si>
  <si>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</si>
  <si>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</si>
  <si>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</si>
  <si>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</si>
  <si>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</si>
  <si>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</si>
  <si>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</si>
  <si>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</si>
  <si>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</si>
  <si>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</si>
  <si>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</si>
  <si>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</si>
  <si>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</si>
  <si>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</si>
  <si>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</si>
  <si>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</si>
  <si>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</si>
  <si>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</si>
  <si>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</si>
  <si>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</si>
  <si>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</si>
  <si>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</si>
  <si>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</si>
  <si>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</si>
  <si>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</si>
  <si>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</si>
  <si>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</si>
  <si>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</si>
  <si>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</si>
  <si>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</si>
  <si>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</si>
  <si>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</si>
  <si>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</si>
  <si>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</si>
  <si>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</si>
  <si>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</si>
  <si>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</si>
  <si>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</si>
  <si>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</si>
  <si>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</si>
  <si>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</si>
  <si>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</si>
  <si>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</si>
  <si>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</si>
  <si>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</si>
  <si>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</si>
  <si>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</si>
  <si>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</si>
  <si>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</si>
  <si>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</si>
  <si>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</si>
  <si>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</si>
  <si>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</si>
  <si>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</si>
  <si>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</si>
  <si>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</si>
  <si>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</si>
  <si>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</si>
  <si>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</si>
  <si>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</si>
  <si>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</si>
  <si>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</si>
  <si>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</si>
  <si>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</si>
  <si>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</si>
  <si>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</si>
  <si>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</si>
  <si>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</si>
  <si>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</si>
  <si>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</si>
  <si>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</si>
  <si>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</si>
  <si>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</si>
  <si>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</si>
  <si>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</si>
  <si>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</si>
  <si>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</si>
  <si>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</si>
  <si>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</si>
  <si>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</si>
  <si>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</si>
  <si>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</si>
  <si>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</si>
  <si>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</si>
  <si>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</si>
  <si>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</si>
  <si>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</si>
  <si>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</si>
  <si>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</si>
  <si>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</si>
  <si>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</si>
  <si>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</si>
  <si>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</si>
  <si>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</si>
  <si>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</si>
  <si>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</si>
  <si>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</si>
  <si>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</si>
  <si>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</si>
  <si>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</si>
  <si>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</si>
  <si>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</si>
  <si>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</si>
  <si>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</si>
  <si>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</si>
  <si>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</si>
  <si>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</si>
  <si>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</si>
  <si>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</si>
  <si>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</si>
  <si>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</si>
  <si>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</si>
  <si>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</si>
  <si>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</si>
  <si>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</si>
  <si>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</si>
  <si>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</si>
  <si>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</si>
  <si>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</si>
  <si>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</si>
  <si>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</si>
  <si>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</si>
  <si>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</si>
  <si>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</si>
  <si>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</si>
  <si>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</si>
  <si>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</si>
  <si>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</si>
  <si>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</si>
  <si>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</si>
  <si>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</si>
  <si>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</si>
  <si>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</si>
  <si>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</si>
  <si>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</si>
  <si>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</si>
  <si>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</si>
  <si>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</si>
  <si>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</si>
  <si>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</si>
  <si>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</si>
  <si>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</si>
  <si>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</si>
  <si>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</si>
  <si>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</si>
  <si>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</si>
  <si>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</si>
  <si>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</si>
  <si>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</si>
  <si>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</si>
  <si>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</si>
  <si>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</si>
  <si>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</si>
  <si>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</si>
  <si>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</si>
  <si>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</si>
  <si>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</si>
  <si>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</si>
  <si>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</si>
  <si>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</si>
  <si>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</si>
  <si>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</si>
  <si>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</si>
  <si>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</si>
  <si>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</si>
  <si>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</si>
  <si>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</si>
  <si>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</si>
  <si>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</si>
  <si>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</si>
  <si>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</si>
  <si>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</si>
  <si>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</si>
  <si>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</si>
  <si>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</si>
  <si>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</si>
  <si>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</si>
  <si>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</si>
  <si>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</si>
  <si>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</si>
  <si>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</si>
  <si>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</si>
  <si>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</si>
  <si>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</si>
  <si>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</si>
  <si>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</si>
  <si>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</si>
  <si>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</si>
  <si>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</si>
  <si>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</si>
  <si>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</si>
  <si>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</si>
  <si>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</si>
  <si>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</si>
  <si>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</si>
  <si>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</si>
  <si>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</si>
  <si>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</si>
  <si>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</si>
  <si>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</si>
  <si>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</si>
  <si>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</si>
  <si>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</si>
  <si>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</si>
  <si>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</si>
  <si>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</si>
  <si>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</si>
  <si>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</si>
  <si>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</si>
  <si>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</si>
  <si>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</si>
  <si>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</si>
  <si>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</si>
  <si>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</si>
  <si>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</si>
  <si>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</si>
  <si>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</si>
  <si>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</si>
  <si>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</si>
  <si>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</si>
  <si>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</si>
  <si>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</si>
  <si>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</si>
  <si>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</si>
  <si>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</si>
  <si>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</si>
  <si>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</si>
  <si>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</si>
  <si>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</si>
  <si>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</si>
  <si>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</si>
  <si>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</si>
  <si>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</si>
  <si>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</si>
  <si>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</si>
  <si>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</si>
  <si>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</si>
  <si>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</si>
  <si>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</si>
  <si>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</si>
  <si>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</si>
  <si>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</si>
  <si>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</si>
  <si>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</si>
  <si>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</si>
  <si>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</si>
  <si>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</si>
  <si>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</si>
  <si>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</si>
  <si>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</si>
  <si>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</si>
  <si>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</si>
  <si>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</si>
  <si>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</si>
  <si>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</si>
  <si>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</si>
  <si>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</si>
  <si>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</si>
  <si>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</si>
  <si>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</si>
  <si>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</si>
  <si>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</si>
  <si>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</si>
  <si>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</si>
  <si>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</si>
  <si>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</si>
  <si>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</si>
  <si>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</si>
  <si>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</si>
  <si>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</si>
  <si>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</si>
  <si>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</si>
  <si>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</si>
  <si>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</si>
  <si>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</si>
  <si>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</si>
  <si>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</si>
  <si>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</si>
  <si>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</si>
  <si>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</si>
  <si>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</si>
  <si>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</si>
  <si>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</si>
  <si>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</si>
  <si>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</si>
  <si>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</si>
  <si>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</si>
  <si>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</si>
  <si>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</si>
  <si>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</si>
  <si>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</si>
  <si>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</si>
  <si>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</si>
  <si>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</si>
  <si>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</si>
  <si>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</si>
  <si>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</si>
  <si>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</si>
  <si>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</si>
  <si>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</si>
  <si>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</si>
  <si>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</si>
  <si>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</si>
  <si>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</si>
  <si>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</si>
  <si>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</si>
  <si>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</si>
  <si>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</si>
  <si>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</si>
  <si>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</si>
  <si>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</si>
  <si>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</si>
  <si>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</si>
  <si>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</si>
  <si>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</si>
  <si>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</si>
  <si>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</si>
  <si>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</si>
  <si>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</si>
  <si>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</si>
  <si>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</si>
  <si>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</si>
  <si>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</si>
  <si>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</si>
  <si>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</si>
  <si>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</si>
  <si>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</si>
  <si>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</si>
  <si>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</si>
  <si>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</si>
  <si>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</si>
  <si>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</si>
  <si>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</si>
  <si>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</si>
  <si>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</si>
  <si>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</si>
  <si>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</si>
  <si>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</si>
  <si>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</si>
  <si>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</si>
  <si>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</si>
  <si>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</si>
  <si>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</si>
  <si>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</si>
  <si>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</si>
  <si>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</si>
  <si>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</si>
  <si>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</si>
  <si>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</si>
  <si>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</si>
  <si>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</si>
  <si>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</si>
  <si>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</si>
  <si>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</si>
  <si>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</si>
  <si>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</si>
  <si>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</si>
  <si>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</si>
  <si>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</si>
  <si>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</si>
  <si>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</si>
  <si>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</si>
  <si>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</si>
  <si>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</si>
  <si>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</si>
  <si>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</si>
  <si>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</si>
  <si>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</si>
  <si>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</si>
  <si>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</si>
  <si>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</si>
  <si>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</si>
  <si>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</si>
  <si>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</si>
  <si>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</si>
  <si>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</si>
  <si>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</si>
  <si>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</si>
  <si>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</si>
  <si>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</si>
  <si>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</si>
  <si>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</si>
  <si>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</si>
  <si>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</si>
  <si>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</si>
  <si>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</si>
  <si>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</si>
  <si>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</si>
  <si>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</si>
  <si>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</si>
  <si>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</si>
  <si>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</si>
  <si>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</si>
  <si>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</si>
  <si>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</si>
  <si>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</si>
  <si>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</si>
  <si>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</si>
  <si>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</si>
  <si>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</si>
  <si>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</si>
  <si>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</si>
  <si>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</si>
  <si>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</si>
  <si>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</si>
  <si>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</si>
  <si>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</si>
  <si>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</si>
  <si>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</si>
  <si>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</si>
  <si>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</si>
  <si>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</si>
  <si>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</si>
  <si>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</si>
  <si>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</si>
  <si>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</si>
  <si>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</si>
  <si>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</si>
  <si>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</si>
  <si>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</si>
  <si>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</si>
  <si>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</si>
  <si>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</si>
  <si>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</si>
  <si>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</si>
  <si>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</si>
  <si>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</si>
  <si>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</si>
  <si>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</si>
  <si>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</si>
  <si>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</si>
  <si>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</si>
  <si>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</si>
  <si>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</si>
  <si>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</si>
  <si>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</si>
  <si>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</si>
  <si>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</si>
  <si>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</si>
  <si>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</si>
  <si>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</si>
  <si>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</si>
  <si>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</si>
  <si>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</si>
  <si>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</si>
  <si>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</si>
  <si>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</si>
  <si>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</si>
  <si>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</si>
  <si>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</si>
  <si>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</si>
  <si>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</si>
  <si>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</si>
  <si>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</si>
  <si>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</si>
  <si>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</si>
  <si>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</si>
  <si>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</si>
  <si>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</si>
  <si>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</si>
  <si>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</si>
  <si>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</si>
  <si>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</si>
  <si>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</si>
  <si>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</si>
  <si>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</si>
  <si>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</si>
  <si>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</si>
  <si>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</si>
  <si>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</si>
  <si>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</si>
  <si>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</si>
  <si>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</si>
  <si>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</si>
  <si>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</si>
  <si>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</si>
  <si>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</si>
  <si>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</si>
  <si>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</si>
  <si>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</si>
  <si>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</si>
  <si>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</si>
  <si>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</si>
  <si>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</si>
  <si>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</si>
  <si>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</si>
  <si>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</si>
  <si>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</si>
  <si>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</si>
  <si>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</si>
  <si>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</si>
  <si>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</si>
  <si>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</si>
  <si>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</si>
  <si>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</si>
  <si>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</si>
  <si>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</si>
  <si>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</si>
  <si>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</si>
  <si>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</si>
  <si>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</si>
  <si>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</si>
  <si>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</si>
  <si>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</si>
  <si>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</si>
  <si>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</si>
  <si>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</si>
  <si>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</si>
  <si>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</si>
  <si>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</si>
  <si>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</si>
  <si>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</si>
  <si>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</si>
  <si>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</si>
  <si>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</si>
  <si>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</si>
  <si>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</si>
  <si>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</si>
  <si>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</si>
  <si>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</si>
  <si>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</si>
  <si>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</si>
  <si>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</si>
  <si>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</si>
  <si>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</si>
  <si>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</si>
  <si>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</si>
  <si>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</si>
  <si>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</si>
  <si>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</si>
  <si>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</si>
  <si>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</si>
  <si>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</si>
  <si>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</si>
  <si>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</si>
  <si>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</si>
  <si>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</si>
  <si>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</si>
  <si>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</si>
  <si>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</si>
  <si>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</si>
  <si>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</si>
  <si>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</si>
  <si>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</si>
  <si>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</si>
  <si>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</si>
  <si>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</si>
  <si>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</si>
  <si>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</si>
  <si>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</si>
  <si>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</si>
  <si>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</si>
  <si>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</si>
  <si>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</si>
  <si>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</si>
  <si>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</si>
  <si>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</si>
  <si>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</si>
  <si>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</si>
  <si>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</si>
  <si>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</si>
  <si>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</si>
  <si>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</si>
  <si>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</si>
  <si>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</si>
  <si>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</si>
  <si>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</si>
  <si>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</si>
  <si>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</si>
  <si>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</si>
  <si>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</si>
  <si>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</si>
  <si>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</si>
  <si>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</si>
  <si>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</si>
  <si>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</si>
  <si>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</si>
  <si>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</si>
  <si>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</si>
  <si>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</si>
  <si>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</si>
  <si>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</si>
  <si>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</si>
  <si>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</si>
  <si>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</si>
  <si>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</si>
  <si>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</si>
  <si>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</si>
  <si>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</si>
  <si>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</si>
  <si>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</si>
  <si>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</si>
  <si>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</si>
  <si>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</si>
  <si>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</si>
  <si>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</si>
  <si>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</si>
  <si>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</si>
  <si>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</si>
  <si>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</si>
  <si>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</si>
  <si>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</si>
  <si>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</si>
  <si>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</si>
  <si>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</si>
  <si>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</si>
  <si>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</si>
  <si>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</si>
  <si>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</si>
  <si>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</si>
  <si>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</si>
  <si>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</si>
  <si>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</si>
  <si>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</si>
  <si>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</si>
  <si>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</si>
  <si>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</si>
  <si>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</si>
  <si>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</si>
  <si>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</si>
  <si>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</si>
  <si>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</si>
  <si>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</si>
  <si>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</si>
  <si>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</si>
  <si>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</si>
  <si>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</si>
  <si>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</si>
  <si>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</si>
  <si>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</si>
  <si>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</si>
  <si>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</si>
  <si>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</si>
  <si>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</si>
  <si>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</si>
  <si>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</si>
  <si>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</si>
  <si>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</si>
  <si>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</si>
  <si>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</si>
  <si>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</si>
  <si>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</si>
  <si>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</si>
  <si>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</si>
  <si>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</si>
  <si>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</si>
  <si>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</si>
  <si>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</si>
  <si>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</si>
  <si>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</si>
  <si>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</si>
  <si>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</si>
  <si>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</si>
  <si>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</si>
  <si>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</si>
  <si>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</si>
  <si>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</si>
  <si>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</si>
  <si>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</si>
  <si>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</si>
  <si>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</si>
  <si>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</si>
  <si>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</si>
  <si>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</si>
  <si>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</si>
  <si>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</si>
  <si>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</si>
  <si>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</si>
  <si>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</si>
  <si>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</si>
  <si>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</si>
  <si>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</si>
  <si>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</si>
  <si>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</si>
  <si>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</si>
  <si>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</si>
  <si>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</si>
  <si>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</si>
  <si>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</si>
  <si>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</si>
  <si>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</si>
  <si>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</si>
  <si>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</si>
  <si>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</si>
  <si>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</si>
  <si>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</si>
  <si>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</si>
  <si>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</si>
  <si>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</si>
  <si>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</si>
  <si>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</si>
  <si>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</si>
  <si>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</si>
  <si>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</si>
  <si>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</si>
  <si>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</si>
  <si>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</si>
  <si>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</si>
  <si>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</si>
  <si>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</si>
  <si>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</si>
  <si>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</si>
  <si>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</si>
  <si>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</si>
  <si>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</si>
  <si>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</si>
  <si>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</si>
  <si>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</si>
  <si>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</si>
  <si>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</si>
  <si>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</si>
  <si>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</si>
  <si>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</si>
  <si>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</si>
  <si>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</si>
  <si>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</si>
  <si>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</si>
  <si>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</si>
  <si>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</si>
  <si>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</si>
  <si>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</si>
  <si>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</si>
  <si>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</si>
  <si>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</si>
  <si>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</si>
  <si>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</si>
  <si>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</si>
  <si>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</si>
  <si>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</si>
  <si>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</si>
  <si>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</si>
  <si>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</si>
  <si>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</si>
  <si>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</si>
  <si>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</si>
  <si>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</si>
  <si>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</si>
  <si>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</si>
  <si>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</si>
  <si>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</si>
  <si>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</si>
  <si>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</si>
  <si>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</si>
  <si>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</si>
  <si>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</si>
  <si>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</si>
  <si>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</si>
  <si>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</si>
  <si>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</si>
  <si>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</si>
  <si>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</si>
  <si>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</si>
  <si>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</si>
  <si>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</si>
  <si>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</si>
  <si>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</si>
  <si>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</si>
  <si>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</si>
  <si>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</si>
  <si>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</si>
  <si>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</si>
  <si>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</si>
  <si>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</si>
  <si>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</si>
  <si>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</si>
  <si>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</si>
  <si>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</si>
  <si>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</si>
  <si>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</si>
  <si>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</si>
  <si>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</si>
  <si>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</si>
  <si>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</si>
  <si>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</si>
  <si>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</si>
  <si>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</si>
  <si>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</si>
  <si>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</si>
  <si>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</si>
  <si>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</si>
  <si>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</si>
  <si>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</si>
  <si>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</si>
  <si>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</si>
  <si>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</si>
  <si>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</si>
  <si>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</si>
  <si>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</si>
  <si>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</si>
  <si>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</si>
  <si>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</si>
  <si>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</si>
  <si>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</si>
  <si>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</si>
  <si>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</si>
  <si>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</si>
  <si>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</si>
  <si>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</si>
  <si>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</si>
  <si>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</si>
  <si>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</si>
  <si>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</si>
  <si>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</si>
  <si>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</si>
  <si>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</si>
  <si>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</si>
  <si>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</si>
  <si>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</si>
  <si>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</si>
  <si>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</si>
  <si>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</si>
  <si>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</si>
  <si>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</si>
  <si>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</si>
  <si>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</si>
  <si>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</si>
  <si>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</si>
  <si>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</si>
  <si>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</si>
  <si>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</si>
  <si>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</si>
  <si>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</si>
  <si>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</si>
  <si>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</si>
  <si>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</si>
  <si>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</si>
  <si>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</si>
  <si>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</si>
  <si>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</si>
  <si>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</si>
  <si>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</si>
  <si>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</si>
  <si>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</si>
  <si>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</si>
  <si>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</si>
  <si>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</si>
  <si>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</si>
  <si>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</si>
  <si>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</si>
  <si>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</si>
  <si>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</si>
  <si>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</si>
  <si>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</si>
  <si>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</si>
  <si>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</si>
  <si>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</si>
  <si>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</si>
  <si>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</si>
  <si>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</si>
  <si>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</si>
  <si>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</si>
  <si>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</si>
  <si>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</si>
  <si>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</si>
  <si>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</si>
  <si>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</si>
  <si>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</si>
  <si>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</si>
  <si>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</si>
  <si>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</si>
  <si>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</si>
  <si>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</si>
  <si>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</si>
  <si>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</si>
  <si>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</si>
  <si>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</si>
  <si>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</si>
  <si>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</si>
  <si>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</si>
  <si>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</si>
  <si>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</si>
  <si>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</si>
  <si>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</si>
  <si>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</si>
  <si>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</si>
  <si>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</si>
  <si>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</si>
  <si>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</si>
  <si>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</si>
  <si>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</si>
  <si>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</si>
  <si>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</si>
  <si>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</si>
  <si>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</si>
  <si>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</si>
  <si>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</si>
  <si>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</si>
  <si>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</si>
  <si>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</si>
  <si>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</si>
  <si>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</si>
  <si>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</si>
  <si>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</si>
  <si>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</si>
  <si>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</si>
  <si>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</si>
  <si>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</si>
  <si>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</si>
  <si>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</si>
  <si>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</si>
  <si>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</si>
  <si>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</si>
  <si>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</si>
  <si>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</si>
  <si>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</si>
  <si>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</si>
  <si>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</si>
  <si>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</si>
  <si>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</si>
  <si>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</si>
  <si>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</si>
  <si>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</si>
  <si>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</si>
  <si>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</si>
  <si>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</si>
  <si>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</si>
  <si>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</si>
  <si>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</si>
  <si>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</si>
  <si>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</si>
  <si>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</si>
  <si>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</si>
  <si>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</si>
  <si>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</si>
  <si>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</si>
  <si>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</si>
  <si>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</si>
  <si>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</si>
  <si>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</si>
  <si>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</si>
  <si>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</si>
  <si>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</si>
  <si>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</si>
  <si>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</si>
  <si>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</si>
  <si>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</si>
  <si>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</si>
  <si>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</si>
  <si>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</si>
  <si>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</si>
  <si>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</si>
  <si>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</si>
  <si>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</si>
  <si>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</si>
  <si>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</si>
  <si>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</si>
  <si>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</si>
  <si>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</si>
  <si>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</si>
  <si>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</si>
  <si>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</si>
  <si>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</si>
  <si>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</si>
  <si>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</si>
  <si>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</si>
  <si>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</si>
  <si>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</si>
  <si>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</si>
  <si>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</si>
  <si>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</si>
  <si>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</si>
  <si>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</si>
  <si>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</si>
  <si>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</si>
  <si>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</si>
  <si>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</si>
  <si>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</si>
  <si>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</si>
  <si>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</si>
  <si>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</si>
  <si>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</si>
  <si>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</si>
  <si>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</si>
  <si>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</si>
  <si>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</si>
  <si>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</si>
  <si>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</si>
  <si>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</si>
  <si>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</si>
  <si>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</si>
  <si>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</si>
  <si>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</si>
  <si>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</si>
  <si>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</si>
  <si>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</si>
  <si>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</si>
  <si>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</si>
  <si>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</si>
  <si>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</si>
  <si>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</si>
  <si>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</si>
  <si>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</si>
  <si>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</si>
  <si>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</si>
  <si>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</si>
  <si>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</si>
  <si>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</si>
  <si>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</si>
  <si>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</si>
  <si>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</si>
  <si>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</si>
  <si>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</si>
  <si>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</si>
  <si>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</si>
  <si>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</si>
  <si>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</si>
  <si>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</si>
  <si>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</si>
  <si>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</si>
  <si>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</si>
  <si>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</si>
  <si>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</si>
  <si>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</si>
  <si>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</si>
  <si>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</si>
  <si>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</si>
  <si>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</si>
  <si>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</si>
  <si>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</si>
  <si>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</si>
  <si>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</si>
  <si>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</si>
  <si>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</si>
  <si>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</si>
  <si>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</si>
  <si>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</si>
  <si>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</si>
  <si>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</si>
  <si>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</si>
  <si>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</si>
  <si>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</si>
  <si>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</si>
  <si>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</si>
  <si>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</si>
  <si>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</si>
  <si>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</si>
  <si>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</si>
  <si>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</si>
  <si>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</si>
  <si>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</si>
  <si>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</si>
  <si>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</si>
  <si>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</si>
  <si>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</si>
  <si>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</si>
  <si>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</si>
  <si>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</si>
  <si>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</si>
  <si>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</si>
  <si>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</si>
  <si>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</si>
  <si>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</si>
  <si>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</si>
  <si>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</si>
  <si>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</si>
  <si>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</si>
  <si>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</si>
  <si>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</si>
  <si>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</si>
  <si>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</si>
  <si>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</si>
  <si>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</si>
  <si>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</si>
  <si>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</si>
  <si>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</si>
  <si>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</si>
  <si>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</si>
  <si>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</si>
  <si>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</si>
  <si>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</si>
  <si>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</si>
  <si>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</si>
  <si>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</si>
  <si>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</si>
  <si>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</si>
  <si>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</si>
  <si>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</si>
  <si>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</si>
  <si>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</si>
  <si>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</si>
  <si>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</si>
  <si>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</si>
  <si>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</si>
  <si>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</si>
  <si>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</si>
  <si>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</si>
  <si>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</si>
  <si>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</si>
  <si>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</si>
  <si>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</si>
  <si>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</si>
  <si>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</si>
  <si>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</si>
  <si>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</si>
  <si>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</si>
  <si>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</si>
  <si>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</si>
  <si>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</si>
  <si>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</si>
  <si>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</si>
  <si>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</si>
  <si>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</si>
  <si>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</si>
  <si>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</si>
  <si>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</si>
  <si>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</si>
  <si>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</si>
  <si>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</si>
  <si>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</si>
  <si>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</si>
  <si>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</si>
  <si>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</si>
  <si>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</si>
  <si>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</si>
  <si>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</si>
  <si>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</si>
  <si>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</si>
  <si>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</si>
  <si>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</si>
  <si>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</si>
  <si>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</si>
  <si>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</si>
  <si>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</si>
  <si>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</si>
  <si>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</si>
  <si>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</si>
  <si>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</si>
  <si>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</si>
  <si>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</si>
  <si>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</si>
  <si>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</si>
  <si>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</si>
  <si>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</si>
  <si>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</si>
  <si>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</si>
  <si>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</si>
  <si>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</si>
  <si>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</si>
  <si>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</si>
  <si>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</si>
  <si>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</si>
  <si>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</si>
  <si>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</si>
  <si>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</si>
  <si>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</si>
  <si>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</si>
  <si>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</si>
  <si>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</si>
  <si>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</si>
  <si>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</si>
  <si>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</si>
  <si>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</si>
  <si>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</si>
  <si>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</si>
  <si>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</si>
  <si>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</si>
  <si>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</si>
  <si>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</si>
  <si>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</si>
  <si>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</si>
  <si>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</si>
  <si>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</si>
  <si>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</si>
  <si>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</si>
  <si>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</si>
  <si>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</si>
  <si>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</si>
  <si>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</si>
  <si>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</si>
  <si>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</si>
  <si>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</si>
  <si>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</si>
  <si>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</si>
  <si>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</si>
  <si>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</si>
  <si>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</si>
  <si>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</si>
  <si>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</si>
  <si>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</si>
  <si>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</si>
  <si>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</si>
  <si>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</si>
  <si>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</si>
  <si>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</si>
  <si>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</si>
  <si>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</si>
  <si>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</si>
  <si>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</si>
  <si>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</si>
  <si>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</si>
  <si>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</si>
  <si>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</si>
  <si>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</si>
  <si>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</si>
  <si>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</si>
  <si>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</si>
  <si>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</si>
  <si>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</si>
  <si>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</si>
  <si>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</si>
  <si>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</si>
  <si>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</si>
  <si>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</si>
  <si>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</si>
  <si>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</si>
  <si>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</si>
  <si>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</si>
  <si>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</si>
  <si>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</si>
  <si>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</si>
  <si>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</si>
  <si>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</si>
  <si>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</si>
  <si>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</si>
  <si>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</si>
  <si>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</si>
  <si>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</si>
  <si>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</si>
  <si>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</si>
  <si>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</si>
  <si>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</si>
  <si>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</si>
  <si>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</si>
  <si>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</si>
  <si>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</si>
  <si>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</si>
  <si>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</si>
  <si>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</si>
  <si>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</si>
  <si>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</si>
  <si>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</si>
  <si>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</si>
  <si>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</si>
  <si>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</si>
  <si>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</si>
  <si>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</si>
  <si>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</si>
  <si>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</si>
  <si>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</si>
  <si>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</si>
  <si>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</si>
  <si>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</si>
  <si>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</si>
  <si>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</si>
  <si>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</si>
  <si>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</si>
  <si>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</si>
  <si>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</si>
  <si>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</si>
  <si>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</si>
  <si>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</si>
  <si>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</si>
  <si>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</si>
  <si>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</si>
  <si>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</si>
  <si>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</si>
  <si>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</si>
  <si>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</si>
  <si>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</si>
  <si>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</si>
  <si>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</si>
  <si>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</si>
  <si>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</si>
  <si>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</si>
  <si>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</si>
  <si>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</si>
  <si>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</si>
  <si>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</si>
  <si>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</si>
  <si>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</si>
  <si>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</si>
  <si>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</si>
  <si>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</si>
  <si>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</si>
  <si>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</si>
  <si>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</si>
  <si>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</si>
  <si>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</si>
  <si>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</si>
  <si>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</si>
  <si>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</si>
  <si>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</si>
  <si>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</si>
  <si>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</si>
  <si>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</si>
  <si>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</si>
  <si>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</si>
  <si>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</si>
  <si>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</si>
  <si>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</si>
  <si>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Scotiabank Global Registered Covered Bond Program Monthly Investor Report</t>
  </si>
  <si>
    <t>Calculation Date:</t>
  </si>
  <si>
    <t>Distribution Date:</t>
  </si>
  <si>
    <t>Series</t>
  </si>
  <si>
    <t>Initial Principal Amount</t>
  </si>
  <si>
    <t>Exchange Rate</t>
  </si>
  <si>
    <t>CAD Equivalent</t>
  </si>
  <si>
    <t xml:space="preserve"> Maturity Date </t>
  </si>
  <si>
    <r>
      <t>Coupon Rate</t>
    </r>
    <r>
      <rPr>
        <b/>
        <u/>
        <vertAlign val="superscript"/>
        <sz val="11"/>
        <color rgb="FF000000"/>
        <rFont val="Arial"/>
        <family val="2"/>
      </rPr>
      <t>(2)</t>
    </r>
  </si>
  <si>
    <t>Rate Type</t>
  </si>
  <si>
    <t>Fixed</t>
  </si>
  <si>
    <t>Compounded SONIA + 1.000%</t>
  </si>
  <si>
    <t>Float</t>
  </si>
  <si>
    <t>SOFR + 0.900%</t>
  </si>
  <si>
    <t>Compounded SONIA + 0.620%</t>
  </si>
  <si>
    <t>SOFR + 0.780%</t>
  </si>
  <si>
    <t>SOFR + 0.680%</t>
  </si>
  <si>
    <t>SOFR + 0.83%</t>
  </si>
  <si>
    <t>Compounded CORRA+ 0.600%</t>
  </si>
  <si>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</si>
  <si>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</si>
  <si>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</si>
  <si>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</si>
  <si>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</si>
  <si>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</si>
  <si>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</si>
  <si>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</si>
  <si>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</si>
  <si>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</si>
  <si>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</si>
  <si>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CBL25</t>
  </si>
  <si>
    <t>CBL27</t>
  </si>
  <si>
    <t>CBL33</t>
  </si>
  <si>
    <t>CBL35</t>
  </si>
  <si>
    <t>CBL36</t>
  </si>
  <si>
    <t>CBL37</t>
  </si>
  <si>
    <t>CBL38</t>
  </si>
  <si>
    <t>CBL39</t>
  </si>
  <si>
    <t>CBL40</t>
  </si>
  <si>
    <t>CBL41</t>
  </si>
  <si>
    <t>CBL42</t>
  </si>
  <si>
    <t>CBL43</t>
  </si>
  <si>
    <t>CBL44</t>
  </si>
  <si>
    <t>CBL46</t>
  </si>
  <si>
    <t>CBL47</t>
  </si>
  <si>
    <t>CBL51</t>
  </si>
  <si>
    <t>CBL52</t>
  </si>
  <si>
    <t>CBL53</t>
  </si>
  <si>
    <t>CBL54</t>
  </si>
  <si>
    <t>CBL55</t>
  </si>
  <si>
    <t>CBL56</t>
  </si>
  <si>
    <t>CBL57</t>
  </si>
  <si>
    <t>CBL58</t>
  </si>
  <si>
    <t>CBL59</t>
  </si>
  <si>
    <t>CBL60</t>
  </si>
  <si>
    <t>CBL61</t>
  </si>
  <si>
    <t>CBL62</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</si>
  <si>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</si>
  <si>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</si>
  <si>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</si>
  <si>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</si>
  <si>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</si>
  <si>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</si>
  <si>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</si>
  <si>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</si>
  <si>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</si>
  <si>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</si>
  <si>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</si>
  <si>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</si>
  <si>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</si>
  <si>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</si>
  <si>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</si>
  <si>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</si>
  <si>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</si>
  <si>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</si>
  <si>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</si>
  <si>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</si>
  <si>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</si>
  <si>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</si>
  <si>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</si>
  <si>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</si>
  <si>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</si>
  <si>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</si>
  <si>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</si>
  <si>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</si>
  <si>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</si>
  <si>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</si>
  <si>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</si>
  <si>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</si>
  <si>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</si>
  <si>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</si>
  <si>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</si>
  <si>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</si>
  <si>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</si>
  <si>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</si>
  <si>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</si>
  <si>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</si>
  <si>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Yes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</si>
  <si>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</si>
  <si>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</si>
  <si>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</si>
  <si>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</si>
  <si>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</si>
  <si>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</si>
  <si>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</si>
  <si>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</si>
  <si>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</si>
  <si>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</si>
  <si>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</si>
  <si>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</si>
  <si>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</si>
  <si>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</si>
  <si>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</si>
  <si>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</si>
  <si>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</si>
  <si>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</si>
  <si>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</si>
  <si>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BBB -</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</si>
  <si>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</si>
  <si>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</si>
  <si>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</si>
  <si>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</si>
  <si>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</si>
  <si>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</si>
  <si>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</si>
  <si>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</si>
  <si>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</si>
  <si>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</si>
  <si>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</si>
  <si>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</si>
  <si>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</si>
  <si>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</si>
  <si>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</si>
  <si>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</si>
  <si>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</si>
  <si>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</si>
  <si>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</si>
  <si>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</si>
  <si>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</si>
  <si>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</si>
  <si>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</si>
  <si>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</si>
  <si>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</si>
  <si>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</si>
  <si>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</si>
  <si>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</si>
  <si>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</si>
  <si>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</si>
  <si>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</si>
  <si>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</si>
  <si>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</si>
  <si>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</si>
  <si>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</si>
  <si>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</si>
  <si>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</si>
  <si>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</si>
  <si>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</si>
  <si>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</si>
  <si>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</si>
  <si>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</si>
  <si>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</si>
  <si>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</si>
  <si>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</si>
  <si>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</si>
  <si>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</si>
  <si>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</si>
  <si>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</si>
  <si>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</si>
  <si>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</si>
  <si>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Portfolio Flow of Funds</t>
  </si>
  <si>
    <t>Cash Inflows</t>
  </si>
  <si>
    <t>Principal Receipts</t>
  </si>
  <si>
    <t>Sale of Loans</t>
  </si>
  <si>
    <t>Revenue Receipts</t>
  </si>
  <si>
    <t>Swap Receipts</t>
  </si>
  <si>
    <t>Intercompany Loan Receipts</t>
  </si>
  <si>
    <t>Cash Outflows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</si>
  <si>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</si>
  <si>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</si>
  <si>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</si>
  <si>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</si>
  <si>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</si>
  <si>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</si>
  <si>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</si>
  <si>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</si>
  <si>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</si>
  <si>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Current Month Ending Balance (1)</t>
  </si>
  <si>
    <t>Number of Mortgage Loans in Pool</t>
  </si>
  <si>
    <t>Average Loan Size</t>
  </si>
  <si>
    <t>Number of Primary Borrowers</t>
  </si>
  <si>
    <t>Number of Properties</t>
  </si>
  <si>
    <t>Weighted Average Current Indexed LTV of Loans in the Portfolio(2)(4)</t>
  </si>
  <si>
    <t>Weighted Average of Original LTV of Loans in the Portfolio(2)(5)</t>
  </si>
  <si>
    <t>Weighted Average of Authorized LTV of Loans in the Portfolio(3)(5)</t>
  </si>
  <si>
    <t>Weighted Average Seasoning of Loans in the Portfolio</t>
  </si>
  <si>
    <t>(Months)</t>
  </si>
  <si>
    <t>Weighted Average Mortgage Rate of Loans in the Portfolio</t>
  </si>
  <si>
    <t>Weighted Average Original Term of Loans in the Portfolio</t>
  </si>
  <si>
    <t>Weighted Average Remaining Term of Loans in the Portfolio</t>
  </si>
  <si>
    <t>Weighted Average Remaining Maturity of Outstanding Covered Bonds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</si>
  <si>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</si>
  <si>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</si>
  <si>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</si>
  <si>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</si>
  <si>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</si>
  <si>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</si>
  <si>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</si>
  <si>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</si>
  <si>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</si>
  <si>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</si>
  <si>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</si>
  <si>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</si>
  <si>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</si>
  <si>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</si>
  <si>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</si>
  <si>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</si>
  <si>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</si>
  <si>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</si>
  <si>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</si>
  <si>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</si>
  <si>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</si>
  <si>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</si>
  <si>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</si>
  <si>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</si>
  <si>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</si>
  <si>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</si>
  <si>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</si>
  <si>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</si>
  <si>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</si>
  <si>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</si>
  <si>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</si>
  <si>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</si>
  <si>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</si>
  <si>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</si>
  <si>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</si>
  <si>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</si>
  <si>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</si>
  <si>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</si>
  <si>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</si>
  <si>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</si>
  <si>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</si>
  <si>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</si>
  <si>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</si>
  <si>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</si>
  <si>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</si>
  <si>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</si>
  <si>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</si>
  <si>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</si>
  <si>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</si>
  <si>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</si>
  <si>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</si>
  <si>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</si>
  <si>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</si>
  <si>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</si>
  <si>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</si>
  <si>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</si>
  <si>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</si>
  <si>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</si>
  <si>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</si>
  <si>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</si>
  <si>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</si>
  <si>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</si>
  <si>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</si>
  <si>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</si>
  <si>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</si>
  <si>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</si>
  <si>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</si>
  <si>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</si>
  <si>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</si>
  <si>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</si>
  <si>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</si>
  <si>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</si>
  <si>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</si>
  <si>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</si>
  <si>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</si>
  <si>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</si>
  <si>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(3) The indexation methodology as described in footnote (1) on page 3 of this Investor Report.</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</si>
  <si>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</si>
  <si>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</si>
  <si>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</si>
  <si>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</si>
  <si>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</si>
  <si>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</si>
  <si>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</si>
  <si>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</si>
  <si>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</si>
  <si>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</si>
  <si>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</si>
  <si>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</si>
  <si>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</si>
  <si>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</si>
  <si>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</si>
  <si>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</si>
  <si>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</si>
  <si>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</si>
  <si>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</si>
  <si>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</si>
  <si>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</si>
  <si>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</si>
  <si>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</si>
  <si>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</si>
  <si>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</si>
  <si>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</si>
  <si>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</si>
  <si>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</si>
  <si>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</si>
  <si>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</si>
  <si>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</si>
  <si>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</si>
  <si>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</si>
  <si>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</si>
  <si>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</si>
  <si>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</si>
  <si>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</si>
  <si>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</si>
  <si>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</si>
  <si>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</si>
  <si>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</si>
  <si>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</si>
  <si>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</si>
  <si>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</si>
  <si>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</si>
  <si>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</si>
  <si>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</si>
  <si>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</si>
  <si>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</si>
  <si>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</si>
  <si>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</si>
  <si>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</si>
  <si>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</si>
  <si>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</si>
  <si>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</si>
  <si>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</si>
  <si>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</si>
  <si>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https://www.coveredbondlabel.com/issuer/114-the-bank-of-nova-scotia</t>
  </si>
  <si>
    <t>Intra-group</t>
  </si>
  <si>
    <t>https://www.coveredbondlabel.com/pool/137</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</si>
  <si>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</si>
  <si>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</si>
  <si>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</si>
  <si>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</si>
  <si>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</si>
  <si>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</si>
  <si>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</si>
  <si>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</si>
  <si>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</si>
  <si>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</si>
  <si>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</si>
  <si>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</si>
  <si>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</si>
  <si>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</si>
  <si>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</si>
  <si>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</si>
  <si>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</si>
  <si>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</si>
  <si>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</si>
  <si>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</si>
  <si>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</si>
  <si>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</si>
  <si>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</si>
  <si>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</si>
  <si>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</si>
  <si>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(11)</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</si>
  <si>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</si>
  <si>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r>
      <t>SERIES CBL10 - 20 Year Fixed</t>
    </r>
    <r>
      <rPr>
        <vertAlign val="superscript"/>
        <sz val="11"/>
        <color indexed="8"/>
        <rFont val="Arial"/>
        <family val="2"/>
      </rPr>
      <t>(1)</t>
    </r>
  </si>
  <si>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</si>
  <si>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</si>
  <si>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</si>
  <si>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</si>
  <si>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</si>
  <si>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</si>
  <si>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CBL39 - 4 Year Floating</t>
    </r>
    <r>
      <rPr>
        <vertAlign val="superscript"/>
        <sz val="11"/>
        <color indexed="8"/>
        <rFont val="Arial"/>
        <family val="2"/>
      </rPr>
      <t>(1)</t>
    </r>
  </si>
  <si>
    <r>
      <rPr>
        <sz val="11"/>
        <color rgb="FF000000"/>
        <rFont val="Arial"/>
        <family val="2"/>
      </rPr>
      <t>Compounded</t>
    </r>
    <r>
      <rPr>
        <sz val="11"/>
        <color indexed="8"/>
        <rFont val="Arial"/>
        <family val="2"/>
      </rPr>
      <t xml:space="preserve"> SONIA + 1.000%</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</si>
  <si>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</si>
  <si>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</si>
  <si>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CBL42 - 4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</si>
  <si>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</si>
  <si>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</si>
  <si>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</si>
  <si>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</si>
  <si>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</si>
  <si>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</si>
  <si>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r>
      <t>SERIES CBL53 - 8 Year Fixed</t>
    </r>
    <r>
      <rPr>
        <vertAlign val="superscript"/>
        <sz val="11"/>
        <color rgb="FF000000"/>
        <rFont val="Arial"/>
        <family val="2"/>
      </rPr>
      <t>(1)</t>
    </r>
  </si>
  <si>
    <r>
      <t>SERIES CBL54 - 4 Year Floating</t>
    </r>
    <r>
      <rPr>
        <vertAlign val="superscript"/>
        <sz val="11"/>
        <color indexed="8"/>
        <rFont val="Arial"/>
        <family val="2"/>
      </rPr>
      <t>(1)</t>
    </r>
  </si>
  <si>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</si>
  <si>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</si>
  <si>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</si>
  <si>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r>
      <t>SERIES CBL58 - 3 Year Floating</t>
    </r>
    <r>
      <rPr>
        <vertAlign val="superscript"/>
        <sz val="11"/>
        <color indexed="8"/>
        <rFont val="Arial"/>
        <family val="2"/>
      </rPr>
      <t>(1)</t>
    </r>
  </si>
  <si>
    <r>
      <t>SERIES CBL59 - 8 Year Fixed</t>
    </r>
    <r>
      <rPr>
        <vertAlign val="superscript"/>
        <sz val="11"/>
        <color indexed="8"/>
        <rFont val="Arial"/>
        <family val="2"/>
      </rPr>
      <t>(1)</t>
    </r>
  </si>
  <si>
    <r>
      <t>SERIES CBL60 - 5 Year Floating</t>
    </r>
    <r>
      <rPr>
        <vertAlign val="superscript"/>
        <sz val="11"/>
        <color indexed="8"/>
        <rFont val="Arial"/>
        <family val="2"/>
      </rPr>
      <t>(1)</t>
    </r>
  </si>
  <si>
    <r>
      <t>SERIES CBL61 - 3 Year Floating</t>
    </r>
    <r>
      <rPr>
        <vertAlign val="superscript"/>
        <sz val="11"/>
        <color indexed="8"/>
        <rFont val="Arial"/>
        <family val="2"/>
      </rPr>
      <t>(1)</t>
    </r>
  </si>
  <si>
    <r>
      <t>SERIES CBL62 - 10 Year Fixed</t>
    </r>
    <r>
      <rPr>
        <vertAlign val="superscript"/>
        <sz val="11"/>
        <color rgb="FF000000"/>
        <rFont val="Arial"/>
        <family val="2"/>
      </rPr>
      <t>(1)</t>
    </r>
  </si>
  <si>
    <t>CBL63</t>
  </si>
  <si>
    <r>
      <t>SERIES CBL35 - 8 Year Fixed</t>
    </r>
    <r>
      <rPr>
        <vertAlign val="superscript"/>
        <sz val="11"/>
        <color rgb="FF000000"/>
        <rFont val="Arial"/>
        <family val="2"/>
      </rPr>
      <t>(1)</t>
    </r>
  </si>
  <si>
    <t>Current LTV (%)(2)(3)</t>
  </si>
  <si>
    <r>
      <t>SERIES CBL64 - 4 Year Fixed</t>
    </r>
    <r>
      <rPr>
        <vertAlign val="superscript"/>
        <sz val="12"/>
        <color rgb="FF000000"/>
        <rFont val="Arial"/>
        <family val="2"/>
      </rPr>
      <t>(1)</t>
    </r>
  </si>
  <si>
    <r>
      <t>SERIES CBL63 - 3 Year Fixed</t>
    </r>
    <r>
      <rPr>
        <vertAlign val="superscript"/>
        <sz val="11"/>
        <color rgb="FF000000"/>
        <rFont val="Arial"/>
        <family val="2"/>
      </rPr>
      <t>(1)</t>
    </r>
  </si>
  <si>
    <t>(2) The discretion of the Scotiabank Covered Bond Guarantor Limited Partnership to waive a required action upon a Rating Trigger may be limited by the terms of the Transaction Documents.</t>
  </si>
  <si>
    <t>(3)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</si>
  <si>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(4) Paying Agent ratings trigger are not applicable for DBRS and therefore are not shown.</t>
  </si>
  <si>
    <t>CBL64</t>
  </si>
  <si>
    <t>CBL65</t>
  </si>
  <si>
    <r>
      <t>SERIES CBL65 - 12 Year Fixed</t>
    </r>
    <r>
      <rPr>
        <vertAlign val="superscript"/>
        <sz val="12"/>
        <color rgb="FF000000"/>
        <rFont val="Arial"/>
        <family val="2"/>
      </rPr>
      <t>(1)</t>
    </r>
  </si>
  <si>
    <t>Parties to Scotiabank Global Registered Covered Bond Program</t>
  </si>
  <si>
    <t>Compounded SONIA + 0.540%</t>
  </si>
  <si>
    <t>CBL66</t>
  </si>
  <si>
    <r>
      <t>SERIES CBL66 - 3 Year Floating</t>
    </r>
    <r>
      <rPr>
        <vertAlign val="superscript"/>
        <sz val="11"/>
        <color rgb="FF000000"/>
        <rFont val="Arial"/>
        <family val="2"/>
      </rPr>
      <t>(1)</t>
    </r>
  </si>
  <si>
    <t>Baa1</t>
  </si>
  <si>
    <t>R-1(middle) or BBB (low)</t>
  </si>
  <si>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</si>
  <si>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</si>
  <si>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</si>
  <si>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</si>
  <si>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</si>
  <si>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(1)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</si>
  <si>
    <t>(2) Coupon rates are rounded to 3 decimal places.</t>
  </si>
  <si>
    <t>(3) Per OSFI’s Revised Covered Bond Limit Calculation letter dated May 23rd, 2019, the OSFI Covered Bond Ratio refers to total assets pledged for covered bonds relative to total on-balance sheet assets. Total on-balance sheet assets are as at October 31, 2025.</t>
  </si>
  <si>
    <t>Standby Account Bank / Standby GDA Provider</t>
  </si>
  <si>
    <t>CIBC</t>
  </si>
  <si>
    <t>P-1 / Aa2</t>
  </si>
  <si>
    <t>F1+ / AA-</t>
  </si>
  <si>
    <t>R-1 (high) / AA</t>
  </si>
  <si>
    <t>Principal Paying Agent</t>
  </si>
  <si>
    <t>Citibank, N.A., London Branch</t>
  </si>
  <si>
    <t>F1 / A+</t>
  </si>
  <si>
    <t>-</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</si>
  <si>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</si>
  <si>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</si>
  <si>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</si>
  <si>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</si>
  <si>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</si>
  <si>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</si>
  <si>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</si>
  <si>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</si>
  <si>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</si>
  <si>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</si>
  <si>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</si>
  <si>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</si>
  <si>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</si>
  <si>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</si>
  <si>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</si>
  <si>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</si>
  <si>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</si>
  <si>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</si>
  <si>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</si>
  <si>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</si>
  <si>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</si>
  <si>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</si>
  <si>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</si>
  <si>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</si>
  <si>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</si>
  <si>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</si>
  <si>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</si>
  <si>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</si>
  <si>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</si>
  <si>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</si>
  <si>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</si>
  <si>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</si>
  <si>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</si>
  <si>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</si>
  <si>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</si>
  <si>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</si>
  <si>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</si>
  <si>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</si>
  <si>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</si>
  <si>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4.6117%.</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</si>
  <si>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</si>
  <si>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</si>
  <si>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</si>
  <si>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</si>
  <si>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</si>
  <si>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</si>
  <si>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</si>
  <si>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December 17th, 2025.</t>
  </si>
  <si>
    <t>(9) This amount was paid out on November 17th, 2025</t>
  </si>
  <si>
    <t>(10) Amounts included are inflows net of expenses incurred, such as legal fees, filing fees and service charges.</t>
  </si>
  <si>
    <t>(11) Where purchases and sales of mortgages are performed concurrently and net settled, these amounts reflect the net purchase or net sale amount, as applicable.</t>
  </si>
  <si>
    <t>(1) Each Loan is payable in Canada only and is denominated in Canadian Dollars.</t>
  </si>
  <si>
    <t>(2) With respect to STEP Loans, the Current 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</si>
  <si>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</si>
  <si>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</si>
  <si>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</si>
  <si>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</si>
  <si>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</si>
  <si>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does not include amounts drawn in respect of (i) Other STEP Products, or (ii) Additional STEP Loans which are not yet included in the cover pool, which in each case are secured by the same property. </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</si>
  <si>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</si>
  <si>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</si>
  <si>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</si>
  <si>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</si>
  <si>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(4) Percentage Total for "All" Loans is calculated as a percentage of total Loans in the Portfolio while the Percentage Total for each other delinquency measure is calculated as a percentage of Loans within the associated province.</t>
  </si>
  <si>
    <t>(5) The indexation methodology as described in footnote (1) on page 3 of this Investor Report.</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</si>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</sst>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_);[Red]\(&quot;$&quot;#,##0\)"/>
    <numFmt numFmtId="8" formatCode="&quot;$&quot;#,##0.00_);[Red]\(&quot;$&quot;#,##0.00\)"/>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EUR]\ #,##0;[Red][$EUR]\ #,##0"/>
    <numFmt numFmtId="169" formatCode="#,##0.00000_);[Red]\(#,##0.00000\)"/>
    <numFmt numFmtId="170" formatCode="[$-409]mmmm\ d\,\ yyyy;@"/>
    <numFmt numFmtId="171" formatCode="0.000%"/>
    <numFmt numFmtId="172" formatCode="[$CHF]\ #,##0;[Red][$CHF]\ #,##0"/>
    <numFmt numFmtId="173" formatCode="[$GBP]\ #,##0;[Red][$GBP]\ #,##0"/>
    <numFmt numFmtId="174" formatCode="[$USD]\ #,##0;[Red][$USD]\ #,##0"/>
    <numFmt numFmtId="175" formatCode="[$NOK]\ #,##0;[Red][$NOK]\ #,##0"/>
    <numFmt numFmtId="176" formatCode="0.0000%"/>
    <numFmt numFmtId="177" formatCode="[$CAD]\ #,##0;[Red][$CAD]\ #,##0"/>
    <numFmt numFmtId="178" formatCode="_(* #,##0_);_(* \(#,##0\);_(* &quot;-&quot;??_);_(@_)"/>
    <numFmt numFmtId="179" formatCode="#,##0.00000"/>
    <numFmt numFmtId="180" formatCode="[$-409]dd\-mmm\-yy;@"/>
    <numFmt numFmtId="181" formatCode="0.0000000000"/>
    <numFmt numFmtId="182" formatCode="_(&quot;$&quot;* #,##0_);_(&quot;$&quot;* \(#,##0\);_(&quot;$&quot;* &quot;-&quot;??_);_(@_)"/>
    <numFmt numFmtId="183" formatCode="&quot;$&quot;#,##0"/>
    <numFmt numFmtId="184" formatCode="0_);\(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2"/>
      <color indexed="8"/>
      <name val="Arial"/>
      <family val="2"/>
    </font>
    <font>
      <vertAlign val="superscript"/>
      <sz val="12"/>
      <color indexed="8"/>
      <name val="Arial"/>
      <family val="2"/>
    </font>
    <font>
      <sz val="12"/>
      <name val="Arial"/>
      <family val="2"/>
    </font>
    <font>
      <sz val="11"/>
      <color indexed="8"/>
      <name val="Arial"/>
      <family val="2"/>
    </font>
    <font>
      <b/>
      <vertAlign val="superscript"/>
      <sz val="11"/>
      <color indexed="8"/>
      <name val="Arial"/>
      <family val="2"/>
    </font>
    <font>
      <vertAlign val="superscript"/>
      <sz val="11"/>
      <name val="Arial"/>
      <family val="2"/>
    </font>
    <font>
      <b/>
      <sz val="14"/>
      <color theme="0"/>
      <name val="Arial"/>
      <family val="2"/>
    </font>
    <font>
      <b/>
      <u/>
      <sz val="12"/>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name val="Arial"/>
      <family val="2"/>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vertAlign val="superscript"/>
      <sz val="11"/>
      <color indexed="8"/>
      <name val="Arial"/>
      <family val="2"/>
    </font>
    <font>
      <vertAlign val="superscript"/>
      <sz val="11"/>
      <color rgb="FF000000"/>
      <name val="Arial"/>
      <family val="2"/>
    </font>
    <font>
      <sz val="11"/>
      <color rgb="FF000000"/>
      <name val="Arial"/>
      <family val="2"/>
    </font>
    <font>
      <vertAlign val="superscript"/>
      <sz val="12"/>
      <color rgb="FF00000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52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3"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6" xfId="0" applyBorder="1"/>
    <xf numFmtId="0" fontId="0" fillId="0" borderId="18" xfId="0" applyBorder="1"/>
    <xf numFmtId="0" fontId="14" fillId="0" borderId="24" xfId="2" applyBorder="1" applyAlignment="1" applyProtection="1">
      <alignment vertical="center" wrapText="1"/>
      <protection locked="0"/>
    </xf>
    <xf numFmtId="0" fontId="14" fillId="0" borderId="0" xfId="2"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2" quotePrefix="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30"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0" fontId="0" fillId="0" borderId="0" xfId="0" applyAlignment="1">
      <alignment horizontal="left"/>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3" xfId="2" quotePrefix="1" applyFill="1" applyBorder="1" applyAlignment="1" applyProtection="1">
      <alignment horizontal="center" vertical="center" wrapText="1"/>
    </xf>
    <xf numFmtId="0" fontId="14" fillId="0" borderId="14"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5" fillId="0" borderId="0" xfId="4" applyFont="1"/>
    <xf numFmtId="49" fontId="46" fillId="0" borderId="0" xfId="4" applyNumberFormat="1" applyFont="1"/>
    <xf numFmtId="49" fontId="46" fillId="0" borderId="0" xfId="4" applyNumberFormat="1" applyFont="1" applyAlignment="1">
      <alignment horizontal="left"/>
    </xf>
    <xf numFmtId="14" fontId="47" fillId="0" borderId="0" xfId="0" applyNumberFormat="1" applyFont="1"/>
    <xf numFmtId="0" fontId="46" fillId="0" borderId="0" xfId="4" applyFont="1" applyAlignment="1">
      <alignment horizontal="left" wrapText="1"/>
    </xf>
    <xf numFmtId="0" fontId="46" fillId="0" borderId="0" xfId="4" applyFont="1" applyAlignment="1">
      <alignment wrapText="1"/>
    </xf>
    <xf numFmtId="0" fontId="49" fillId="8" borderId="0" xfId="0" applyFont="1" applyFill="1"/>
    <xf numFmtId="0" fontId="50" fillId="8" borderId="0" xfId="0" applyFont="1" applyFill="1"/>
    <xf numFmtId="0" fontId="45" fillId="0" borderId="0" xfId="4"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46" fillId="0" borderId="0" xfId="4" applyNumberFormat="1" applyFont="1" applyAlignment="1">
      <alignment horizontal="center"/>
    </xf>
    <xf numFmtId="49" fontId="52" fillId="0" borderId="0" xfId="4" applyNumberFormat="1" applyFont="1" applyAlignment="1">
      <alignment horizontal="left"/>
    </xf>
    <xf numFmtId="49" fontId="52" fillId="0" borderId="0" xfId="4" applyNumberFormat="1" applyFont="1" applyAlignment="1">
      <alignment horizontal="center"/>
    </xf>
    <xf numFmtId="49" fontId="54" fillId="0" borderId="0" xfId="4" applyNumberFormat="1" applyFont="1"/>
    <xf numFmtId="49" fontId="54" fillId="0" borderId="0" xfId="4" applyNumberFormat="1" applyFont="1" applyAlignment="1">
      <alignment horizontal="center"/>
    </xf>
    <xf numFmtId="6" fontId="51" fillId="0" borderId="31" xfId="1" applyNumberFormat="1" applyFont="1" applyFill="1" applyBorder="1" applyAlignment="1">
      <alignment horizontal="center"/>
    </xf>
    <xf numFmtId="10" fontId="57" fillId="0" borderId="0" xfId="10" applyNumberFormat="1" applyFont="1" applyAlignment="1">
      <alignment horizontal="center"/>
    </xf>
    <xf numFmtId="49" fontId="51" fillId="0" borderId="0" xfId="4" applyNumberFormat="1" applyFont="1" applyAlignment="1">
      <alignment horizontal="left" wrapText="1"/>
    </xf>
    <xf numFmtId="6" fontId="51" fillId="0" borderId="0" xfId="1" applyNumberFormat="1" applyFont="1" applyBorder="1" applyAlignment="1">
      <alignment horizontal="center"/>
    </xf>
    <xf numFmtId="49" fontId="57" fillId="0" borderId="0" xfId="4" applyNumberFormat="1" applyFont="1"/>
    <xf numFmtId="174" fontId="57" fillId="0" borderId="0" xfId="4" applyNumberFormat="1" applyFont="1" applyAlignment="1">
      <alignment horizontal="center"/>
    </xf>
    <xf numFmtId="6" fontId="51" fillId="0" borderId="0" xfId="4" applyNumberFormat="1" applyFont="1" applyAlignment="1">
      <alignment horizontal="center"/>
    </xf>
    <xf numFmtId="10" fontId="51" fillId="0" borderId="0" xfId="10" applyNumberFormat="1" applyFont="1" applyAlignment="1">
      <alignment horizontal="center"/>
    </xf>
    <xf numFmtId="168" fontId="45" fillId="0" borderId="0" xfId="4" applyNumberFormat="1" applyFont="1"/>
    <xf numFmtId="49" fontId="51" fillId="0" borderId="0" xfId="4" applyNumberFormat="1" applyFont="1"/>
    <xf numFmtId="49" fontId="57" fillId="0" borderId="0" xfId="1" applyNumberFormat="1" applyFont="1" applyBorder="1" applyAlignment="1">
      <alignment horizontal="center"/>
    </xf>
    <xf numFmtId="6" fontId="57" fillId="0" borderId="0" xfId="9" applyNumberFormat="1" applyFont="1" applyAlignment="1">
      <alignment horizontal="center"/>
    </xf>
    <xf numFmtId="2" fontId="57" fillId="0" borderId="0" xfId="10" applyNumberFormat="1" applyFont="1" applyAlignment="1">
      <alignment horizontal="center"/>
    </xf>
    <xf numFmtId="49" fontId="45" fillId="0" borderId="0" xfId="4" applyNumberFormat="1" applyFont="1" applyAlignment="1">
      <alignment horizontal="center" wrapText="1"/>
    </xf>
    <xf numFmtId="49" fontId="57" fillId="0" borderId="0" xfId="4" applyNumberFormat="1" applyFont="1" applyAlignment="1">
      <alignment horizontal="center"/>
    </xf>
    <xf numFmtId="0" fontId="56" fillId="0" borderId="0" xfId="4" applyFont="1"/>
    <xf numFmtId="49" fontId="56" fillId="0" borderId="0" xfId="4" applyNumberFormat="1" applyFont="1" applyAlignment="1">
      <alignment horizontal="center" wrapText="1"/>
    </xf>
    <xf numFmtId="49" fontId="45" fillId="0" borderId="0" xfId="4" applyNumberFormat="1" applyFont="1"/>
    <xf numFmtId="49" fontId="45" fillId="0" borderId="0" xfId="4" applyNumberFormat="1" applyFont="1" applyAlignment="1">
      <alignment horizontal="center"/>
    </xf>
    <xf numFmtId="49" fontId="45" fillId="0" borderId="0" xfId="4" applyNumberFormat="1" applyFont="1" applyAlignment="1">
      <alignment wrapText="1"/>
    </xf>
    <xf numFmtId="0" fontId="45" fillId="0" borderId="0" xfId="4" quotePrefix="1" applyFont="1"/>
    <xf numFmtId="0" fontId="60" fillId="8" borderId="0" xfId="0" applyFont="1" applyFill="1"/>
    <xf numFmtId="0" fontId="61" fillId="0" borderId="0" xfId="4" applyFont="1" applyAlignment="1">
      <alignment horizontal="center"/>
    </xf>
    <xf numFmtId="0" fontId="61" fillId="0" borderId="0" xfId="4" applyFont="1"/>
    <xf numFmtId="0" fontId="56" fillId="0" borderId="0" xfId="4" applyFont="1" applyAlignment="1">
      <alignment horizontal="center"/>
    </xf>
    <xf numFmtId="49" fontId="56" fillId="0" borderId="0" xfId="4" applyNumberFormat="1" applyFont="1" applyAlignment="1">
      <alignment horizontal="center"/>
    </xf>
    <xf numFmtId="0" fontId="62" fillId="8" borderId="0" xfId="0" applyFont="1" applyFill="1"/>
    <xf numFmtId="0" fontId="62" fillId="8" borderId="0" xfId="0" applyFont="1" applyFill="1" applyAlignment="1">
      <alignment horizontal="center"/>
    </xf>
    <xf numFmtId="0" fontId="63" fillId="8" borderId="0" xfId="0" applyFont="1" applyFill="1" applyAlignment="1">
      <alignment horizontal="center"/>
    </xf>
    <xf numFmtId="0" fontId="63" fillId="0" borderId="0" xfId="0" applyFont="1"/>
    <xf numFmtId="0" fontId="50" fillId="0" borderId="0" xfId="0" applyFont="1"/>
    <xf numFmtId="0" fontId="64" fillId="0" borderId="0" xfId="4" applyFont="1" applyAlignment="1">
      <alignment horizontal="center"/>
    </xf>
    <xf numFmtId="0" fontId="50" fillId="0" borderId="0" xfId="0" applyFont="1" applyAlignment="1">
      <alignment horizontal="center"/>
    </xf>
    <xf numFmtId="49" fontId="45" fillId="0" borderId="0" xfId="9" applyNumberFormat="1" applyFont="1" applyAlignment="1">
      <alignment horizontal="center"/>
    </xf>
    <xf numFmtId="10" fontId="56" fillId="0" borderId="0" xfId="10" applyNumberFormat="1" applyFont="1" applyFill="1" applyBorder="1" applyAlignment="1">
      <alignment horizontal="center"/>
    </xf>
    <xf numFmtId="0" fontId="56" fillId="0" borderId="0" xfId="9" applyFont="1"/>
    <xf numFmtId="0" fontId="56" fillId="0" borderId="0" xfId="9" applyFont="1" applyAlignment="1">
      <alignment horizontal="center"/>
    </xf>
    <xf numFmtId="0" fontId="56" fillId="0" borderId="0" xfId="9" applyFont="1" applyAlignment="1">
      <alignment wrapText="1"/>
    </xf>
    <xf numFmtId="0" fontId="56" fillId="0" borderId="0" xfId="0" applyFont="1"/>
    <xf numFmtId="0" fontId="60" fillId="8" borderId="0" xfId="0" applyFont="1" applyFill="1" applyAlignment="1">
      <alignment horizontal="center"/>
    </xf>
    <xf numFmtId="0" fontId="50" fillId="8" borderId="0" xfId="0" applyFont="1" applyFill="1" applyAlignment="1">
      <alignment horizontal="center"/>
    </xf>
    <xf numFmtId="0" fontId="68" fillId="0" borderId="0" xfId="0" applyFont="1"/>
    <xf numFmtId="0" fontId="45" fillId="0" borderId="0" xfId="0" applyFont="1"/>
    <xf numFmtId="0" fontId="64" fillId="0" borderId="0" xfId="4" applyFont="1"/>
    <xf numFmtId="49" fontId="56" fillId="0" borderId="0" xfId="9" applyNumberFormat="1" applyFont="1" applyAlignment="1">
      <alignment horizontal="center"/>
    </xf>
    <xf numFmtId="170" fontId="56" fillId="0" borderId="0" xfId="9" applyNumberFormat="1" applyFont="1" applyAlignment="1">
      <alignment horizontal="center" wrapText="1"/>
    </xf>
    <xf numFmtId="0" fontId="56" fillId="0" borderId="0" xfId="9" applyFont="1" applyAlignment="1">
      <alignment horizontal="center" wrapText="1"/>
    </xf>
    <xf numFmtId="0" fontId="56" fillId="0" borderId="0" xfId="9" applyFont="1" applyAlignment="1">
      <alignment vertical="center" wrapText="1"/>
    </xf>
    <xf numFmtId="0" fontId="56" fillId="0" borderId="0" xfId="4" applyFont="1" applyAlignment="1">
      <alignment vertical="center" wrapText="1"/>
    </xf>
    <xf numFmtId="0" fontId="56" fillId="0" borderId="0" xfId="9" applyFont="1" applyAlignment="1">
      <alignment horizontal="center" vertical="center"/>
    </xf>
    <xf numFmtId="49" fontId="56" fillId="0" borderId="0" xfId="9" applyNumberFormat="1" applyFont="1" applyAlignment="1">
      <alignment horizontal="center" vertical="center"/>
    </xf>
    <xf numFmtId="0" fontId="45" fillId="0" borderId="0" xfId="9" applyFont="1"/>
    <xf numFmtId="0" fontId="46" fillId="0" borderId="0" xfId="4" applyFont="1"/>
    <xf numFmtId="0" fontId="45" fillId="0" borderId="0" xfId="9" applyFont="1" applyAlignment="1">
      <alignment horizontal="center" vertical="center"/>
    </xf>
    <xf numFmtId="0" fontId="56" fillId="0" borderId="0" xfId="4" applyFont="1" applyAlignment="1">
      <alignment horizontal="center" vertical="center"/>
    </xf>
    <xf numFmtId="0" fontId="45" fillId="0" borderId="0" xfId="4" applyFont="1" applyAlignment="1">
      <alignment wrapText="1"/>
    </xf>
    <xf numFmtId="0" fontId="46" fillId="0" borderId="0" xfId="4" applyFont="1" applyAlignment="1">
      <alignment horizontal="left"/>
    </xf>
    <xf numFmtId="174" fontId="45" fillId="0" borderId="0" xfId="9" applyNumberFormat="1" applyFont="1" applyAlignment="1">
      <alignment horizontal="center" vertical="center" wrapText="1"/>
    </xf>
    <xf numFmtId="6" fontId="45" fillId="0" borderId="0" xfId="9" applyNumberFormat="1" applyFont="1" applyAlignment="1">
      <alignment horizontal="center" vertical="center" wrapText="1"/>
    </xf>
    <xf numFmtId="170" fontId="45" fillId="0" borderId="0" xfId="9" applyNumberFormat="1" applyFont="1" applyAlignment="1">
      <alignment horizontal="center" vertical="center" wrapText="1"/>
    </xf>
    <xf numFmtId="174" fontId="45" fillId="0" borderId="0" xfId="9" applyNumberFormat="1" applyFont="1" applyAlignment="1">
      <alignment horizontal="center" wrapText="1"/>
    </xf>
    <xf numFmtId="6" fontId="45" fillId="0" borderId="0" xfId="9" applyNumberFormat="1" applyFont="1" applyAlignment="1">
      <alignment horizontal="center" wrapText="1"/>
    </xf>
    <xf numFmtId="170" fontId="45" fillId="0" borderId="0" xfId="9" applyNumberFormat="1" applyFont="1" applyAlignment="1">
      <alignment horizontal="center" wrapText="1"/>
    </xf>
    <xf numFmtId="49" fontId="45" fillId="0" borderId="0" xfId="9" applyNumberFormat="1" applyFont="1" applyAlignment="1">
      <alignment horizontal="center" wrapText="1"/>
    </xf>
    <xf numFmtId="0" fontId="45" fillId="0" borderId="0" xfId="9" applyFont="1" applyAlignment="1">
      <alignment horizontal="center" wrapText="1"/>
    </xf>
    <xf numFmtId="0" fontId="45" fillId="0" borderId="0" xfId="4" applyFont="1" applyAlignment="1">
      <alignment vertical="top" wrapText="1"/>
    </xf>
    <xf numFmtId="0" fontId="50" fillId="0" borderId="0" xfId="0" applyFont="1" applyAlignment="1">
      <alignment horizontal="center" vertical="center"/>
    </xf>
    <xf numFmtId="0" fontId="68" fillId="8" borderId="0" xfId="0" applyFont="1" applyFill="1" applyAlignment="1">
      <alignment horizontal="center"/>
    </xf>
    <xf numFmtId="0" fontId="45" fillId="8" borderId="0" xfId="0" applyFont="1" applyFill="1"/>
    <xf numFmtId="0" fontId="50" fillId="0" borderId="0" xfId="9" applyFont="1"/>
    <xf numFmtId="0" fontId="15" fillId="8" borderId="0" xfId="0" applyFont="1" applyFill="1"/>
    <xf numFmtId="0" fontId="0" fillId="8" borderId="0" xfId="0" applyFill="1"/>
    <xf numFmtId="49" fontId="19" fillId="0" borderId="0" xfId="4" applyNumberFormat="1" applyFont="1"/>
    <xf numFmtId="0" fontId="2" fillId="0" borderId="0" xfId="4" applyFont="1"/>
    <xf numFmtId="178" fontId="2" fillId="0" borderId="0" xfId="11" applyNumberFormat="1" applyFont="1" applyAlignment="1"/>
    <xf numFmtId="6" fontId="19" fillId="0" borderId="0" xfId="12" applyNumberFormat="1" applyFont="1" applyAlignment="1"/>
    <xf numFmtId="178" fontId="2" fillId="0" borderId="0" xfId="12" applyNumberFormat="1" applyFont="1" applyAlignment="1"/>
    <xf numFmtId="49" fontId="2" fillId="0" borderId="0" xfId="4" applyNumberFormat="1" applyFont="1"/>
    <xf numFmtId="4" fontId="70" fillId="0" borderId="0" xfId="0" applyNumberFormat="1" applyFont="1"/>
    <xf numFmtId="0" fontId="2" fillId="0" borderId="0" xfId="4" applyFont="1" applyAlignment="1">
      <alignment horizontal="center"/>
    </xf>
    <xf numFmtId="178" fontId="23"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8" fontId="2" fillId="0" borderId="0" xfId="11" applyNumberFormat="1" applyFont="1" applyFill="1" applyAlignment="1"/>
    <xf numFmtId="165" fontId="23" fillId="0" borderId="0" xfId="1" applyNumberFormat="1" applyFont="1"/>
    <xf numFmtId="43" fontId="2" fillId="0" borderId="0" xfId="12" applyFont="1" applyAlignment="1"/>
    <xf numFmtId="3" fontId="19" fillId="0" borderId="31" xfId="12" applyNumberFormat="1" applyFont="1" applyBorder="1" applyAlignment="1"/>
    <xf numFmtId="43" fontId="19" fillId="0" borderId="0" xfId="12" applyFont="1" applyBorder="1" applyAlignment="1"/>
    <xf numFmtId="171" fontId="2" fillId="0" borderId="0" xfId="1" applyNumberFormat="1" applyFont="1"/>
    <xf numFmtId="178" fontId="19" fillId="0" borderId="0" xfId="11" applyNumberFormat="1" applyFont="1" applyAlignment="1"/>
    <xf numFmtId="0" fontId="72" fillId="0" borderId="32" xfId="0" applyFont="1" applyBorder="1" applyAlignment="1">
      <alignment horizontal="center"/>
    </xf>
    <xf numFmtId="0" fontId="72" fillId="0" borderId="0" xfId="0" applyFont="1" applyAlignment="1">
      <alignment horizontal="center"/>
    </xf>
    <xf numFmtId="178" fontId="3" fillId="0" borderId="0" xfId="11" applyNumberFormat="1" applyFont="1" applyFill="1" applyAlignment="1"/>
    <xf numFmtId="0" fontId="73" fillId="0" borderId="0" xfId="0" applyFont="1" applyAlignment="1">
      <alignment horizontal="center"/>
    </xf>
    <xf numFmtId="0" fontId="4" fillId="0" borderId="0" xfId="4" applyFont="1"/>
    <xf numFmtId="0" fontId="4" fillId="0" borderId="0" xfId="0" applyFont="1"/>
    <xf numFmtId="178" fontId="19" fillId="0" borderId="0" xfId="11" applyNumberFormat="1" applyFont="1" applyFill="1" applyAlignment="1"/>
    <xf numFmtId="165" fontId="23" fillId="0" borderId="0" xfId="0" applyNumberFormat="1" applyFont="1" applyAlignment="1">
      <alignment horizontal="center"/>
    </xf>
    <xf numFmtId="8" fontId="2" fillId="0" borderId="0" xfId="4" applyNumberFormat="1" applyFont="1"/>
    <xf numFmtId="179" fontId="2" fillId="0" borderId="0" xfId="4" applyNumberFormat="1" applyFont="1"/>
    <xf numFmtId="49" fontId="75" fillId="0" borderId="0" xfId="4" applyNumberFormat="1" applyFont="1" applyAlignment="1">
      <alignment horizontal="left"/>
    </xf>
    <xf numFmtId="43" fontId="2" fillId="0" borderId="0" xfId="4" applyNumberFormat="1" applyFont="1" applyAlignment="1">
      <alignment horizontal="left" indent="4"/>
    </xf>
    <xf numFmtId="178" fontId="19" fillId="0" borderId="0" xfId="4" applyNumberFormat="1" applyFont="1"/>
    <xf numFmtId="178" fontId="19" fillId="0" borderId="0" xfId="13" applyNumberFormat="1" applyFont="1" applyAlignment="1"/>
    <xf numFmtId="178" fontId="2" fillId="0" borderId="0" xfId="13" applyNumberFormat="1" applyFont="1" applyBorder="1" applyAlignment="1">
      <alignment horizontal="left" indent="4"/>
    </xf>
    <xf numFmtId="49" fontId="76" fillId="0" borderId="0" xfId="4" applyNumberFormat="1" applyFont="1" applyAlignment="1">
      <alignment horizontal="left"/>
    </xf>
    <xf numFmtId="178" fontId="23" fillId="0" borderId="0" xfId="13" applyNumberFormat="1" applyFont="1"/>
    <xf numFmtId="43" fontId="23" fillId="0" borderId="0" xfId="0" applyNumberFormat="1" applyFont="1"/>
    <xf numFmtId="0" fontId="2" fillId="0" borderId="0" xfId="9" applyFont="1" applyAlignment="1">
      <alignment horizontal="center"/>
    </xf>
    <xf numFmtId="178" fontId="2" fillId="0" borderId="0" xfId="13" applyNumberFormat="1" applyFont="1" applyFill="1"/>
    <xf numFmtId="49" fontId="76" fillId="0" borderId="0" xfId="4" applyNumberFormat="1" applyFont="1" applyAlignment="1">
      <alignment horizontal="left" indent="4"/>
    </xf>
    <xf numFmtId="0" fontId="2" fillId="0" borderId="0" xfId="4" applyFont="1" applyAlignment="1">
      <alignment horizontal="left" indent="4"/>
    </xf>
    <xf numFmtId="178" fontId="2" fillId="0" borderId="0" xfId="13" applyNumberFormat="1" applyFont="1" applyBorder="1" applyAlignment="1"/>
    <xf numFmtId="43" fontId="2" fillId="0" borderId="0" xfId="4" applyNumberFormat="1" applyFont="1"/>
    <xf numFmtId="178" fontId="2" fillId="0" borderId="0" xfId="13" applyNumberFormat="1" applyFont="1" applyAlignment="1"/>
    <xf numFmtId="43" fontId="2" fillId="0" borderId="0" xfId="13" applyFont="1" applyBorder="1" applyAlignment="1">
      <alignment horizontal="center"/>
    </xf>
    <xf numFmtId="43" fontId="2" fillId="0" borderId="0" xfId="13" applyFont="1" applyAlignment="1"/>
    <xf numFmtId="3" fontId="2" fillId="0" borderId="0" xfId="4" applyNumberFormat="1" applyFont="1"/>
    <xf numFmtId="43" fontId="2" fillId="0" borderId="0" xfId="4" applyNumberFormat="1" applyFont="1" applyAlignment="1">
      <alignment horizontal="center"/>
    </xf>
    <xf numFmtId="178" fontId="19" fillId="0" borderId="31" xfId="13" applyNumberFormat="1" applyFont="1" applyBorder="1" applyAlignment="1"/>
    <xf numFmtId="4" fontId="2" fillId="0" borderId="0" xfId="9" applyNumberFormat="1" applyFont="1"/>
    <xf numFmtId="4" fontId="23" fillId="0" borderId="0" xfId="0" applyNumberFormat="1" applyFont="1"/>
    <xf numFmtId="178" fontId="23" fillId="0" borderId="33" xfId="13" applyNumberFormat="1" applyFont="1" applyBorder="1"/>
    <xf numFmtId="178" fontId="23" fillId="0" borderId="31" xfId="13" applyNumberFormat="1" applyFont="1" applyBorder="1"/>
    <xf numFmtId="0" fontId="19" fillId="0" borderId="0" xfId="4" applyFont="1"/>
    <xf numFmtId="43"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79" fillId="0" borderId="0" xfId="4" applyFont="1"/>
    <xf numFmtId="170" fontId="2" fillId="0" borderId="0" xfId="4" applyNumberFormat="1" applyFont="1" applyAlignment="1">
      <alignment horizontal="left"/>
    </xf>
    <xf numFmtId="43" fontId="2" fillId="0" borderId="0" xfId="13" applyFont="1" applyAlignment="1">
      <alignment horizontal="center"/>
    </xf>
    <xf numFmtId="43" fontId="2" fillId="0" borderId="0" xfId="13" applyFont="1" applyAlignment="1">
      <alignment horizontal="right"/>
    </xf>
    <xf numFmtId="0" fontId="5" fillId="0" borderId="0" xfId="0" applyFont="1"/>
    <xf numFmtId="0" fontId="23" fillId="0" borderId="0" xfId="4"/>
    <xf numFmtId="180" fontId="72" fillId="0" borderId="33" xfId="4" quotePrefix="1" applyNumberFormat="1" applyFont="1" applyBorder="1" applyAlignment="1">
      <alignment horizontal="right"/>
    </xf>
    <xf numFmtId="180" fontId="72" fillId="0" borderId="0" xfId="4" quotePrefix="1" applyNumberFormat="1" applyFont="1" applyAlignment="1">
      <alignment horizontal="right"/>
    </xf>
    <xf numFmtId="43" fontId="80" fillId="0" borderId="0" xfId="4" quotePrefix="1" applyNumberFormat="1" applyFont="1"/>
    <xf numFmtId="43" fontId="23" fillId="0" borderId="0" xfId="4" applyNumberFormat="1"/>
    <xf numFmtId="43" fontId="23" fillId="0" borderId="0" xfId="13" applyFont="1"/>
    <xf numFmtId="43" fontId="23" fillId="0" borderId="0" xfId="13" applyFont="1" applyBorder="1" applyAlignment="1"/>
    <xf numFmtId="43" fontId="23" fillId="0" borderId="0" xfId="13" applyFont="1" applyAlignment="1"/>
    <xf numFmtId="43" fontId="81" fillId="0" borderId="0" xfId="4" applyNumberFormat="1" applyFont="1"/>
    <xf numFmtId="0" fontId="2" fillId="0" borderId="0" xfId="4" applyFont="1" applyAlignment="1">
      <alignment horizontal="left" wrapText="1"/>
    </xf>
    <xf numFmtId="43" fontId="23" fillId="0" borderId="31" xfId="4" applyNumberFormat="1" applyBorder="1"/>
    <xf numFmtId="178" fontId="23" fillId="0" borderId="0" xfId="4" applyNumberFormat="1"/>
    <xf numFmtId="181" fontId="23" fillId="0" borderId="0" xfId="4" applyNumberFormat="1"/>
    <xf numFmtId="0" fontId="82" fillId="0" borderId="0" xfId="0" applyFont="1" applyAlignment="1">
      <alignment horizontal="right" vertical="center"/>
    </xf>
    <xf numFmtId="2" fontId="23" fillId="0" borderId="0" xfId="4" applyNumberFormat="1"/>
    <xf numFmtId="0" fontId="83" fillId="0" borderId="0" xfId="0" applyFont="1"/>
    <xf numFmtId="49" fontId="19" fillId="0" borderId="0" xfId="4" applyNumberFormat="1" applyFont="1" applyAlignment="1">
      <alignment horizontal="left"/>
    </xf>
    <xf numFmtId="14" fontId="3" fillId="0" borderId="0" xfId="0" applyNumberFormat="1" applyFont="1"/>
    <xf numFmtId="14" fontId="47"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82" fontId="2" fillId="0" borderId="0" xfId="14" applyNumberFormat="1" applyFont="1"/>
    <xf numFmtId="182" fontId="50" fillId="0" borderId="0" xfId="0" applyNumberFormat="1" applyFont="1"/>
    <xf numFmtId="182" fontId="0" fillId="0" borderId="0" xfId="0" applyNumberFormat="1"/>
    <xf numFmtId="178" fontId="2" fillId="0" borderId="0" xfId="13" applyNumberFormat="1" applyFont="1"/>
    <xf numFmtId="183" fontId="2" fillId="0" borderId="0" xfId="14" applyNumberFormat="1" applyFont="1"/>
    <xf numFmtId="0" fontId="2" fillId="0" borderId="0" xfId="0" applyFont="1"/>
    <xf numFmtId="10" fontId="0" fillId="0" borderId="0" xfId="1" applyNumberFormat="1" applyFont="1" applyFill="1" applyAlignment="1">
      <alignment horizontal="right"/>
    </xf>
    <xf numFmtId="10" fontId="50" fillId="0" borderId="0" xfId="1" applyNumberFormat="1" applyFont="1"/>
    <xf numFmtId="43" fontId="50" fillId="0" borderId="0" xfId="13" applyFont="1"/>
    <xf numFmtId="10" fontId="2" fillId="0" borderId="0" xfId="1" applyNumberFormat="1" applyFont="1" applyAlignment="1">
      <alignment horizontal="right"/>
    </xf>
    <xf numFmtId="14" fontId="50" fillId="0" borderId="0" xfId="0" applyNumberFormat="1" applyFont="1"/>
    <xf numFmtId="2" fontId="2" fillId="0" borderId="0" xfId="1" applyNumberFormat="1" applyFont="1" applyAlignment="1">
      <alignment horizontal="right"/>
    </xf>
    <xf numFmtId="10" fontId="2" fillId="0" borderId="0" xfId="1" applyNumberFormat="1" applyFont="1"/>
    <xf numFmtId="43" fontId="50" fillId="0" borderId="0" xfId="0" applyNumberFormat="1" applyFont="1"/>
    <xf numFmtId="2" fontId="2" fillId="0" borderId="0" xfId="0" applyNumberFormat="1" applyFont="1" applyAlignment="1">
      <alignment horizontal="right"/>
    </xf>
    <xf numFmtId="0" fontId="50" fillId="0" borderId="0" xfId="0" applyFont="1" applyAlignment="1">
      <alignment wrapText="1"/>
    </xf>
    <xf numFmtId="0" fontId="50" fillId="0" borderId="0" xfId="0" applyFont="1" applyAlignment="1">
      <alignment horizontal="left" wrapText="1"/>
    </xf>
    <xf numFmtId="2" fontId="45" fillId="0" borderId="0" xfId="0" applyNumberFormat="1" applyFont="1" applyAlignment="1">
      <alignment horizontal="right"/>
    </xf>
    <xf numFmtId="0" fontId="85" fillId="0" borderId="0" xfId="0" applyFont="1"/>
    <xf numFmtId="0" fontId="6" fillId="8" borderId="0" xfId="0" applyFont="1" applyFill="1"/>
    <xf numFmtId="0" fontId="86" fillId="0" borderId="0" xfId="0" applyFont="1"/>
    <xf numFmtId="0" fontId="86" fillId="0" borderId="0" xfId="0" applyFont="1" applyAlignment="1">
      <alignment horizontal="right"/>
    </xf>
    <xf numFmtId="0" fontId="87" fillId="0" borderId="0" xfId="0" applyFont="1" applyAlignment="1">
      <alignment horizontal="right"/>
    </xf>
    <xf numFmtId="178" fontId="19" fillId="0" borderId="0" xfId="13" applyNumberFormat="1" applyFont="1"/>
    <xf numFmtId="178" fontId="19" fillId="0" borderId="0" xfId="0" applyNumberFormat="1" applyFont="1"/>
    <xf numFmtId="10" fontId="19" fillId="0" borderId="0" xfId="1" applyNumberFormat="1" applyFont="1"/>
    <xf numFmtId="178" fontId="2" fillId="0" borderId="0" xfId="0" applyNumberFormat="1" applyFont="1" applyAlignment="1">
      <alignment horizontal="center"/>
    </xf>
    <xf numFmtId="0" fontId="2" fillId="0" borderId="0" xfId="0" applyFont="1" applyAlignment="1">
      <alignment horizontal="center"/>
    </xf>
    <xf numFmtId="171" fontId="2" fillId="0" borderId="0" xfId="1" applyNumberFormat="1" applyFont="1" applyAlignment="1">
      <alignment horizontal="center"/>
    </xf>
    <xf numFmtId="43" fontId="2" fillId="0" borderId="0" xfId="0" applyNumberFormat="1" applyFont="1" applyAlignment="1">
      <alignment horizontal="center"/>
    </xf>
    <xf numFmtId="0" fontId="0" fillId="8" borderId="0" xfId="0" applyFill="1" applyAlignment="1">
      <alignment horizontal="center"/>
    </xf>
    <xf numFmtId="0" fontId="41" fillId="0" borderId="0" xfId="0" applyFont="1"/>
    <xf numFmtId="0" fontId="3" fillId="0" borderId="0" xfId="0" applyFont="1" applyAlignment="1">
      <alignment horizontal="left"/>
    </xf>
    <xf numFmtId="0" fontId="0" fillId="0" borderId="0" xfId="0" applyAlignment="1">
      <alignment vertical="top"/>
    </xf>
    <xf numFmtId="0" fontId="50" fillId="0" borderId="0" xfId="0" applyFont="1" applyAlignment="1">
      <alignment vertical="top"/>
    </xf>
    <xf numFmtId="0" fontId="87" fillId="0" borderId="0" xfId="0" applyFont="1"/>
    <xf numFmtId="178"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86" fillId="0" borderId="0" xfId="0" applyNumberFormat="1" applyFont="1" applyAlignment="1">
      <alignment horizontal="right"/>
    </xf>
    <xf numFmtId="10" fontId="2" fillId="0" borderId="0" xfId="0" applyNumberFormat="1" applyFont="1" applyAlignment="1">
      <alignment horizontal="center"/>
    </xf>
    <xf numFmtId="178" fontId="3" fillId="0" borderId="0" xfId="13" applyNumberFormat="1" applyFont="1"/>
    <xf numFmtId="49" fontId="0" fillId="0" borderId="0" xfId="0" applyNumberFormat="1" applyAlignment="1">
      <alignment wrapText="1"/>
    </xf>
    <xf numFmtId="0" fontId="88"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34" xfId="0" applyFont="1" applyBorder="1" applyAlignment="1">
      <alignment horizontal="center"/>
    </xf>
    <xf numFmtId="0" fontId="3" fillId="0" borderId="34" xfId="0" applyFont="1" applyBorder="1"/>
    <xf numFmtId="178"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8" fontId="2" fillId="0" borderId="2" xfId="13" applyNumberFormat="1" applyFont="1" applyBorder="1"/>
    <xf numFmtId="178" fontId="19" fillId="0" borderId="2" xfId="13" applyNumberFormat="1" applyFont="1" applyBorder="1"/>
    <xf numFmtId="10" fontId="19" fillId="0" borderId="2" xfId="1" applyNumberFormat="1" applyFont="1" applyBorder="1"/>
    <xf numFmtId="0" fontId="0" fillId="0" borderId="0" xfId="0" applyAlignment="1">
      <alignment horizontal="left" indent="1"/>
    </xf>
    <xf numFmtId="178" fontId="2" fillId="0" borderId="0" xfId="13" applyNumberFormat="1" applyFont="1" applyBorder="1"/>
    <xf numFmtId="178"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8" fontId="2" fillId="0" borderId="7" xfId="13" applyNumberFormat="1" applyFont="1" applyBorder="1"/>
    <xf numFmtId="178"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8" fontId="2" fillId="0" borderId="0" xfId="0" applyNumberFormat="1" applyFont="1"/>
    <xf numFmtId="3" fontId="19" fillId="0" borderId="0" xfId="0" applyNumberFormat="1" applyFont="1"/>
    <xf numFmtId="43"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0" fillId="0" borderId="0" xfId="0" applyAlignment="1" applyProtection="1">
      <alignment wrapText="1"/>
      <protection locked="0"/>
    </xf>
    <xf numFmtId="43" fontId="23" fillId="0" borderId="0" xfId="4" applyNumberFormat="1" applyAlignment="1">
      <alignment horizontal="left" indent="10"/>
    </xf>
    <xf numFmtId="43" fontId="23" fillId="0" borderId="0" xfId="4" applyNumberFormat="1" applyAlignment="1">
      <alignment horizontal="left" indent="13"/>
    </xf>
    <xf numFmtId="168" fontId="57" fillId="0" borderId="0" xfId="9" applyNumberFormat="1" applyFont="1" applyAlignment="1">
      <alignment horizontal="right"/>
    </xf>
    <xf numFmtId="169" fontId="57" fillId="0" borderId="0" xfId="9" applyNumberFormat="1" applyFont="1" applyAlignment="1">
      <alignment horizontal="center" vertical="center"/>
    </xf>
    <xf numFmtId="6" fontId="57" fillId="0" borderId="0" xfId="4" applyNumberFormat="1" applyFont="1" applyAlignment="1">
      <alignment horizontal="center"/>
    </xf>
    <xf numFmtId="170" fontId="57" fillId="0" borderId="0" xfId="4" applyNumberFormat="1" applyFont="1" applyAlignment="1">
      <alignment horizontal="center"/>
    </xf>
    <xf numFmtId="171" fontId="57" fillId="0" borderId="0" xfId="10" applyNumberFormat="1" applyFont="1" applyAlignment="1">
      <alignment horizontal="center"/>
    </xf>
    <xf numFmtId="172" fontId="57" fillId="0" borderId="0" xfId="9" applyNumberFormat="1" applyFont="1" applyAlignment="1">
      <alignment horizontal="right"/>
    </xf>
    <xf numFmtId="169" fontId="57" fillId="0" borderId="0" xfId="9" applyNumberFormat="1" applyFont="1" applyAlignment="1">
      <alignment horizontal="center"/>
    </xf>
    <xf numFmtId="173" fontId="57" fillId="0" borderId="0" xfId="9" applyNumberFormat="1" applyFont="1" applyAlignment="1">
      <alignment horizontal="right" vertical="center"/>
    </xf>
    <xf numFmtId="10" fontId="45" fillId="0" borderId="0" xfId="10" applyNumberFormat="1" applyFont="1" applyAlignment="1">
      <alignment horizontal="center" wrapText="1"/>
    </xf>
    <xf numFmtId="168" fontId="57" fillId="0" borderId="0" xfId="9" applyNumberFormat="1" applyFont="1" applyAlignment="1">
      <alignment horizontal="right" vertical="center"/>
    </xf>
    <xf numFmtId="174" fontId="57" fillId="0" borderId="0" xfId="9" applyNumberFormat="1" applyFont="1" applyAlignment="1">
      <alignment horizontal="right" vertical="center"/>
    </xf>
    <xf numFmtId="172" fontId="57" fillId="0" borderId="0" xfId="9" applyNumberFormat="1" applyFont="1" applyAlignment="1">
      <alignment horizontal="right" vertical="center"/>
    </xf>
    <xf numFmtId="174" fontId="57" fillId="0" borderId="0" xfId="9" applyNumberFormat="1" applyFont="1" applyAlignment="1">
      <alignment horizontal="right"/>
    </xf>
    <xf numFmtId="171" fontId="45" fillId="0" borderId="0" xfId="10" applyNumberFormat="1" applyFont="1" applyFill="1" applyAlignment="1">
      <alignment horizontal="center"/>
    </xf>
    <xf numFmtId="175" fontId="57" fillId="0" borderId="0" xfId="9" applyNumberFormat="1" applyFont="1" applyAlignment="1">
      <alignment horizontal="right"/>
    </xf>
    <xf numFmtId="173" fontId="57" fillId="0" borderId="0" xfId="9" applyNumberFormat="1" applyFont="1" applyAlignment="1">
      <alignment horizontal="right"/>
    </xf>
    <xf numFmtId="176" fontId="45" fillId="0" borderId="0" xfId="10" applyNumberFormat="1" applyFont="1" applyAlignment="1">
      <alignment horizontal="center" wrapText="1"/>
    </xf>
    <xf numFmtId="177" fontId="57" fillId="0" borderId="0" xfId="9" applyNumberFormat="1" applyFont="1" applyAlignment="1">
      <alignment horizontal="right"/>
    </xf>
    <xf numFmtId="6" fontId="56" fillId="0" borderId="0" xfId="9" applyNumberFormat="1" applyFont="1" applyAlignment="1">
      <alignment horizontal="center"/>
    </xf>
    <xf numFmtId="0" fontId="0" fillId="0" borderId="0" xfId="0" applyAlignment="1">
      <alignment horizontal="left" vertical="top"/>
    </xf>
    <xf numFmtId="49" fontId="61" fillId="0" borderId="0" xfId="4" applyNumberFormat="1" applyFont="1" applyAlignment="1">
      <alignment horizontal="left"/>
    </xf>
    <xf numFmtId="49" fontId="19" fillId="0" borderId="0" xfId="4" applyNumberFormat="1" applyFont="1" applyAlignment="1">
      <alignment vertical="center"/>
    </xf>
    <xf numFmtId="10" fontId="57" fillId="0" borderId="0" xfId="1" applyNumberFormat="1" applyFont="1" applyBorder="1" applyAlignment="1">
      <alignment horizont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vertical="top" wrapText="1"/>
    </xf>
    <xf numFmtId="0" fontId="46" fillId="0" borderId="0" xfId="4" applyFont="1" applyAlignment="1">
      <alignment horizontal="left" wrapText="1"/>
    </xf>
    <xf numFmtId="0" fontId="48" fillId="0" borderId="0" xfId="0" applyFont="1" applyAlignment="1">
      <alignment horizontal="left" vertical="center" wrapText="1"/>
    </xf>
    <xf numFmtId="49" fontId="51" fillId="0" borderId="0" xfId="4" applyNumberFormat="1" applyFont="1" applyAlignment="1">
      <alignment horizontal="left" wrapText="1"/>
    </xf>
    <xf numFmtId="0" fontId="45" fillId="0" borderId="0" xfId="4" applyFont="1" applyAlignment="1">
      <alignment horizontal="left" wrapText="1"/>
    </xf>
    <xf numFmtId="0" fontId="45" fillId="0" borderId="0" xfId="4" applyFont="1" applyAlignment="1">
      <alignment horizontal="left" vertical="top" wrapText="1"/>
    </xf>
    <xf numFmtId="0" fontId="45" fillId="0" borderId="0" xfId="4" applyFont="1" applyAlignment="1">
      <alignment horizontal="left" vertical="center" wrapText="1"/>
    </xf>
    <xf numFmtId="0" fontId="45" fillId="0" borderId="0" xfId="4" quotePrefix="1" applyFont="1" applyAlignment="1">
      <alignment horizontal="left" wrapText="1"/>
    </xf>
    <xf numFmtId="0" fontId="0" fillId="0" borderId="0" xfId="0" applyAlignment="1">
      <alignment horizontal="left"/>
    </xf>
    <xf numFmtId="0" fontId="0" fillId="0" borderId="0" xfId="0" applyAlignment="1">
      <alignment horizontal="left" wrapText="1"/>
    </xf>
    <xf numFmtId="0" fontId="84" fillId="0" borderId="0" xfId="0" applyFont="1" applyAlignment="1">
      <alignment horizontal="left" wrapText="1"/>
    </xf>
    <xf numFmtId="0" fontId="0" fillId="0" borderId="0" xfId="0" applyAlignment="1">
      <alignment horizontal="left" vertical="top"/>
    </xf>
    <xf numFmtId="0" fontId="0" fillId="0" borderId="0" xfId="0" applyAlignment="1">
      <alignment horizontal="left" vertical="center" wrapText="1"/>
    </xf>
    <xf numFmtId="184" fontId="0" fillId="0" borderId="0" xfId="0" applyNumberFormat="1" applyAlignment="1">
      <alignment horizontal="left" wrapText="1"/>
    </xf>
    <xf numFmtId="0" fontId="15" fillId="8" borderId="0" xfId="0" applyFont="1" applyFill="1" applyAlignment="1">
      <alignment horizontal="left"/>
    </xf>
    <xf numFmtId="0" fontId="3" fillId="0" borderId="33" xfId="0" applyFont="1" applyBorder="1" applyAlignment="1">
      <alignment horizontal="center"/>
    </xf>
    <xf numFmtId="0" fontId="3" fillId="0" borderId="7" xfId="0" applyFont="1" applyBorder="1" applyAlignment="1">
      <alignment horizontal="center"/>
    </xf>
    <xf numFmtId="184" fontId="0" fillId="0" borderId="0" xfId="0" applyNumberFormat="1" applyAlignment="1">
      <alignment horizontal="left" vertical="top" wrapText="1"/>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16" xfId="2" quotePrefix="1" applyBorder="1" applyAlignment="1">
      <alignment horizontal="center"/>
    </xf>
    <xf numFmtId="0" fontId="14" fillId="0" borderId="19" xfId="2" quotePrefix="1" applyBorder="1" applyAlignment="1">
      <alignment horizontal="center"/>
    </xf>
    <xf numFmtId="0" fontId="14" fillId="0" borderId="28"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4" fillId="0" borderId="16" xfId="2" quotePrefix="1" applyBorder="1" applyAlignment="1" applyProtection="1">
      <alignment horizontal="center" vertical="center" wrapText="1"/>
      <protection locked="0"/>
    </xf>
    <xf numFmtId="0" fontId="14" fillId="0" borderId="19" xfId="2" quotePrefix="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1" xfId="2" quotePrefix="1" applyBorder="1" applyAlignment="1">
      <alignment horizontal="center" vertical="center" wrapText="1"/>
    </xf>
    <xf numFmtId="0" fontId="14" fillId="0" borderId="20" xfId="2" quotePrefix="1" applyBorder="1" applyAlignment="1">
      <alignment horizontal="center" vertical="center" wrapText="1"/>
    </xf>
  </cellXfs>
  <cellStyles count="15">
    <cellStyle name="Comma 11" xfId="11" xr:uid="{8A4348E5-915D-4714-91BD-C3D3989B263A}"/>
    <cellStyle name="Comma 11 2" xfId="12" xr:uid="{62476C8A-6790-48E5-AF7E-82BA4D527CBD}"/>
    <cellStyle name="Comma 2" xfId="3" xr:uid="{00000000-0005-0000-0000-000000000000}"/>
    <cellStyle name="Comma 3" xfId="13" xr:uid="{09FB29D8-1182-4DC0-8D35-7E2B69EA8146}"/>
    <cellStyle name="Currency 2" xfId="14" xr:uid="{ABE16D62-9F98-4961-84B5-39D634E74011}"/>
    <cellStyle name="Hyperlink" xfId="2" builtinId="8"/>
    <cellStyle name="Normal" xfId="0" builtinId="0"/>
    <cellStyle name="Normal 2" xfId="4" xr:uid="{00000000-0005-0000-0000-000003000000}"/>
    <cellStyle name="Normal 2 3 2" xfId="9" xr:uid="{89E0E289-ADCF-427F-96EC-8907C05445B8}"/>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CDB69E48-30CB-40FE-817B-C69358789E15}"/>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3A533989-FAD7-42C1-B8C2-3C3474F1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3B6CA442-A17C-4782-B77A-CA48133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278</xdr:row>
      <xdr:rowOff>0</xdr:rowOff>
    </xdr:from>
    <xdr:ext cx="2619375" cy="473729"/>
    <xdr:pic>
      <xdr:nvPicPr>
        <xdr:cNvPr id="4" name="Picture 4">
          <a:extLst>
            <a:ext uri="{FF2B5EF4-FFF2-40B4-BE49-F238E27FC236}">
              <a16:creationId xmlns:a16="http://schemas.microsoft.com/office/drawing/2014/main" id="{FAE2F051-B355-4BB7-9F6C-5471A36400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502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1A021C7E-295E-4428-B75F-609067DEB283}" userId="S::nida.yousaf@scotiabank.com::f1d1f5d1-cc80-424f-a39b-4ce3c106d1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1" dT="2023-03-10T16:48:19.71" personId="{1A021C7E-295E-4428-B75F-609067DEB283}" id="{42457671-A36D-45C8-9EDB-E68CFE8D1F64}">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137"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50" zoomScaleNormal="50" workbookViewId="0">
      <selection activeCell="C7" sqref="C7"/>
    </sheetView>
  </sheetViews>
  <sheetFormatPr defaultColWidth="9.1796875" defaultRowHeight="14.5" x14ac:dyDescent="0.35"/>
  <cols>
    <col min="1" max="1" width="242" customWidth="1"/>
  </cols>
  <sheetData>
    <row r="1" spans="1:1" ht="31" x14ac:dyDescent="0.35">
      <c r="A1" s="20" t="s">
        <v>1163</v>
      </c>
    </row>
    <row r="3" spans="1:1" ht="15" x14ac:dyDescent="0.35">
      <c r="A3" s="76"/>
    </row>
    <row r="4" spans="1:1" ht="34" x14ac:dyDescent="0.35">
      <c r="A4" s="77" t="s">
        <v>1164</v>
      </c>
    </row>
    <row r="5" spans="1:1" ht="34" x14ac:dyDescent="0.35">
      <c r="A5" s="77" t="s">
        <v>1165</v>
      </c>
    </row>
    <row r="6" spans="1:1" ht="34" x14ac:dyDescent="0.35">
      <c r="A6" s="77" t="s">
        <v>1166</v>
      </c>
    </row>
    <row r="7" spans="1:1" ht="17" x14ac:dyDescent="0.35">
      <c r="A7" s="77"/>
    </row>
    <row r="8" spans="1:1" ht="18.5" x14ac:dyDescent="0.35">
      <c r="A8" s="78" t="s">
        <v>1167</v>
      </c>
    </row>
    <row r="9" spans="1:1" ht="34" x14ac:dyDescent="0.4">
      <c r="A9" s="79" t="s">
        <v>1329</v>
      </c>
    </row>
    <row r="10" spans="1:1" ht="68" x14ac:dyDescent="0.35">
      <c r="A10" s="80" t="s">
        <v>1168</v>
      </c>
    </row>
    <row r="11" spans="1:1" ht="34" x14ac:dyDescent="0.35">
      <c r="A11" s="80" t="s">
        <v>1169</v>
      </c>
    </row>
    <row r="12" spans="1:1" ht="17" x14ac:dyDescent="0.35">
      <c r="A12" s="80" t="s">
        <v>1170</v>
      </c>
    </row>
    <row r="13" spans="1:1" ht="17" x14ac:dyDescent="0.35">
      <c r="A13" s="80" t="s">
        <v>1171</v>
      </c>
    </row>
    <row r="14" spans="1:1" ht="17" x14ac:dyDescent="0.35">
      <c r="A14" s="80" t="s">
        <v>1172</v>
      </c>
    </row>
    <row r="15" spans="1:1" ht="17" x14ac:dyDescent="0.35">
      <c r="A15" s="80"/>
    </row>
    <row r="16" spans="1:1" ht="18.5" x14ac:dyDescent="0.35">
      <c r="A16" s="78" t="s">
        <v>1173</v>
      </c>
    </row>
    <row r="17" spans="1:1" ht="17" x14ac:dyDescent="0.35">
      <c r="A17" s="81" t="s">
        <v>1174</v>
      </c>
    </row>
    <row r="18" spans="1:1" ht="34" x14ac:dyDescent="0.35">
      <c r="A18" s="82" t="s">
        <v>1175</v>
      </c>
    </row>
    <row r="19" spans="1:1" ht="34" x14ac:dyDescent="0.35">
      <c r="A19" s="82" t="s">
        <v>1176</v>
      </c>
    </row>
    <row r="20" spans="1:1" ht="51" x14ac:dyDescent="0.35">
      <c r="A20" s="82" t="s">
        <v>1177</v>
      </c>
    </row>
    <row r="21" spans="1:1" ht="85" x14ac:dyDescent="0.35">
      <c r="A21" s="82" t="s">
        <v>1178</v>
      </c>
    </row>
    <row r="22" spans="1:1" ht="51" x14ac:dyDescent="0.35">
      <c r="A22" s="82" t="s">
        <v>1179</v>
      </c>
    </row>
    <row r="23" spans="1:1" ht="34" x14ac:dyDescent="0.35">
      <c r="A23" s="82" t="s">
        <v>1180</v>
      </c>
    </row>
    <row r="24" spans="1:1" ht="17" x14ac:dyDescent="0.35">
      <c r="A24" s="82" t="s">
        <v>1181</v>
      </c>
    </row>
    <row r="25" spans="1:1" ht="17" x14ac:dyDescent="0.35">
      <c r="A25" s="81" t="s">
        <v>1182</v>
      </c>
    </row>
    <row r="26" spans="1:1" ht="51" x14ac:dyDescent="0.4">
      <c r="A26" s="83" t="s">
        <v>1183</v>
      </c>
    </row>
    <row r="27" spans="1:1" ht="17" x14ac:dyDescent="0.4">
      <c r="A27" s="83" t="s">
        <v>1184</v>
      </c>
    </row>
    <row r="28" spans="1:1" ht="17" x14ac:dyDescent="0.35">
      <c r="A28" s="81" t="s">
        <v>1185</v>
      </c>
    </row>
    <row r="29" spans="1:1" ht="34" x14ac:dyDescent="0.35">
      <c r="A29" s="82" t="s">
        <v>1186</v>
      </c>
    </row>
    <row r="30" spans="1:1" ht="34" x14ac:dyDescent="0.35">
      <c r="A30" s="82" t="s">
        <v>1187</v>
      </c>
    </row>
    <row r="31" spans="1:1" ht="34" x14ac:dyDescent="0.35">
      <c r="A31" s="82" t="s">
        <v>1188</v>
      </c>
    </row>
    <row r="32" spans="1:1" ht="34" x14ac:dyDescent="0.35">
      <c r="A32" s="82" t="s">
        <v>1189</v>
      </c>
    </row>
    <row r="33" spans="1:1" ht="17" x14ac:dyDescent="0.35">
      <c r="A33" s="82"/>
    </row>
    <row r="34" spans="1:1" ht="18.5" x14ac:dyDescent="0.35">
      <c r="A34" s="78" t="s">
        <v>1190</v>
      </c>
    </row>
    <row r="35" spans="1:1" ht="17" x14ac:dyDescent="0.35">
      <c r="A35" s="81" t="s">
        <v>1191</v>
      </c>
    </row>
    <row r="36" spans="1:1" ht="34" x14ac:dyDescent="0.35">
      <c r="A36" s="82" t="s">
        <v>1192</v>
      </c>
    </row>
    <row r="37" spans="1:1" ht="34" x14ac:dyDescent="0.35">
      <c r="A37" s="82" t="s">
        <v>1193</v>
      </c>
    </row>
    <row r="38" spans="1:1" ht="34" x14ac:dyDescent="0.35">
      <c r="A38" s="82" t="s">
        <v>1194</v>
      </c>
    </row>
    <row r="39" spans="1:1" ht="17" x14ac:dyDescent="0.35">
      <c r="A39" s="82" t="s">
        <v>1195</v>
      </c>
    </row>
    <row r="40" spans="1:1" ht="17" x14ac:dyDescent="0.35">
      <c r="A40" s="82" t="s">
        <v>1196</v>
      </c>
    </row>
    <row r="41" spans="1:1" ht="17" x14ac:dyDescent="0.35">
      <c r="A41" s="81" t="s">
        <v>1197</v>
      </c>
    </row>
    <row r="42" spans="1:1" ht="17" x14ac:dyDescent="0.35">
      <c r="A42" s="82" t="s">
        <v>1198</v>
      </c>
    </row>
    <row r="43" spans="1:1" ht="17" x14ac:dyDescent="0.4">
      <c r="A43" s="83" t="s">
        <v>1199</v>
      </c>
    </row>
    <row r="44" spans="1:1" ht="17" x14ac:dyDescent="0.35">
      <c r="A44" s="81" t="s">
        <v>1200</v>
      </c>
    </row>
    <row r="45" spans="1:1" ht="34" x14ac:dyDescent="0.4">
      <c r="A45" s="83" t="s">
        <v>1201</v>
      </c>
    </row>
    <row r="46" spans="1:1" ht="34" x14ac:dyDescent="0.35">
      <c r="A46" s="82" t="s">
        <v>1202</v>
      </c>
    </row>
    <row r="47" spans="1:1" ht="34" x14ac:dyDescent="0.35">
      <c r="A47" s="82" t="s">
        <v>1203</v>
      </c>
    </row>
    <row r="48" spans="1:1" ht="17" x14ac:dyDescent="0.35">
      <c r="A48" s="82" t="s">
        <v>1204</v>
      </c>
    </row>
    <row r="49" spans="1:1" ht="17" x14ac:dyDescent="0.4">
      <c r="A49" s="83" t="s">
        <v>1205</v>
      </c>
    </row>
    <row r="50" spans="1:1" ht="17" x14ac:dyDescent="0.35">
      <c r="A50" s="81" t="s">
        <v>1206</v>
      </c>
    </row>
    <row r="51" spans="1:1" ht="34" x14ac:dyDescent="0.4">
      <c r="A51" s="83" t="s">
        <v>1207</v>
      </c>
    </row>
    <row r="52" spans="1:1" ht="17" x14ac:dyDescent="0.35">
      <c r="A52" s="82" t="s">
        <v>1208</v>
      </c>
    </row>
    <row r="53" spans="1:1" ht="34" x14ac:dyDescent="0.4">
      <c r="A53" s="83" t="s">
        <v>1209</v>
      </c>
    </row>
    <row r="54" spans="1:1" ht="17" x14ac:dyDescent="0.35">
      <c r="A54" s="81" t="s">
        <v>1210</v>
      </c>
    </row>
    <row r="55" spans="1:1" ht="17" x14ac:dyDescent="0.4">
      <c r="A55" s="83" t="s">
        <v>1211</v>
      </c>
    </row>
    <row r="56" spans="1:1" ht="34" x14ac:dyDescent="0.35">
      <c r="A56" s="82" t="s">
        <v>1212</v>
      </c>
    </row>
    <row r="57" spans="1:1" ht="17" x14ac:dyDescent="0.35">
      <c r="A57" s="82" t="s">
        <v>1213</v>
      </c>
    </row>
    <row r="58" spans="1:1" ht="17" x14ac:dyDescent="0.35">
      <c r="A58" s="82" t="s">
        <v>1214</v>
      </c>
    </row>
    <row r="59" spans="1:1" ht="17" x14ac:dyDescent="0.35">
      <c r="A59" s="81" t="s">
        <v>1215</v>
      </c>
    </row>
    <row r="60" spans="1:1" ht="17" x14ac:dyDescent="0.35">
      <c r="A60" s="82" t="s">
        <v>1216</v>
      </c>
    </row>
    <row r="61" spans="1:1" ht="17" x14ac:dyDescent="0.35">
      <c r="A61" s="84"/>
    </row>
    <row r="62" spans="1:1" ht="18.5" x14ac:dyDescent="0.35">
      <c r="A62" s="78" t="s">
        <v>1217</v>
      </c>
    </row>
    <row r="63" spans="1:1" ht="17" x14ac:dyDescent="0.35">
      <c r="A63" s="81" t="s">
        <v>1218</v>
      </c>
    </row>
    <row r="64" spans="1:1" ht="34" x14ac:dyDescent="0.35">
      <c r="A64" s="82" t="s">
        <v>1219</v>
      </c>
    </row>
    <row r="65" spans="1:1" ht="17" x14ac:dyDescent="0.35">
      <c r="A65" s="82" t="s">
        <v>1220</v>
      </c>
    </row>
    <row r="66" spans="1:1" ht="34" x14ac:dyDescent="0.35">
      <c r="A66" s="80" t="s">
        <v>1221</v>
      </c>
    </row>
    <row r="67" spans="1:1" ht="34" x14ac:dyDescent="0.35">
      <c r="A67" s="80" t="s">
        <v>1222</v>
      </c>
    </row>
    <row r="68" spans="1:1" ht="34" x14ac:dyDescent="0.35">
      <c r="A68" s="80" t="s">
        <v>1223</v>
      </c>
    </row>
    <row r="69" spans="1:1" ht="17" x14ac:dyDescent="0.35">
      <c r="A69" s="85" t="s">
        <v>1224</v>
      </c>
    </row>
    <row r="70" spans="1:1" ht="51" x14ac:dyDescent="0.35">
      <c r="A70" s="80" t="s">
        <v>1225</v>
      </c>
    </row>
    <row r="71" spans="1:1" ht="17" x14ac:dyDescent="0.35">
      <c r="A71" s="80" t="s">
        <v>1226</v>
      </c>
    </row>
    <row r="72" spans="1:1" ht="17" x14ac:dyDescent="0.35">
      <c r="A72" s="85" t="s">
        <v>1227</v>
      </c>
    </row>
    <row r="73" spans="1:1" ht="17" x14ac:dyDescent="0.35">
      <c r="A73" s="80" t="s">
        <v>1228</v>
      </c>
    </row>
    <row r="74" spans="1:1" ht="17" x14ac:dyDescent="0.35">
      <c r="A74" s="85" t="s">
        <v>1229</v>
      </c>
    </row>
    <row r="75" spans="1:1" ht="34" x14ac:dyDescent="0.35">
      <c r="A75" s="80" t="s">
        <v>1230</v>
      </c>
    </row>
    <row r="76" spans="1:1" ht="17" x14ac:dyDescent="0.35">
      <c r="A76" s="80" t="s">
        <v>1231</v>
      </c>
    </row>
    <row r="77" spans="1:1" ht="51" x14ac:dyDescent="0.35">
      <c r="A77" s="80" t="s">
        <v>1232</v>
      </c>
    </row>
    <row r="78" spans="1:1" ht="17" x14ac:dyDescent="0.35">
      <c r="A78" s="85" t="s">
        <v>1233</v>
      </c>
    </row>
    <row r="79" spans="1:1" ht="17" x14ac:dyDescent="0.4">
      <c r="A79" s="79" t="s">
        <v>1234</v>
      </c>
    </row>
    <row r="80" spans="1:1" ht="17" x14ac:dyDescent="0.35">
      <c r="A80" s="85" t="s">
        <v>1235</v>
      </c>
    </row>
    <row r="81" spans="1:1" ht="34" x14ac:dyDescent="0.35">
      <c r="A81" s="80" t="s">
        <v>1236</v>
      </c>
    </row>
    <row r="82" spans="1:1" ht="34" x14ac:dyDescent="0.35">
      <c r="A82" s="80" t="s">
        <v>1237</v>
      </c>
    </row>
    <row r="83" spans="1:1" ht="34" x14ac:dyDescent="0.35">
      <c r="A83" s="80" t="s">
        <v>1238</v>
      </c>
    </row>
    <row r="84" spans="1:1" ht="34" x14ac:dyDescent="0.35">
      <c r="A84" s="80" t="s">
        <v>1239</v>
      </c>
    </row>
    <row r="85" spans="1:1" ht="34" x14ac:dyDescent="0.35">
      <c r="A85" s="80" t="s">
        <v>1240</v>
      </c>
    </row>
    <row r="86" spans="1:1" ht="17" x14ac:dyDescent="0.35">
      <c r="A86" s="85" t="s">
        <v>1241</v>
      </c>
    </row>
    <row r="87" spans="1:1" ht="17" x14ac:dyDescent="0.35">
      <c r="A87" s="80" t="s">
        <v>1242</v>
      </c>
    </row>
    <row r="88" spans="1:1" ht="17" x14ac:dyDescent="0.35">
      <c r="A88" s="80" t="s">
        <v>1243</v>
      </c>
    </row>
    <row r="89" spans="1:1" ht="17" x14ac:dyDescent="0.35">
      <c r="A89" s="85" t="s">
        <v>1244</v>
      </c>
    </row>
    <row r="90" spans="1:1" ht="34" x14ac:dyDescent="0.35">
      <c r="A90" s="80" t="s">
        <v>1245</v>
      </c>
    </row>
    <row r="91" spans="1:1" ht="17" x14ac:dyDescent="0.35">
      <c r="A91" s="85" t="s">
        <v>1246</v>
      </c>
    </row>
    <row r="92" spans="1:1" ht="17" x14ac:dyDescent="0.4">
      <c r="A92" s="79" t="s">
        <v>1247</v>
      </c>
    </row>
    <row r="93" spans="1:1" ht="17" x14ac:dyDescent="0.35">
      <c r="A93" s="80" t="s">
        <v>1248</v>
      </c>
    </row>
    <row r="94" spans="1:1" ht="17" x14ac:dyDescent="0.35">
      <c r="A94" s="80"/>
    </row>
    <row r="95" spans="1:1" ht="18.5" x14ac:dyDescent="0.35">
      <c r="A95" s="78" t="s">
        <v>1249</v>
      </c>
    </row>
    <row r="96" spans="1:1" ht="34" x14ac:dyDescent="0.4">
      <c r="A96" s="79" t="s">
        <v>1250</v>
      </c>
    </row>
    <row r="97" spans="1:1" ht="17" x14ac:dyDescent="0.4">
      <c r="A97" s="79" t="s">
        <v>1251</v>
      </c>
    </row>
    <row r="98" spans="1:1" ht="17" x14ac:dyDescent="0.35">
      <c r="A98" s="85" t="s">
        <v>1252</v>
      </c>
    </row>
    <row r="99" spans="1:1" ht="17" x14ac:dyDescent="0.35">
      <c r="A99" s="77" t="s">
        <v>1253</v>
      </c>
    </row>
    <row r="100" spans="1:1" ht="17" x14ac:dyDescent="0.35">
      <c r="A100" s="80" t="s">
        <v>1254</v>
      </c>
    </row>
    <row r="101" spans="1:1" ht="17" x14ac:dyDescent="0.35">
      <c r="A101" s="80" t="s">
        <v>1255</v>
      </c>
    </row>
    <row r="102" spans="1:1" ht="17" x14ac:dyDescent="0.35">
      <c r="A102" s="80" t="s">
        <v>1256</v>
      </c>
    </row>
    <row r="103" spans="1:1" ht="17" x14ac:dyDescent="0.35">
      <c r="A103" s="80" t="s">
        <v>1257</v>
      </c>
    </row>
    <row r="104" spans="1:1" ht="34" x14ac:dyDescent="0.35">
      <c r="A104" s="80" t="s">
        <v>1258</v>
      </c>
    </row>
    <row r="105" spans="1:1" ht="17" x14ac:dyDescent="0.35">
      <c r="A105" s="77" t="s">
        <v>1259</v>
      </c>
    </row>
    <row r="106" spans="1:1" ht="17" x14ac:dyDescent="0.35">
      <c r="A106" s="80" t="s">
        <v>1260</v>
      </c>
    </row>
    <row r="107" spans="1:1" ht="17" x14ac:dyDescent="0.35">
      <c r="A107" s="80" t="s">
        <v>1261</v>
      </c>
    </row>
    <row r="108" spans="1:1" ht="17" x14ac:dyDescent="0.35">
      <c r="A108" s="80" t="s">
        <v>1262</v>
      </c>
    </row>
    <row r="109" spans="1:1" ht="17" x14ac:dyDescent="0.35">
      <c r="A109" s="80" t="s">
        <v>1263</v>
      </c>
    </row>
    <row r="110" spans="1:1" ht="17" x14ac:dyDescent="0.35">
      <c r="A110" s="80" t="s">
        <v>1264</v>
      </c>
    </row>
    <row r="111" spans="1:1" ht="17" x14ac:dyDescent="0.35">
      <c r="A111" s="80" t="s">
        <v>1265</v>
      </c>
    </row>
    <row r="112" spans="1:1" ht="17" x14ac:dyDescent="0.35">
      <c r="A112" s="85" t="s">
        <v>1266</v>
      </c>
    </row>
    <row r="113" spans="1:1" ht="17" x14ac:dyDescent="0.35">
      <c r="A113" s="80" t="s">
        <v>1267</v>
      </c>
    </row>
    <row r="114" spans="1:1" ht="17" x14ac:dyDescent="0.35">
      <c r="A114" s="77" t="s">
        <v>1268</v>
      </c>
    </row>
    <row r="115" spans="1:1" ht="17" x14ac:dyDescent="0.35">
      <c r="A115" s="80" t="s">
        <v>1269</v>
      </c>
    </row>
    <row r="116" spans="1:1" ht="17" x14ac:dyDescent="0.35">
      <c r="A116" s="80" t="s">
        <v>1270</v>
      </c>
    </row>
    <row r="117" spans="1:1" ht="17" x14ac:dyDescent="0.35">
      <c r="A117" s="77" t="s">
        <v>1271</v>
      </c>
    </row>
    <row r="118" spans="1:1" ht="17" x14ac:dyDescent="0.35">
      <c r="A118" s="80" t="s">
        <v>1272</v>
      </c>
    </row>
    <row r="119" spans="1:1" ht="17" x14ac:dyDescent="0.35">
      <c r="A119" s="80" t="s">
        <v>1273</v>
      </c>
    </row>
    <row r="120" spans="1:1" ht="17" x14ac:dyDescent="0.35">
      <c r="A120" s="80" t="s">
        <v>1274</v>
      </c>
    </row>
    <row r="121" spans="1:1" ht="17" x14ac:dyDescent="0.35">
      <c r="A121" s="85" t="s">
        <v>1275</v>
      </c>
    </row>
    <row r="122" spans="1:1" ht="17" x14ac:dyDescent="0.35">
      <c r="A122" s="77" t="s">
        <v>1276</v>
      </c>
    </row>
    <row r="123" spans="1:1" ht="17" x14ac:dyDescent="0.35">
      <c r="A123" s="77" t="s">
        <v>1277</v>
      </c>
    </row>
    <row r="124" spans="1:1" ht="17" x14ac:dyDescent="0.35">
      <c r="A124" s="80" t="s">
        <v>1278</v>
      </c>
    </row>
    <row r="125" spans="1:1" ht="17" x14ac:dyDescent="0.35">
      <c r="A125" s="80" t="s">
        <v>1279</v>
      </c>
    </row>
    <row r="126" spans="1:1" ht="17" x14ac:dyDescent="0.35">
      <c r="A126" s="80" t="s">
        <v>1280</v>
      </c>
    </row>
    <row r="127" spans="1:1" ht="17" x14ac:dyDescent="0.35">
      <c r="A127" s="80" t="s">
        <v>1281</v>
      </c>
    </row>
    <row r="128" spans="1:1" ht="17" x14ac:dyDescent="0.35">
      <c r="A128" s="80" t="s">
        <v>1282</v>
      </c>
    </row>
    <row r="129" spans="1:1" ht="17" x14ac:dyDescent="0.35">
      <c r="A129" s="85" t="s">
        <v>1283</v>
      </c>
    </row>
    <row r="130" spans="1:1" ht="34" x14ac:dyDescent="0.35">
      <c r="A130" s="80" t="s">
        <v>1284</v>
      </c>
    </row>
    <row r="131" spans="1:1" ht="68" x14ac:dyDescent="0.35">
      <c r="A131" s="80" t="s">
        <v>1285</v>
      </c>
    </row>
    <row r="132" spans="1:1" ht="34" x14ac:dyDescent="0.35">
      <c r="A132" s="80" t="s">
        <v>1286</v>
      </c>
    </row>
    <row r="133" spans="1:1" ht="17" x14ac:dyDescent="0.35">
      <c r="A133" s="85" t="s">
        <v>1287</v>
      </c>
    </row>
    <row r="134" spans="1:1" ht="34" x14ac:dyDescent="0.35">
      <c r="A134" s="77" t="s">
        <v>1288</v>
      </c>
    </row>
    <row r="135" spans="1:1" ht="17" x14ac:dyDescent="0.35">
      <c r="A135" s="77"/>
    </row>
    <row r="136" spans="1:1" ht="18.5" x14ac:dyDescent="0.35">
      <c r="A136" s="78" t="s">
        <v>1289</v>
      </c>
    </row>
    <row r="137" spans="1:1" ht="17" x14ac:dyDescent="0.35">
      <c r="A137" s="80" t="s">
        <v>1290</v>
      </c>
    </row>
    <row r="138" spans="1:1" ht="34" x14ac:dyDescent="0.35">
      <c r="A138" s="82" t="s">
        <v>1291</v>
      </c>
    </row>
    <row r="139" spans="1:1" ht="34" x14ac:dyDescent="0.35">
      <c r="A139" s="82" t="s">
        <v>1292</v>
      </c>
    </row>
    <row r="140" spans="1:1" ht="17" x14ac:dyDescent="0.35">
      <c r="A140" s="81" t="s">
        <v>1293</v>
      </c>
    </row>
    <row r="141" spans="1:1" ht="17" x14ac:dyDescent="0.35">
      <c r="A141" s="86" t="s">
        <v>1294</v>
      </c>
    </row>
    <row r="142" spans="1:1" ht="34" x14ac:dyDescent="0.4">
      <c r="A142" s="83" t="s">
        <v>1295</v>
      </c>
    </row>
    <row r="143" spans="1:1" ht="17" x14ac:dyDescent="0.35">
      <c r="A143" s="82" t="s">
        <v>1296</v>
      </c>
    </row>
    <row r="144" spans="1:1" ht="17" x14ac:dyDescent="0.35">
      <c r="A144" s="82" t="s">
        <v>1297</v>
      </c>
    </row>
    <row r="145" spans="1:1" ht="17" x14ac:dyDescent="0.35">
      <c r="A145" s="86" t="s">
        <v>1298</v>
      </c>
    </row>
    <row r="146" spans="1:1" ht="17" x14ac:dyDescent="0.35">
      <c r="A146" s="81" t="s">
        <v>1299</v>
      </c>
    </row>
    <row r="147" spans="1:1" ht="17" x14ac:dyDescent="0.35">
      <c r="A147" s="86" t="s">
        <v>1300</v>
      </c>
    </row>
    <row r="148" spans="1:1" ht="17" x14ac:dyDescent="0.35">
      <c r="A148" s="82" t="s">
        <v>1301</v>
      </c>
    </row>
    <row r="149" spans="1:1" ht="17" x14ac:dyDescent="0.35">
      <c r="A149" s="82" t="s">
        <v>1302</v>
      </c>
    </row>
    <row r="150" spans="1:1" ht="17" x14ac:dyDescent="0.35">
      <c r="A150" s="82" t="s">
        <v>1303</v>
      </c>
    </row>
    <row r="151" spans="1:1" ht="34" x14ac:dyDescent="0.35">
      <c r="A151" s="86" t="s">
        <v>1304</v>
      </c>
    </row>
    <row r="152" spans="1:1" ht="17" x14ac:dyDescent="0.35">
      <c r="A152" s="81" t="s">
        <v>1305</v>
      </c>
    </row>
    <row r="153" spans="1:1" ht="17" x14ac:dyDescent="0.35">
      <c r="A153" s="82" t="s">
        <v>1306</v>
      </c>
    </row>
    <row r="154" spans="1:1" ht="17" x14ac:dyDescent="0.35">
      <c r="A154" s="82" t="s">
        <v>1307</v>
      </c>
    </row>
    <row r="155" spans="1:1" ht="17" x14ac:dyDescent="0.35">
      <c r="A155" s="82" t="s">
        <v>1308</v>
      </c>
    </row>
    <row r="156" spans="1:1" ht="17" x14ac:dyDescent="0.35">
      <c r="A156" s="82" t="s">
        <v>1309</v>
      </c>
    </row>
    <row r="157" spans="1:1" ht="34" x14ac:dyDescent="0.35">
      <c r="A157" s="82" t="s">
        <v>1310</v>
      </c>
    </row>
    <row r="158" spans="1:1" ht="34" x14ac:dyDescent="0.35">
      <c r="A158" s="82" t="s">
        <v>1311</v>
      </c>
    </row>
    <row r="159" spans="1:1" ht="17" x14ac:dyDescent="0.35">
      <c r="A159" s="81" t="s">
        <v>1312</v>
      </c>
    </row>
    <row r="160" spans="1:1" ht="34" x14ac:dyDescent="0.35">
      <c r="A160" s="82" t="s">
        <v>1313</v>
      </c>
    </row>
    <row r="161" spans="1:1" ht="34" x14ac:dyDescent="0.35">
      <c r="A161" s="82" t="s">
        <v>1314</v>
      </c>
    </row>
    <row r="162" spans="1:1" ht="17" x14ac:dyDescent="0.35">
      <c r="A162" s="82" t="s">
        <v>1315</v>
      </c>
    </row>
    <row r="163" spans="1:1" ht="17" x14ac:dyDescent="0.35">
      <c r="A163" s="81" t="s">
        <v>1316</v>
      </c>
    </row>
    <row r="164" spans="1:1" ht="34" x14ac:dyDescent="0.4">
      <c r="A164" s="83" t="s">
        <v>1330</v>
      </c>
    </row>
    <row r="165" spans="1:1" ht="34" x14ac:dyDescent="0.35">
      <c r="A165" s="82" t="s">
        <v>1317</v>
      </c>
    </row>
    <row r="166" spans="1:1" ht="17" x14ac:dyDescent="0.35">
      <c r="A166" s="81" t="s">
        <v>1318</v>
      </c>
    </row>
    <row r="167" spans="1:1" ht="17" x14ac:dyDescent="0.35">
      <c r="A167" s="82" t="s">
        <v>1319</v>
      </c>
    </row>
    <row r="168" spans="1:1" ht="17" x14ac:dyDescent="0.35">
      <c r="A168" s="81" t="s">
        <v>1320</v>
      </c>
    </row>
    <row r="169" spans="1:1" ht="17" x14ac:dyDescent="0.4">
      <c r="A169" s="83" t="s">
        <v>1321</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D97" sqref="D97"/>
    </sheetView>
  </sheetViews>
  <sheetFormatPr defaultRowHeight="14.5" x14ac:dyDescent="0.35"/>
  <cols>
    <col min="1" max="1" width="14.81640625" customWidth="1"/>
    <col min="2" max="2" width="64.81640625" customWidth="1"/>
    <col min="3" max="7" width="41" customWidth="1"/>
  </cols>
  <sheetData>
    <row r="1" spans="1:7" ht="31" x14ac:dyDescent="0.35">
      <c r="A1" s="20" t="s">
        <v>2679</v>
      </c>
      <c r="B1" s="20"/>
      <c r="C1" s="21"/>
      <c r="D1" s="21"/>
      <c r="E1" s="21"/>
      <c r="F1" s="180" t="s">
        <v>2992</v>
      </c>
      <c r="G1" s="55"/>
    </row>
    <row r="2" spans="1:7" ht="15" thickBot="1" x14ac:dyDescent="0.4">
      <c r="A2" s="21"/>
      <c r="B2" s="22"/>
      <c r="C2" s="22"/>
      <c r="D2" s="21"/>
      <c r="E2" s="21"/>
      <c r="F2" s="21"/>
      <c r="G2" s="21"/>
    </row>
    <row r="3" spans="1:7" ht="19" thickBot="1" x14ac:dyDescent="0.4">
      <c r="A3" s="24"/>
      <c r="B3" s="25" t="s">
        <v>22</v>
      </c>
      <c r="C3" s="161" t="s">
        <v>23</v>
      </c>
      <c r="D3" s="24"/>
      <c r="E3" s="24"/>
      <c r="F3" s="21"/>
      <c r="G3" s="21"/>
    </row>
    <row r="4" spans="1:7" x14ac:dyDescent="0.35">
      <c r="A4" s="23"/>
      <c r="B4" s="23"/>
      <c r="C4" s="23"/>
      <c r="D4" s="23"/>
      <c r="E4" s="23"/>
      <c r="F4" s="23"/>
      <c r="G4" s="23"/>
    </row>
    <row r="5" spans="1:7" ht="18.5" x14ac:dyDescent="0.35">
      <c r="A5" s="27"/>
      <c r="B5" s="500" t="s">
        <v>2138</v>
      </c>
      <c r="C5" s="501"/>
      <c r="D5" s="23"/>
      <c r="E5" s="29"/>
      <c r="F5" s="29"/>
      <c r="G5" s="29"/>
    </row>
    <row r="6" spans="1:7" x14ac:dyDescent="0.35">
      <c r="A6" s="133"/>
      <c r="B6" s="502" t="s">
        <v>1569</v>
      </c>
      <c r="C6" s="502"/>
      <c r="D6" s="131"/>
      <c r="E6" s="23"/>
      <c r="F6" s="23"/>
      <c r="G6" s="23"/>
    </row>
    <row r="7" spans="1:7" x14ac:dyDescent="0.35">
      <c r="A7" s="23"/>
      <c r="B7" s="503" t="s">
        <v>1570</v>
      </c>
      <c r="C7" s="504"/>
      <c r="D7" s="131"/>
      <c r="E7" s="23"/>
      <c r="F7" s="23"/>
      <c r="G7" s="23"/>
    </row>
    <row r="8" spans="1:7" x14ac:dyDescent="0.35">
      <c r="A8" s="23"/>
      <c r="B8" s="505" t="s">
        <v>1571</v>
      </c>
      <c r="C8" s="506"/>
      <c r="D8" s="131"/>
      <c r="E8" s="23"/>
      <c r="F8" s="23"/>
      <c r="G8" s="23"/>
    </row>
    <row r="9" spans="1:7" ht="15" thickBot="1" x14ac:dyDescent="0.4">
      <c r="A9" s="23"/>
      <c r="B9" s="507" t="s">
        <v>1572</v>
      </c>
      <c r="C9" s="508"/>
      <c r="D9" s="23"/>
      <c r="E9" s="23"/>
      <c r="F9" s="23"/>
      <c r="G9" s="23"/>
    </row>
    <row r="10" spans="1:7" x14ac:dyDescent="0.35">
      <c r="A10" s="23"/>
      <c r="B10" s="148"/>
      <c r="C10" s="135"/>
      <c r="D10" s="23"/>
      <c r="E10" s="23"/>
      <c r="F10" s="23"/>
      <c r="G10" s="23"/>
    </row>
    <row r="11" spans="1:7" x14ac:dyDescent="0.35">
      <c r="A11" s="23"/>
      <c r="B11" s="33"/>
      <c r="C11" s="23"/>
      <c r="D11" s="23"/>
      <c r="E11" s="23"/>
      <c r="F11" s="23"/>
      <c r="G11" s="23"/>
    </row>
    <row r="12" spans="1:7" x14ac:dyDescent="0.35">
      <c r="A12" s="23"/>
      <c r="B12" s="33"/>
      <c r="C12" s="23"/>
      <c r="D12" s="23"/>
      <c r="E12" s="23"/>
      <c r="F12" s="23"/>
      <c r="G12" s="23"/>
    </row>
    <row r="13" spans="1:7" ht="18.75" customHeight="1" x14ac:dyDescent="0.35">
      <c r="A13" s="34"/>
      <c r="B13" s="499" t="s">
        <v>1569</v>
      </c>
      <c r="C13" s="499"/>
      <c r="D13" s="34"/>
      <c r="E13" s="34"/>
      <c r="F13" s="34"/>
      <c r="G13" s="34"/>
    </row>
    <row r="14" spans="1:7" x14ac:dyDescent="0.35">
      <c r="A14" s="42"/>
      <c r="B14" s="42" t="s">
        <v>1573</v>
      </c>
      <c r="C14" s="42" t="s">
        <v>60</v>
      </c>
      <c r="D14" s="42" t="s">
        <v>1574</v>
      </c>
      <c r="E14" s="42"/>
      <c r="F14" s="42" t="s">
        <v>1575</v>
      </c>
      <c r="G14" s="42" t="s">
        <v>1576</v>
      </c>
    </row>
    <row r="15" spans="1:7" x14ac:dyDescent="0.35">
      <c r="A15" s="23" t="s">
        <v>1577</v>
      </c>
      <c r="B15" s="1" t="s">
        <v>1578</v>
      </c>
      <c r="C15" s="149" t="s">
        <v>33</v>
      </c>
      <c r="D15" s="150" t="s">
        <v>33</v>
      </c>
      <c r="F15" s="111" t="str">
        <f>IF(OR('B1. HTT Mortgage Assets'!$C$15=0,C15="[For completion]"),"",C15/'B1. HTT Mortgage Assets'!$C$15)</f>
        <v/>
      </c>
      <c r="G15" s="111" t="str">
        <f>IF(OR('B1. HTT Mortgage Assets'!$F$28=0,D15="[For completion]"),"",D15/'B1. HTT Mortgage Assets'!$F$28)</f>
        <v/>
      </c>
    </row>
    <row r="16" spans="1:7" x14ac:dyDescent="0.35">
      <c r="A16" s="23" t="s">
        <v>1580</v>
      </c>
      <c r="B16" s="40" t="s">
        <v>2118</v>
      </c>
      <c r="C16" s="149" t="s">
        <v>33</v>
      </c>
      <c r="D16" s="150" t="s">
        <v>33</v>
      </c>
      <c r="F16" s="111" t="str">
        <f>IF(OR('B1. HTT Mortgage Assets'!$C$15=0,C16="[For completion]"),"",C16/'B1. HTT Mortgage Assets'!$C$15)</f>
        <v/>
      </c>
      <c r="G16" s="111" t="str">
        <f>IF(OR('B1. HTT Mortgage Assets'!$F$28=0,D16="[For completion]"),"",D16/'B1. HTT Mortgage Assets'!$F$28)</f>
        <v/>
      </c>
    </row>
    <row r="17" spans="1:7" x14ac:dyDescent="0.35">
      <c r="A17" s="23" t="s">
        <v>1581</v>
      </c>
      <c r="B17" s="40" t="s">
        <v>1583</v>
      </c>
      <c r="C17" s="149" t="s">
        <v>33</v>
      </c>
      <c r="D17" s="150" t="s">
        <v>33</v>
      </c>
      <c r="F17" s="111" t="str">
        <f>IF(OR('B1. HTT Mortgage Assets'!$C$15=0,C17="[For completion]"),"",C17/'B1. HTT Mortgage Assets'!$C$15)</f>
        <v/>
      </c>
      <c r="G17" s="111" t="str">
        <f>IF(OR('B1. HTT Mortgage Assets'!$F$28=0,D17="[For completion]"),"",D17/'B1. HTT Mortgage Assets'!$F$28)</f>
        <v/>
      </c>
    </row>
    <row r="18" spans="1:7" x14ac:dyDescent="0.35">
      <c r="A18" s="23" t="s">
        <v>1582</v>
      </c>
      <c r="B18" s="40" t="s">
        <v>1900</v>
      </c>
      <c r="C18" s="106">
        <f>SUM(C15:C17)</f>
        <v>0</v>
      </c>
      <c r="D18" s="48">
        <f>SUM(D15:D17)</f>
        <v>0</v>
      </c>
      <c r="F18" s="111">
        <f>SUM(F15:F17)</f>
        <v>0</v>
      </c>
      <c r="G18" s="111">
        <f>SUM(G15:G17)</f>
        <v>0</v>
      </c>
    </row>
    <row r="19" spans="1:7" x14ac:dyDescent="0.35">
      <c r="A19" s="40" t="s">
        <v>2119</v>
      </c>
      <c r="B19" s="153" t="s">
        <v>93</v>
      </c>
      <c r="C19" s="151"/>
      <c r="D19" s="151"/>
      <c r="F19" s="40"/>
      <c r="G19" s="40"/>
    </row>
    <row r="20" spans="1:7" x14ac:dyDescent="0.35">
      <c r="A20" s="40" t="s">
        <v>2120</v>
      </c>
      <c r="B20" s="153" t="s">
        <v>93</v>
      </c>
      <c r="C20" s="151"/>
      <c r="D20" s="151"/>
      <c r="F20" s="40"/>
      <c r="G20" s="40"/>
    </row>
    <row r="21" spans="1:7" x14ac:dyDescent="0.35">
      <c r="A21" s="40" t="s">
        <v>2121</v>
      </c>
      <c r="B21" s="153" t="s">
        <v>93</v>
      </c>
      <c r="C21" s="151"/>
      <c r="D21" s="151"/>
      <c r="F21" s="40"/>
      <c r="G21" s="40"/>
    </row>
    <row r="22" spans="1:7" x14ac:dyDescent="0.35">
      <c r="A22" s="40" t="s">
        <v>2122</v>
      </c>
      <c r="B22" s="153" t="s">
        <v>93</v>
      </c>
      <c r="C22" s="151"/>
      <c r="D22" s="151"/>
      <c r="F22" s="40"/>
      <c r="G22" s="40"/>
    </row>
    <row r="23" spans="1:7" x14ac:dyDescent="0.35">
      <c r="A23" s="40" t="s">
        <v>2123</v>
      </c>
      <c r="B23" s="153" t="s">
        <v>93</v>
      </c>
      <c r="C23" s="151"/>
      <c r="D23" s="151"/>
      <c r="F23" s="40"/>
      <c r="G23" s="40"/>
    </row>
    <row r="24" spans="1:7" ht="18.5" x14ac:dyDescent="0.35">
      <c r="A24" s="34"/>
      <c r="B24" s="499" t="s">
        <v>1570</v>
      </c>
      <c r="C24" s="499"/>
      <c r="D24" s="34"/>
      <c r="E24" s="34"/>
      <c r="F24" s="34"/>
      <c r="G24" s="34"/>
    </row>
    <row r="25" spans="1:7" x14ac:dyDescent="0.35">
      <c r="A25" s="42"/>
      <c r="B25" s="42" t="s">
        <v>1584</v>
      </c>
      <c r="C25" s="42" t="s">
        <v>60</v>
      </c>
      <c r="D25" s="42"/>
      <c r="E25" s="42"/>
      <c r="F25" s="42" t="s">
        <v>1585</v>
      </c>
      <c r="G25" s="42"/>
    </row>
    <row r="26" spans="1:7" x14ac:dyDescent="0.35">
      <c r="A26" s="23" t="s">
        <v>1586</v>
      </c>
      <c r="B26" s="23" t="s">
        <v>402</v>
      </c>
      <c r="C26" s="139" t="s">
        <v>33</v>
      </c>
      <c r="D26" s="104"/>
      <c r="E26" s="23"/>
      <c r="F26" s="111" t="str">
        <f>IF($C$29=0,"",IF(C26="[For completion]","",C26/$C$29))</f>
        <v/>
      </c>
    </row>
    <row r="27" spans="1:7" x14ac:dyDescent="0.35">
      <c r="A27" s="23" t="s">
        <v>1587</v>
      </c>
      <c r="B27" s="23" t="s">
        <v>404</v>
      </c>
      <c r="C27" s="139" t="s">
        <v>33</v>
      </c>
      <c r="D27" s="104"/>
      <c r="E27" s="23"/>
      <c r="F27" s="111" t="str">
        <f>IF($C$29=0,"",IF(C27="[For completion]","",C27/$C$29))</f>
        <v/>
      </c>
    </row>
    <row r="28" spans="1:7" x14ac:dyDescent="0.35">
      <c r="A28" s="23" t="s">
        <v>1588</v>
      </c>
      <c r="B28" s="23" t="s">
        <v>89</v>
      </c>
      <c r="C28" s="139" t="s">
        <v>33</v>
      </c>
      <c r="D28" s="104"/>
      <c r="E28" s="23"/>
      <c r="F28" s="111" t="str">
        <f>IF($C$29=0,"",IF(C28="[For completion]","",C28/$C$29))</f>
        <v/>
      </c>
    </row>
    <row r="29" spans="1:7" x14ac:dyDescent="0.35">
      <c r="A29" s="23" t="s">
        <v>1589</v>
      </c>
      <c r="B29" s="92" t="s">
        <v>91</v>
      </c>
      <c r="C29" s="104">
        <f>SUM(C26:C28)</f>
        <v>0</v>
      </c>
      <c r="D29" s="23"/>
      <c r="E29" s="23"/>
      <c r="F29" s="99">
        <f>SUM(F26:F28)</f>
        <v>0</v>
      </c>
    </row>
    <row r="30" spans="1:7" x14ac:dyDescent="0.35">
      <c r="A30" s="23" t="s">
        <v>1590</v>
      </c>
      <c r="B30" s="52" t="s">
        <v>1331</v>
      </c>
      <c r="C30" s="139"/>
      <c r="D30" s="23"/>
      <c r="E30" s="23"/>
      <c r="F30" s="111" t="str">
        <f>IF($C$29=0,"",IF(C30="[For completion]","",C30/$C$29))</f>
        <v/>
      </c>
    </row>
    <row r="31" spans="1:7" x14ac:dyDescent="0.35">
      <c r="A31" s="23" t="s">
        <v>1591</v>
      </c>
      <c r="B31" s="52" t="s">
        <v>2124</v>
      </c>
      <c r="C31" s="139"/>
      <c r="D31" s="23"/>
      <c r="E31" s="23"/>
      <c r="F31" s="111" t="str">
        <f t="shared" ref="F31:F38" si="0">IF($C$29=0,"",IF(C31="[For completion]","",C31/$C$29))</f>
        <v/>
      </c>
      <c r="G31" s="29"/>
    </row>
    <row r="32" spans="1:7" x14ac:dyDescent="0.35">
      <c r="A32" s="23" t="s">
        <v>1592</v>
      </c>
      <c r="B32" s="52" t="s">
        <v>2125</v>
      </c>
      <c r="C32" s="139"/>
      <c r="D32" s="23"/>
      <c r="E32" s="23"/>
      <c r="F32" s="111" t="str">
        <f>IF($C$29=0,"",IF(C32="[For completion]","",C32/$C$29))</f>
        <v/>
      </c>
      <c r="G32" s="29"/>
    </row>
    <row r="33" spans="1:7" x14ac:dyDescent="0.35">
      <c r="A33" s="23" t="s">
        <v>1593</v>
      </c>
      <c r="B33" s="52" t="s">
        <v>2126</v>
      </c>
      <c r="C33" s="139"/>
      <c r="D33" s="23"/>
      <c r="E33" s="23"/>
      <c r="F33" s="111" t="str">
        <f t="shared" si="0"/>
        <v/>
      </c>
      <c r="G33" s="29"/>
    </row>
    <row r="34" spans="1:7" x14ac:dyDescent="0.35">
      <c r="A34" s="23" t="s">
        <v>1594</v>
      </c>
      <c r="B34" s="52" t="s">
        <v>1901</v>
      </c>
      <c r="C34" s="139"/>
      <c r="D34" s="23"/>
      <c r="E34" s="23"/>
      <c r="F34" s="111" t="str">
        <f t="shared" si="0"/>
        <v/>
      </c>
      <c r="G34" s="29"/>
    </row>
    <row r="35" spans="1:7" x14ac:dyDescent="0.35">
      <c r="A35" s="23" t="s">
        <v>1595</v>
      </c>
      <c r="B35" s="52" t="s">
        <v>2127</v>
      </c>
      <c r="C35" s="139"/>
      <c r="D35" s="23"/>
      <c r="E35" s="23"/>
      <c r="F35" s="111" t="str">
        <f t="shared" si="0"/>
        <v/>
      </c>
      <c r="G35" s="29"/>
    </row>
    <row r="36" spans="1:7" x14ac:dyDescent="0.35">
      <c r="A36" s="23" t="s">
        <v>1596</v>
      </c>
      <c r="B36" s="52" t="s">
        <v>2128</v>
      </c>
      <c r="C36" s="139"/>
      <c r="D36" s="23"/>
      <c r="E36" s="23"/>
      <c r="F36" s="111" t="str">
        <f t="shared" si="0"/>
        <v/>
      </c>
      <c r="G36" s="29"/>
    </row>
    <row r="37" spans="1:7" x14ac:dyDescent="0.35">
      <c r="A37" s="23" t="s">
        <v>1597</v>
      </c>
      <c r="B37" s="52" t="s">
        <v>2129</v>
      </c>
      <c r="C37" s="139"/>
      <c r="D37" s="23"/>
      <c r="E37" s="23"/>
      <c r="F37" s="111" t="str">
        <f t="shared" si="0"/>
        <v/>
      </c>
      <c r="G37" s="29"/>
    </row>
    <row r="38" spans="1:7" x14ac:dyDescent="0.35">
      <c r="A38" s="23" t="s">
        <v>1598</v>
      </c>
      <c r="B38" s="52" t="s">
        <v>1902</v>
      </c>
      <c r="C38" s="139"/>
      <c r="D38" s="23"/>
      <c r="F38" s="111" t="str">
        <f t="shared" si="0"/>
        <v/>
      </c>
      <c r="G38" s="29"/>
    </row>
    <row r="39" spans="1:7" x14ac:dyDescent="0.35">
      <c r="A39" s="23" t="s">
        <v>1599</v>
      </c>
      <c r="B39" s="153" t="s">
        <v>2629</v>
      </c>
      <c r="C39" s="139"/>
      <c r="D39" s="23"/>
      <c r="F39" s="40"/>
      <c r="G39" s="40"/>
    </row>
    <row r="40" spans="1:7" x14ac:dyDescent="0.35">
      <c r="A40" s="23" t="s">
        <v>1600</v>
      </c>
      <c r="B40" s="153" t="s">
        <v>93</v>
      </c>
      <c r="C40" s="152"/>
      <c r="D40" s="53"/>
      <c r="F40" s="40"/>
      <c r="G40" s="40"/>
    </row>
    <row r="41" spans="1:7" x14ac:dyDescent="0.35">
      <c r="A41" s="23" t="s">
        <v>1601</v>
      </c>
      <c r="B41" s="153" t="s">
        <v>93</v>
      </c>
      <c r="C41" s="152"/>
      <c r="D41" s="53"/>
      <c r="E41" s="53"/>
      <c r="F41" s="40"/>
      <c r="G41" s="40"/>
    </row>
    <row r="42" spans="1:7" x14ac:dyDescent="0.35">
      <c r="A42" s="23" t="s">
        <v>1602</v>
      </c>
      <c r="B42" s="153" t="s">
        <v>93</v>
      </c>
      <c r="C42" s="152"/>
      <c r="D42" s="53"/>
      <c r="E42" s="53"/>
      <c r="F42" s="40"/>
      <c r="G42" s="40"/>
    </row>
    <row r="43" spans="1:7" x14ac:dyDescent="0.35">
      <c r="A43" s="23" t="s">
        <v>1603</v>
      </c>
      <c r="B43" s="153" t="s">
        <v>93</v>
      </c>
      <c r="C43" s="152"/>
      <c r="D43" s="53"/>
      <c r="E43" s="53"/>
      <c r="F43" s="40"/>
      <c r="G43" s="40"/>
    </row>
    <row r="44" spans="1:7" x14ac:dyDescent="0.35">
      <c r="A44" s="23" t="s">
        <v>1604</v>
      </c>
      <c r="B44" s="153" t="s">
        <v>93</v>
      </c>
      <c r="C44" s="152"/>
      <c r="D44" s="53"/>
      <c r="E44" s="53"/>
      <c r="F44" s="40"/>
      <c r="G44" s="40"/>
    </row>
    <row r="45" spans="1:7" x14ac:dyDescent="0.35">
      <c r="A45" s="23" t="s">
        <v>1605</v>
      </c>
      <c r="B45" s="153" t="s">
        <v>93</v>
      </c>
      <c r="C45" s="152"/>
      <c r="D45" s="53"/>
      <c r="E45" s="53"/>
      <c r="F45" s="40"/>
      <c r="G45" s="40"/>
    </row>
    <row r="46" spans="1:7" x14ac:dyDescent="0.35">
      <c r="A46" s="23" t="s">
        <v>1606</v>
      </c>
      <c r="B46" s="153" t="s">
        <v>93</v>
      </c>
      <c r="C46" s="152"/>
      <c r="D46" s="53"/>
      <c r="E46" s="53"/>
      <c r="F46" s="40"/>
    </row>
    <row r="47" spans="1:7" x14ac:dyDescent="0.35">
      <c r="A47" s="23" t="s">
        <v>1607</v>
      </c>
      <c r="B47" s="153" t="s">
        <v>93</v>
      </c>
      <c r="C47" s="152"/>
      <c r="D47" s="53"/>
      <c r="E47" s="53"/>
      <c r="F47" s="40"/>
    </row>
    <row r="48" spans="1:7" x14ac:dyDescent="0.35">
      <c r="A48" s="42"/>
      <c r="B48" s="42" t="s">
        <v>419</v>
      </c>
      <c r="C48" s="42" t="s">
        <v>420</v>
      </c>
      <c r="D48" s="42" t="s">
        <v>421</v>
      </c>
      <c r="E48" s="42"/>
      <c r="F48" s="42" t="s">
        <v>2379</v>
      </c>
      <c r="G48" s="42"/>
    </row>
    <row r="49" spans="1:7" x14ac:dyDescent="0.35">
      <c r="A49" s="23" t="s">
        <v>1608</v>
      </c>
      <c r="B49" s="23" t="s">
        <v>1903</v>
      </c>
      <c r="C49" s="155" t="s">
        <v>33</v>
      </c>
      <c r="D49" s="155" t="s">
        <v>33</v>
      </c>
      <c r="E49" s="23"/>
      <c r="F49" s="157" t="s">
        <v>33</v>
      </c>
      <c r="G49" s="40"/>
    </row>
    <row r="50" spans="1:7" x14ac:dyDescent="0.35">
      <c r="A50" s="23" t="s">
        <v>1609</v>
      </c>
      <c r="B50" s="154" t="s">
        <v>426</v>
      </c>
      <c r="C50" s="136"/>
      <c r="D50" s="136"/>
      <c r="E50" s="23"/>
      <c r="F50" s="23"/>
      <c r="G50" s="40"/>
    </row>
    <row r="51" spans="1:7" x14ac:dyDescent="0.35">
      <c r="A51" s="23" t="s">
        <v>1610</v>
      </c>
      <c r="B51" s="154" t="s">
        <v>428</v>
      </c>
      <c r="C51" s="136"/>
      <c r="D51" s="136"/>
      <c r="E51" s="23"/>
      <c r="F51" s="23"/>
      <c r="G51" s="40"/>
    </row>
    <row r="52" spans="1:7" x14ac:dyDescent="0.35">
      <c r="A52" s="23" t="s">
        <v>1611</v>
      </c>
      <c r="B52" s="38"/>
      <c r="C52" s="23"/>
      <c r="D52" s="23"/>
      <c r="E52" s="23"/>
      <c r="F52" s="23"/>
      <c r="G52" s="40"/>
    </row>
    <row r="53" spans="1:7" x14ac:dyDescent="0.35">
      <c r="A53" s="23" t="s">
        <v>1612</v>
      </c>
      <c r="B53" s="38"/>
      <c r="C53" s="23"/>
      <c r="D53" s="23"/>
      <c r="E53" s="23"/>
      <c r="F53" s="23"/>
      <c r="G53" s="40"/>
    </row>
    <row r="54" spans="1:7" x14ac:dyDescent="0.35">
      <c r="A54" s="23" t="s">
        <v>1613</v>
      </c>
      <c r="B54" s="38"/>
      <c r="C54" s="23"/>
      <c r="D54" s="23"/>
      <c r="E54" s="23"/>
      <c r="F54" s="23"/>
      <c r="G54" s="40"/>
    </row>
    <row r="55" spans="1:7" x14ac:dyDescent="0.35">
      <c r="A55" s="23" t="s">
        <v>1614</v>
      </c>
      <c r="B55" s="38"/>
      <c r="C55" s="23"/>
      <c r="D55" s="23"/>
      <c r="E55" s="23"/>
      <c r="F55" s="23"/>
      <c r="G55" s="40"/>
    </row>
    <row r="56" spans="1:7" x14ac:dyDescent="0.35">
      <c r="A56" s="42"/>
      <c r="B56" s="42" t="s">
        <v>431</v>
      </c>
      <c r="C56" s="42" t="s">
        <v>432</v>
      </c>
      <c r="D56" s="42" t="s">
        <v>433</v>
      </c>
      <c r="E56" s="42"/>
      <c r="F56" s="42" t="s">
        <v>2214</v>
      </c>
      <c r="G56" s="42"/>
    </row>
    <row r="57" spans="1:7" x14ac:dyDescent="0.35">
      <c r="A57" s="23" t="s">
        <v>1615</v>
      </c>
      <c r="B57" s="23" t="s">
        <v>435</v>
      </c>
      <c r="C57" s="156" t="s">
        <v>33</v>
      </c>
      <c r="D57" s="156" t="s">
        <v>33</v>
      </c>
      <c r="E57" s="119"/>
      <c r="F57" s="156" t="s">
        <v>33</v>
      </c>
      <c r="G57" s="40"/>
    </row>
    <row r="58" spans="1:7" x14ac:dyDescent="0.35">
      <c r="A58" s="23" t="s">
        <v>1616</v>
      </c>
      <c r="B58" s="23"/>
      <c r="C58" s="99"/>
      <c r="D58" s="99"/>
      <c r="E58" s="119"/>
      <c r="F58" s="99"/>
      <c r="G58" s="40"/>
    </row>
    <row r="59" spans="1:7" x14ac:dyDescent="0.35">
      <c r="A59" s="23" t="s">
        <v>1617</v>
      </c>
      <c r="B59" s="23"/>
      <c r="C59" s="99"/>
      <c r="D59" s="99"/>
      <c r="E59" s="119"/>
      <c r="F59" s="99"/>
      <c r="G59" s="40"/>
    </row>
    <row r="60" spans="1:7" x14ac:dyDescent="0.35">
      <c r="A60" s="23" t="s">
        <v>1618</v>
      </c>
      <c r="B60" s="23"/>
      <c r="C60" s="99"/>
      <c r="D60" s="99"/>
      <c r="E60" s="119"/>
      <c r="F60" s="99"/>
      <c r="G60" s="40"/>
    </row>
    <row r="61" spans="1:7" x14ac:dyDescent="0.35">
      <c r="A61" s="23" t="s">
        <v>1619</v>
      </c>
      <c r="B61" s="23"/>
      <c r="C61" s="99"/>
      <c r="D61" s="99"/>
      <c r="E61" s="119"/>
      <c r="F61" s="99"/>
      <c r="G61" s="40"/>
    </row>
    <row r="62" spans="1:7" x14ac:dyDescent="0.35">
      <c r="A62" s="23" t="s">
        <v>1620</v>
      </c>
      <c r="B62" s="23"/>
      <c r="C62" s="99"/>
      <c r="D62" s="99"/>
      <c r="E62" s="119"/>
      <c r="F62" s="99"/>
      <c r="G62" s="40"/>
    </row>
    <row r="63" spans="1:7" x14ac:dyDescent="0.35">
      <c r="A63" s="23" t="s">
        <v>1621</v>
      </c>
      <c r="B63" s="23"/>
      <c r="C63" s="99"/>
      <c r="D63" s="99"/>
      <c r="E63" s="119"/>
      <c r="F63" s="99"/>
      <c r="G63" s="40"/>
    </row>
    <row r="64" spans="1:7" x14ac:dyDescent="0.35">
      <c r="A64" s="42"/>
      <c r="B64" s="42" t="s">
        <v>442</v>
      </c>
      <c r="C64" s="42" t="s">
        <v>432</v>
      </c>
      <c r="D64" s="42" t="s">
        <v>433</v>
      </c>
      <c r="E64" s="42"/>
      <c r="F64" s="42" t="s">
        <v>2214</v>
      </c>
      <c r="G64" s="42"/>
    </row>
    <row r="65" spans="1:7" x14ac:dyDescent="0.35">
      <c r="A65" s="23" t="s">
        <v>1622</v>
      </c>
      <c r="B65" s="65" t="s">
        <v>444</v>
      </c>
      <c r="C65" s="98">
        <f>SUM(C66:C92)</f>
        <v>0</v>
      </c>
      <c r="D65" s="98">
        <f>SUM(D66:D92)</f>
        <v>0</v>
      </c>
      <c r="E65" s="99"/>
      <c r="F65" s="98">
        <f>SUM(F66:F92)</f>
        <v>0</v>
      </c>
      <c r="G65" s="40"/>
    </row>
    <row r="66" spans="1:7" x14ac:dyDescent="0.35">
      <c r="A66" s="23" t="s">
        <v>1623</v>
      </c>
      <c r="B66" s="23" t="s">
        <v>446</v>
      </c>
      <c r="C66" s="156" t="s">
        <v>33</v>
      </c>
      <c r="D66" s="156" t="s">
        <v>33</v>
      </c>
      <c r="E66" s="99"/>
      <c r="F66" s="156" t="s">
        <v>33</v>
      </c>
      <c r="G66" s="40"/>
    </row>
    <row r="67" spans="1:7" x14ac:dyDescent="0.35">
      <c r="A67" s="23" t="s">
        <v>1624</v>
      </c>
      <c r="B67" s="23" t="s">
        <v>448</v>
      </c>
      <c r="C67" s="156" t="s">
        <v>33</v>
      </c>
      <c r="D67" s="156" t="s">
        <v>33</v>
      </c>
      <c r="E67" s="99"/>
      <c r="F67" s="156" t="s">
        <v>33</v>
      </c>
      <c r="G67" s="40"/>
    </row>
    <row r="68" spans="1:7" x14ac:dyDescent="0.35">
      <c r="A68" s="23" t="s">
        <v>1625</v>
      </c>
      <c r="B68" s="23" t="s">
        <v>450</v>
      </c>
      <c r="C68" s="156" t="s">
        <v>33</v>
      </c>
      <c r="D68" s="156" t="s">
        <v>33</v>
      </c>
      <c r="E68" s="99"/>
      <c r="F68" s="156" t="s">
        <v>33</v>
      </c>
      <c r="G68" s="40"/>
    </row>
    <row r="69" spans="1:7" x14ac:dyDescent="0.35">
      <c r="A69" s="23" t="s">
        <v>1626</v>
      </c>
      <c r="B69" s="23" t="s">
        <v>452</v>
      </c>
      <c r="C69" s="156" t="s">
        <v>33</v>
      </c>
      <c r="D69" s="156" t="s">
        <v>33</v>
      </c>
      <c r="E69" s="99"/>
      <c r="F69" s="156" t="s">
        <v>33</v>
      </c>
      <c r="G69" s="40"/>
    </row>
    <row r="70" spans="1:7" x14ac:dyDescent="0.35">
      <c r="A70" s="23" t="s">
        <v>1627</v>
      </c>
      <c r="B70" s="23" t="s">
        <v>454</v>
      </c>
      <c r="C70" s="156" t="s">
        <v>33</v>
      </c>
      <c r="D70" s="156" t="s">
        <v>33</v>
      </c>
      <c r="E70" s="99"/>
      <c r="F70" s="156" t="s">
        <v>33</v>
      </c>
      <c r="G70" s="40"/>
    </row>
    <row r="71" spans="1:7" x14ac:dyDescent="0.35">
      <c r="A71" s="23" t="s">
        <v>1628</v>
      </c>
      <c r="B71" s="23" t="s">
        <v>2215</v>
      </c>
      <c r="C71" s="156" t="s">
        <v>33</v>
      </c>
      <c r="D71" s="156" t="s">
        <v>33</v>
      </c>
      <c r="E71" s="99"/>
      <c r="F71" s="156" t="s">
        <v>33</v>
      </c>
      <c r="G71" s="40"/>
    </row>
    <row r="72" spans="1:7" x14ac:dyDescent="0.35">
      <c r="A72" s="23" t="s">
        <v>1629</v>
      </c>
      <c r="B72" s="23" t="s">
        <v>457</v>
      </c>
      <c r="C72" s="156" t="s">
        <v>33</v>
      </c>
      <c r="D72" s="156" t="s">
        <v>33</v>
      </c>
      <c r="E72" s="99"/>
      <c r="F72" s="156" t="s">
        <v>33</v>
      </c>
      <c r="G72" s="40"/>
    </row>
    <row r="73" spans="1:7" x14ac:dyDescent="0.35">
      <c r="A73" s="23" t="s">
        <v>1630</v>
      </c>
      <c r="B73" s="23" t="s">
        <v>459</v>
      </c>
      <c r="C73" s="156" t="s">
        <v>33</v>
      </c>
      <c r="D73" s="156" t="s">
        <v>33</v>
      </c>
      <c r="E73" s="99"/>
      <c r="F73" s="156" t="s">
        <v>33</v>
      </c>
      <c r="G73" s="40"/>
    </row>
    <row r="74" spans="1:7" x14ac:dyDescent="0.35">
      <c r="A74" s="23" t="s">
        <v>1631</v>
      </c>
      <c r="B74" s="23" t="s">
        <v>461</v>
      </c>
      <c r="C74" s="156" t="s">
        <v>33</v>
      </c>
      <c r="D74" s="156" t="s">
        <v>33</v>
      </c>
      <c r="E74" s="99"/>
      <c r="F74" s="156" t="s">
        <v>33</v>
      </c>
      <c r="G74" s="40"/>
    </row>
    <row r="75" spans="1:7" x14ac:dyDescent="0.35">
      <c r="A75" s="23" t="s">
        <v>1632</v>
      </c>
      <c r="B75" s="23" t="s">
        <v>463</v>
      </c>
      <c r="C75" s="156" t="s">
        <v>33</v>
      </c>
      <c r="D75" s="156" t="s">
        <v>33</v>
      </c>
      <c r="E75" s="99"/>
      <c r="F75" s="156" t="s">
        <v>33</v>
      </c>
      <c r="G75" s="40"/>
    </row>
    <row r="76" spans="1:7" x14ac:dyDescent="0.35">
      <c r="A76" s="23" t="s">
        <v>1633</v>
      </c>
      <c r="B76" s="23" t="s">
        <v>465</v>
      </c>
      <c r="C76" s="156" t="s">
        <v>33</v>
      </c>
      <c r="D76" s="156" t="s">
        <v>33</v>
      </c>
      <c r="E76" s="99"/>
      <c r="F76" s="156" t="s">
        <v>33</v>
      </c>
      <c r="G76" s="40"/>
    </row>
    <row r="77" spans="1:7" x14ac:dyDescent="0.35">
      <c r="A77" s="23" t="s">
        <v>1634</v>
      </c>
      <c r="B77" s="23" t="s">
        <v>467</v>
      </c>
      <c r="C77" s="156" t="s">
        <v>33</v>
      </c>
      <c r="D77" s="156" t="s">
        <v>33</v>
      </c>
      <c r="E77" s="99"/>
      <c r="F77" s="156" t="s">
        <v>33</v>
      </c>
      <c r="G77" s="40"/>
    </row>
    <row r="78" spans="1:7" x14ac:dyDescent="0.35">
      <c r="A78" s="23" t="s">
        <v>1635</v>
      </c>
      <c r="B78" s="23" t="s">
        <v>469</v>
      </c>
      <c r="C78" s="156" t="s">
        <v>33</v>
      </c>
      <c r="D78" s="156" t="s">
        <v>33</v>
      </c>
      <c r="E78" s="99"/>
      <c r="F78" s="156" t="s">
        <v>33</v>
      </c>
      <c r="G78" s="40"/>
    </row>
    <row r="79" spans="1:7" x14ac:dyDescent="0.35">
      <c r="A79" s="23" t="s">
        <v>1636</v>
      </c>
      <c r="B79" s="23" t="s">
        <v>471</v>
      </c>
      <c r="C79" s="156" t="s">
        <v>33</v>
      </c>
      <c r="D79" s="156" t="s">
        <v>33</v>
      </c>
      <c r="E79" s="99"/>
      <c r="F79" s="156" t="s">
        <v>33</v>
      </c>
      <c r="G79" s="40"/>
    </row>
    <row r="80" spans="1:7" x14ac:dyDescent="0.35">
      <c r="A80" s="23" t="s">
        <v>1637</v>
      </c>
      <c r="B80" s="23" t="s">
        <v>473</v>
      </c>
      <c r="C80" s="156" t="s">
        <v>33</v>
      </c>
      <c r="D80" s="156" t="s">
        <v>33</v>
      </c>
      <c r="E80" s="99"/>
      <c r="F80" s="156" t="s">
        <v>33</v>
      </c>
      <c r="G80" s="40"/>
    </row>
    <row r="81" spans="1:7" x14ac:dyDescent="0.35">
      <c r="A81" s="23" t="s">
        <v>1638</v>
      </c>
      <c r="B81" s="23" t="s">
        <v>2</v>
      </c>
      <c r="C81" s="156" t="s">
        <v>33</v>
      </c>
      <c r="D81" s="156" t="s">
        <v>33</v>
      </c>
      <c r="E81" s="99"/>
      <c r="F81" s="156" t="s">
        <v>33</v>
      </c>
      <c r="G81" s="40"/>
    </row>
    <row r="82" spans="1:7" x14ac:dyDescent="0.35">
      <c r="A82" s="23" t="s">
        <v>1639</v>
      </c>
      <c r="B82" s="23" t="s">
        <v>476</v>
      </c>
      <c r="C82" s="156" t="s">
        <v>33</v>
      </c>
      <c r="D82" s="156" t="s">
        <v>33</v>
      </c>
      <c r="E82" s="99"/>
      <c r="F82" s="156" t="s">
        <v>33</v>
      </c>
      <c r="G82" s="40"/>
    </row>
    <row r="83" spans="1:7" x14ac:dyDescent="0.35">
      <c r="A83" s="23" t="s">
        <v>1640</v>
      </c>
      <c r="B83" s="23" t="s">
        <v>478</v>
      </c>
      <c r="C83" s="156" t="s">
        <v>33</v>
      </c>
      <c r="D83" s="156" t="s">
        <v>33</v>
      </c>
      <c r="E83" s="99"/>
      <c r="F83" s="156" t="s">
        <v>33</v>
      </c>
      <c r="G83" s="40"/>
    </row>
    <row r="84" spans="1:7" x14ac:dyDescent="0.35">
      <c r="A84" s="23" t="s">
        <v>1641</v>
      </c>
      <c r="B84" s="23" t="s">
        <v>480</v>
      </c>
      <c r="C84" s="156" t="s">
        <v>33</v>
      </c>
      <c r="D84" s="156" t="s">
        <v>33</v>
      </c>
      <c r="E84" s="99"/>
      <c r="F84" s="156" t="s">
        <v>33</v>
      </c>
      <c r="G84" s="40"/>
    </row>
    <row r="85" spans="1:7" x14ac:dyDescent="0.35">
      <c r="A85" s="23" t="s">
        <v>1642</v>
      </c>
      <c r="B85" s="23" t="s">
        <v>482</v>
      </c>
      <c r="C85" s="156" t="s">
        <v>33</v>
      </c>
      <c r="D85" s="156" t="s">
        <v>33</v>
      </c>
      <c r="E85" s="99"/>
      <c r="F85" s="156" t="s">
        <v>33</v>
      </c>
      <c r="G85" s="40"/>
    </row>
    <row r="86" spans="1:7" x14ac:dyDescent="0.35">
      <c r="A86" s="23" t="s">
        <v>1643</v>
      </c>
      <c r="B86" s="23" t="s">
        <v>484</v>
      </c>
      <c r="C86" s="156" t="s">
        <v>33</v>
      </c>
      <c r="D86" s="156" t="s">
        <v>33</v>
      </c>
      <c r="E86" s="99"/>
      <c r="F86" s="156" t="s">
        <v>33</v>
      </c>
      <c r="G86" s="40"/>
    </row>
    <row r="87" spans="1:7" x14ac:dyDescent="0.35">
      <c r="A87" s="23" t="s">
        <v>1644</v>
      </c>
      <c r="B87" s="23" t="s">
        <v>486</v>
      </c>
      <c r="C87" s="156" t="s">
        <v>33</v>
      </c>
      <c r="D87" s="156" t="s">
        <v>33</v>
      </c>
      <c r="E87" s="99"/>
      <c r="F87" s="156" t="s">
        <v>33</v>
      </c>
      <c r="G87" s="40"/>
    </row>
    <row r="88" spans="1:7" x14ac:dyDescent="0.35">
      <c r="A88" s="23" t="s">
        <v>1645</v>
      </c>
      <c r="B88" s="23" t="s">
        <v>488</v>
      </c>
      <c r="C88" s="156" t="s">
        <v>33</v>
      </c>
      <c r="D88" s="156" t="s">
        <v>33</v>
      </c>
      <c r="E88" s="99"/>
      <c r="F88" s="156" t="s">
        <v>33</v>
      </c>
      <c r="G88" s="40"/>
    </row>
    <row r="89" spans="1:7" x14ac:dyDescent="0.35">
      <c r="A89" s="23" t="s">
        <v>1646</v>
      </c>
      <c r="B89" s="23" t="s">
        <v>490</v>
      </c>
      <c r="C89" s="156" t="s">
        <v>33</v>
      </c>
      <c r="D89" s="156" t="s">
        <v>33</v>
      </c>
      <c r="E89" s="99"/>
      <c r="F89" s="156" t="s">
        <v>33</v>
      </c>
      <c r="G89" s="40"/>
    </row>
    <row r="90" spans="1:7" x14ac:dyDescent="0.35">
      <c r="A90" s="23" t="s">
        <v>1647</v>
      </c>
      <c r="B90" s="23" t="s">
        <v>492</v>
      </c>
      <c r="C90" s="156" t="s">
        <v>33</v>
      </c>
      <c r="D90" s="156" t="s">
        <v>33</v>
      </c>
      <c r="E90" s="99"/>
      <c r="F90" s="156" t="s">
        <v>33</v>
      </c>
      <c r="G90" s="40"/>
    </row>
    <row r="91" spans="1:7" x14ac:dyDescent="0.35">
      <c r="A91" s="23" t="s">
        <v>1648</v>
      </c>
      <c r="B91" s="23" t="s">
        <v>494</v>
      </c>
      <c r="C91" s="156" t="s">
        <v>33</v>
      </c>
      <c r="D91" s="156" t="s">
        <v>33</v>
      </c>
      <c r="E91" s="99"/>
      <c r="F91" s="156" t="s">
        <v>33</v>
      </c>
      <c r="G91" s="40"/>
    </row>
    <row r="92" spans="1:7" x14ac:dyDescent="0.35">
      <c r="A92" s="23" t="s">
        <v>1649</v>
      </c>
      <c r="B92" s="23" t="s">
        <v>5</v>
      </c>
      <c r="C92" s="156" t="s">
        <v>33</v>
      </c>
      <c r="D92" s="156" t="s">
        <v>33</v>
      </c>
      <c r="E92" s="99"/>
      <c r="F92" s="156" t="s">
        <v>33</v>
      </c>
      <c r="G92" s="40"/>
    </row>
    <row r="93" spans="1:7" x14ac:dyDescent="0.35">
      <c r="A93" s="23" t="s">
        <v>1650</v>
      </c>
      <c r="B93" s="65" t="s">
        <v>259</v>
      </c>
      <c r="C93" s="98">
        <f>SUM(C94:C96)</f>
        <v>0</v>
      </c>
      <c r="D93" s="98">
        <f>SUM(D94:D96)</f>
        <v>0</v>
      </c>
      <c r="E93" s="98"/>
      <c r="F93" s="98">
        <f>SUM(F94:F96)</f>
        <v>0</v>
      </c>
      <c r="G93" s="40"/>
    </row>
    <row r="94" spans="1:7" x14ac:dyDescent="0.35">
      <c r="A94" s="23" t="s">
        <v>1651</v>
      </c>
      <c r="B94" s="23" t="s">
        <v>500</v>
      </c>
      <c r="C94" s="156" t="s">
        <v>33</v>
      </c>
      <c r="D94" s="156" t="s">
        <v>33</v>
      </c>
      <c r="E94" s="99"/>
      <c r="F94" s="156" t="s">
        <v>33</v>
      </c>
      <c r="G94" s="40"/>
    </row>
    <row r="95" spans="1:7" x14ac:dyDescent="0.35">
      <c r="A95" s="23" t="s">
        <v>1652</v>
      </c>
      <c r="B95" s="23" t="s">
        <v>502</v>
      </c>
      <c r="C95" s="156" t="s">
        <v>33</v>
      </c>
      <c r="D95" s="156" t="s">
        <v>33</v>
      </c>
      <c r="E95" s="99"/>
      <c r="F95" s="156" t="s">
        <v>33</v>
      </c>
      <c r="G95" s="40"/>
    </row>
    <row r="96" spans="1:7" x14ac:dyDescent="0.35">
      <c r="A96" s="23" t="s">
        <v>1653</v>
      </c>
      <c r="B96" s="23" t="s">
        <v>1</v>
      </c>
      <c r="C96" s="156" t="s">
        <v>33</v>
      </c>
      <c r="D96" s="156" t="s">
        <v>33</v>
      </c>
      <c r="E96" s="99"/>
      <c r="F96" s="156" t="s">
        <v>33</v>
      </c>
      <c r="G96" s="40"/>
    </row>
    <row r="97" spans="1:7" x14ac:dyDescent="0.35">
      <c r="A97" s="23" t="s">
        <v>1654</v>
      </c>
      <c r="B97" s="65" t="s">
        <v>89</v>
      </c>
      <c r="C97" s="98">
        <f>SUM(C98:C108)</f>
        <v>0</v>
      </c>
      <c r="D97" s="98">
        <f>SUM(D98:D108)</f>
        <v>0</v>
      </c>
      <c r="E97" s="98"/>
      <c r="F97" s="98">
        <f>SUM(F98:F108)</f>
        <v>0</v>
      </c>
      <c r="G97" s="40"/>
    </row>
    <row r="98" spans="1:7" x14ac:dyDescent="0.35">
      <c r="A98" s="23" t="s">
        <v>1655</v>
      </c>
      <c r="B98" s="40" t="s">
        <v>261</v>
      </c>
      <c r="C98" s="156" t="s">
        <v>33</v>
      </c>
      <c r="D98" s="156" t="s">
        <v>33</v>
      </c>
      <c r="E98" s="99"/>
      <c r="F98" s="156" t="s">
        <v>33</v>
      </c>
      <c r="G98" s="40"/>
    </row>
    <row r="99" spans="1:7" x14ac:dyDescent="0.35">
      <c r="A99" s="23" t="s">
        <v>1656</v>
      </c>
      <c r="B99" s="23" t="s">
        <v>497</v>
      </c>
      <c r="C99" s="156" t="s">
        <v>33</v>
      </c>
      <c r="D99" s="156" t="s">
        <v>33</v>
      </c>
      <c r="E99" s="99"/>
      <c r="F99" s="156" t="s">
        <v>33</v>
      </c>
      <c r="G99" s="40"/>
    </row>
    <row r="100" spans="1:7" x14ac:dyDescent="0.35">
      <c r="A100" s="23" t="s">
        <v>1657</v>
      </c>
      <c r="B100" s="40" t="s">
        <v>263</v>
      </c>
      <c r="C100" s="156" t="s">
        <v>33</v>
      </c>
      <c r="D100" s="156" t="s">
        <v>33</v>
      </c>
      <c r="E100" s="99"/>
      <c r="F100" s="156" t="s">
        <v>33</v>
      </c>
      <c r="G100" s="40"/>
    </row>
    <row r="101" spans="1:7" x14ac:dyDescent="0.35">
      <c r="A101" s="23" t="s">
        <v>1658</v>
      </c>
      <c r="B101" s="40" t="s">
        <v>265</v>
      </c>
      <c r="C101" s="156" t="s">
        <v>33</v>
      </c>
      <c r="D101" s="156" t="s">
        <v>33</v>
      </c>
      <c r="E101" s="99"/>
      <c r="F101" s="156" t="s">
        <v>33</v>
      </c>
      <c r="G101" s="40"/>
    </row>
    <row r="102" spans="1:7" x14ac:dyDescent="0.35">
      <c r="A102" s="23" t="s">
        <v>1659</v>
      </c>
      <c r="B102" s="40" t="s">
        <v>11</v>
      </c>
      <c r="C102" s="156" t="s">
        <v>33</v>
      </c>
      <c r="D102" s="156" t="s">
        <v>33</v>
      </c>
      <c r="E102" s="99"/>
      <c r="F102" s="156" t="s">
        <v>33</v>
      </c>
      <c r="G102" s="40"/>
    </row>
    <row r="103" spans="1:7" x14ac:dyDescent="0.35">
      <c r="A103" s="23" t="s">
        <v>1660</v>
      </c>
      <c r="B103" s="40" t="s">
        <v>268</v>
      </c>
      <c r="C103" s="156" t="s">
        <v>33</v>
      </c>
      <c r="D103" s="156" t="s">
        <v>33</v>
      </c>
      <c r="E103" s="99"/>
      <c r="F103" s="156" t="s">
        <v>33</v>
      </c>
      <c r="G103" s="40"/>
    </row>
    <row r="104" spans="1:7" x14ac:dyDescent="0.35">
      <c r="A104" s="23" t="s">
        <v>1661</v>
      </c>
      <c r="B104" s="40" t="s">
        <v>270</v>
      </c>
      <c r="C104" s="156" t="s">
        <v>33</v>
      </c>
      <c r="D104" s="156" t="s">
        <v>33</v>
      </c>
      <c r="E104" s="99"/>
      <c r="F104" s="156" t="s">
        <v>33</v>
      </c>
      <c r="G104" s="40"/>
    </row>
    <row r="105" spans="1:7" x14ac:dyDescent="0.35">
      <c r="A105" s="23" t="s">
        <v>1662</v>
      </c>
      <c r="B105" s="40" t="s">
        <v>272</v>
      </c>
      <c r="C105" s="156" t="s">
        <v>33</v>
      </c>
      <c r="D105" s="156" t="s">
        <v>33</v>
      </c>
      <c r="E105" s="99"/>
      <c r="F105" s="156" t="s">
        <v>33</v>
      </c>
      <c r="G105" s="40"/>
    </row>
    <row r="106" spans="1:7" x14ac:dyDescent="0.35">
      <c r="A106" s="23" t="s">
        <v>1663</v>
      </c>
      <c r="B106" s="40" t="s">
        <v>274</v>
      </c>
      <c r="C106" s="156" t="s">
        <v>33</v>
      </c>
      <c r="D106" s="156" t="s">
        <v>33</v>
      </c>
      <c r="E106" s="99"/>
      <c r="F106" s="156" t="s">
        <v>33</v>
      </c>
      <c r="G106" s="40"/>
    </row>
    <row r="107" spans="1:7" x14ac:dyDescent="0.35">
      <c r="A107" s="23" t="s">
        <v>1664</v>
      </c>
      <c r="B107" s="40" t="s">
        <v>276</v>
      </c>
      <c r="C107" s="156" t="s">
        <v>33</v>
      </c>
      <c r="D107" s="156" t="s">
        <v>33</v>
      </c>
      <c r="E107" s="99"/>
      <c r="F107" s="156" t="s">
        <v>33</v>
      </c>
      <c r="G107" s="40"/>
    </row>
    <row r="108" spans="1:7" x14ac:dyDescent="0.35">
      <c r="A108" s="23" t="s">
        <v>1665</v>
      </c>
      <c r="B108" s="40" t="s">
        <v>89</v>
      </c>
      <c r="C108" s="156" t="s">
        <v>33</v>
      </c>
      <c r="D108" s="156" t="s">
        <v>33</v>
      </c>
      <c r="E108" s="99"/>
      <c r="F108" s="156" t="s">
        <v>33</v>
      </c>
      <c r="G108" s="40"/>
    </row>
    <row r="109" spans="1:7" x14ac:dyDescent="0.35">
      <c r="A109" s="23" t="s">
        <v>1937</v>
      </c>
      <c r="B109" s="153" t="s">
        <v>93</v>
      </c>
      <c r="C109" s="156"/>
      <c r="D109" s="156"/>
      <c r="E109" s="99"/>
      <c r="F109" s="156"/>
      <c r="G109" s="40"/>
    </row>
    <row r="110" spans="1:7" x14ac:dyDescent="0.35">
      <c r="A110" s="23" t="s">
        <v>1938</v>
      </c>
      <c r="B110" s="153" t="s">
        <v>93</v>
      </c>
      <c r="C110" s="156"/>
      <c r="D110" s="156"/>
      <c r="E110" s="99"/>
      <c r="F110" s="156"/>
      <c r="G110" s="40"/>
    </row>
    <row r="111" spans="1:7" x14ac:dyDescent="0.35">
      <c r="A111" s="23" t="s">
        <v>1939</v>
      </c>
      <c r="B111" s="153" t="s">
        <v>93</v>
      </c>
      <c r="C111" s="156"/>
      <c r="D111" s="156"/>
      <c r="E111" s="99"/>
      <c r="F111" s="156"/>
      <c r="G111" s="40"/>
    </row>
    <row r="112" spans="1:7" x14ac:dyDescent="0.35">
      <c r="A112" s="23" t="s">
        <v>1940</v>
      </c>
      <c r="B112" s="153" t="s">
        <v>93</v>
      </c>
      <c r="C112" s="156"/>
      <c r="D112" s="156"/>
      <c r="E112" s="99"/>
      <c r="F112" s="156"/>
      <c r="G112" s="40"/>
    </row>
    <row r="113" spans="1:7" x14ac:dyDescent="0.35">
      <c r="A113" s="23" t="s">
        <v>1941</v>
      </c>
      <c r="B113" s="153" t="s">
        <v>93</v>
      </c>
      <c r="C113" s="156"/>
      <c r="D113" s="156"/>
      <c r="E113" s="99"/>
      <c r="F113" s="156"/>
      <c r="G113" s="40"/>
    </row>
    <row r="114" spans="1:7" x14ac:dyDescent="0.35">
      <c r="A114" s="23" t="s">
        <v>1942</v>
      </c>
      <c r="B114" s="153" t="s">
        <v>93</v>
      </c>
      <c r="C114" s="156"/>
      <c r="D114" s="156"/>
      <c r="E114" s="99"/>
      <c r="F114" s="156"/>
      <c r="G114" s="40"/>
    </row>
    <row r="115" spans="1:7" x14ac:dyDescent="0.35">
      <c r="A115" s="23" t="s">
        <v>1943</v>
      </c>
      <c r="B115" s="153" t="s">
        <v>93</v>
      </c>
      <c r="C115" s="156"/>
      <c r="D115" s="156"/>
      <c r="E115" s="99"/>
      <c r="F115" s="156"/>
      <c r="G115" s="40"/>
    </row>
    <row r="116" spans="1:7" x14ac:dyDescent="0.35">
      <c r="A116" s="23" t="s">
        <v>1944</v>
      </c>
      <c r="B116" s="153" t="s">
        <v>93</v>
      </c>
      <c r="C116" s="156"/>
      <c r="D116" s="156"/>
      <c r="E116" s="99"/>
      <c r="F116" s="156"/>
      <c r="G116" s="40"/>
    </row>
    <row r="117" spans="1:7" x14ac:dyDescent="0.35">
      <c r="A117" s="23" t="s">
        <v>1945</v>
      </c>
      <c r="B117" s="153" t="s">
        <v>93</v>
      </c>
      <c r="C117" s="156"/>
      <c r="D117" s="156"/>
      <c r="E117" s="99"/>
      <c r="F117" s="156"/>
      <c r="G117" s="40"/>
    </row>
    <row r="118" spans="1:7" x14ac:dyDescent="0.35">
      <c r="A118" s="23" t="s">
        <v>1946</v>
      </c>
      <c r="B118" s="153" t="s">
        <v>93</v>
      </c>
      <c r="C118" s="156"/>
      <c r="D118" s="156"/>
      <c r="E118" s="99"/>
      <c r="F118" s="156"/>
      <c r="G118" s="40"/>
    </row>
    <row r="119" spans="1:7" x14ac:dyDescent="0.35">
      <c r="A119" s="42"/>
      <c r="B119" s="42" t="s">
        <v>1509</v>
      </c>
      <c r="C119" s="42" t="s">
        <v>432</v>
      </c>
      <c r="D119" s="42" t="s">
        <v>433</v>
      </c>
      <c r="E119" s="42"/>
      <c r="F119" s="42" t="s">
        <v>400</v>
      </c>
      <c r="G119" s="42"/>
    </row>
    <row r="120" spans="1:7" x14ac:dyDescent="0.35">
      <c r="A120" s="23" t="s">
        <v>1666</v>
      </c>
      <c r="B120" s="151" t="s">
        <v>525</v>
      </c>
      <c r="C120" s="156" t="s">
        <v>33</v>
      </c>
      <c r="D120" s="156" t="s">
        <v>33</v>
      </c>
      <c r="E120" s="99"/>
      <c r="F120" s="156" t="s">
        <v>33</v>
      </c>
      <c r="G120" s="40"/>
    </row>
    <row r="121" spans="1:7" x14ac:dyDescent="0.35">
      <c r="A121" s="23" t="s">
        <v>1667</v>
      </c>
      <c r="B121" s="151" t="s">
        <v>525</v>
      </c>
      <c r="C121" s="156" t="s">
        <v>33</v>
      </c>
      <c r="D121" s="156" t="s">
        <v>33</v>
      </c>
      <c r="E121" s="99"/>
      <c r="F121" s="156" t="s">
        <v>33</v>
      </c>
      <c r="G121" s="40"/>
    </row>
    <row r="122" spans="1:7" x14ac:dyDescent="0.35">
      <c r="A122" s="23" t="s">
        <v>1668</v>
      </c>
      <c r="B122" s="151" t="s">
        <v>525</v>
      </c>
      <c r="C122" s="156" t="s">
        <v>33</v>
      </c>
      <c r="D122" s="156" t="s">
        <v>33</v>
      </c>
      <c r="E122" s="99"/>
      <c r="F122" s="156" t="s">
        <v>33</v>
      </c>
      <c r="G122" s="40"/>
    </row>
    <row r="123" spans="1:7" x14ac:dyDescent="0.35">
      <c r="A123" s="23" t="s">
        <v>1669</v>
      </c>
      <c r="B123" s="151" t="s">
        <v>525</v>
      </c>
      <c r="C123" s="156" t="s">
        <v>33</v>
      </c>
      <c r="D123" s="156" t="s">
        <v>33</v>
      </c>
      <c r="E123" s="99"/>
      <c r="F123" s="156" t="s">
        <v>33</v>
      </c>
      <c r="G123" s="40"/>
    </row>
    <row r="124" spans="1:7" x14ac:dyDescent="0.35">
      <c r="A124" s="23" t="s">
        <v>1670</v>
      </c>
      <c r="B124" s="151" t="s">
        <v>525</v>
      </c>
      <c r="C124" s="156" t="s">
        <v>33</v>
      </c>
      <c r="D124" s="156" t="s">
        <v>33</v>
      </c>
      <c r="E124" s="99"/>
      <c r="F124" s="156" t="s">
        <v>33</v>
      </c>
      <c r="G124" s="40"/>
    </row>
    <row r="125" spans="1:7" x14ac:dyDescent="0.35">
      <c r="A125" s="23" t="s">
        <v>1671</v>
      </c>
      <c r="B125" s="151" t="s">
        <v>525</v>
      </c>
      <c r="C125" s="156" t="s">
        <v>33</v>
      </c>
      <c r="D125" s="156" t="s">
        <v>33</v>
      </c>
      <c r="E125" s="99"/>
      <c r="F125" s="156" t="s">
        <v>33</v>
      </c>
      <c r="G125" s="40"/>
    </row>
    <row r="126" spans="1:7" x14ac:dyDescent="0.35">
      <c r="A126" s="23" t="s">
        <v>1672</v>
      </c>
      <c r="B126" s="151" t="s">
        <v>525</v>
      </c>
      <c r="C126" s="156" t="s">
        <v>33</v>
      </c>
      <c r="D126" s="156" t="s">
        <v>33</v>
      </c>
      <c r="E126" s="99"/>
      <c r="F126" s="156" t="s">
        <v>33</v>
      </c>
      <c r="G126" s="40"/>
    </row>
    <row r="127" spans="1:7" x14ac:dyDescent="0.35">
      <c r="A127" s="23" t="s">
        <v>1673</v>
      </c>
      <c r="B127" s="151" t="s">
        <v>525</v>
      </c>
      <c r="C127" s="156" t="s">
        <v>33</v>
      </c>
      <c r="D127" s="156" t="s">
        <v>33</v>
      </c>
      <c r="E127" s="99"/>
      <c r="F127" s="156" t="s">
        <v>33</v>
      </c>
      <c r="G127" s="40"/>
    </row>
    <row r="128" spans="1:7" x14ac:dyDescent="0.35">
      <c r="A128" s="23" t="s">
        <v>1674</v>
      </c>
      <c r="B128" s="151" t="s">
        <v>525</v>
      </c>
      <c r="C128" s="156" t="s">
        <v>33</v>
      </c>
      <c r="D128" s="156" t="s">
        <v>33</v>
      </c>
      <c r="E128" s="99"/>
      <c r="F128" s="156" t="s">
        <v>33</v>
      </c>
      <c r="G128" s="40"/>
    </row>
    <row r="129" spans="1:7" x14ac:dyDescent="0.35">
      <c r="A129" s="23" t="s">
        <v>1675</v>
      </c>
      <c r="B129" s="151" t="s">
        <v>525</v>
      </c>
      <c r="C129" s="156" t="s">
        <v>33</v>
      </c>
      <c r="D129" s="156" t="s">
        <v>33</v>
      </c>
      <c r="E129" s="99"/>
      <c r="F129" s="156" t="s">
        <v>33</v>
      </c>
      <c r="G129" s="40"/>
    </row>
    <row r="130" spans="1:7" x14ac:dyDescent="0.35">
      <c r="A130" s="23" t="s">
        <v>1676</v>
      </c>
      <c r="B130" s="151" t="s">
        <v>525</v>
      </c>
      <c r="C130" s="156" t="s">
        <v>33</v>
      </c>
      <c r="D130" s="156" t="s">
        <v>33</v>
      </c>
      <c r="E130" s="99"/>
      <c r="F130" s="156" t="s">
        <v>33</v>
      </c>
      <c r="G130" s="40"/>
    </row>
    <row r="131" spans="1:7" x14ac:dyDescent="0.35">
      <c r="A131" s="23" t="s">
        <v>1677</v>
      </c>
      <c r="B131" s="151" t="s">
        <v>525</v>
      </c>
      <c r="C131" s="156" t="s">
        <v>33</v>
      </c>
      <c r="D131" s="156" t="s">
        <v>33</v>
      </c>
      <c r="E131" s="99"/>
      <c r="F131" s="156" t="s">
        <v>33</v>
      </c>
      <c r="G131" s="40"/>
    </row>
    <row r="132" spans="1:7" x14ac:dyDescent="0.35">
      <c r="A132" s="23" t="s">
        <v>1678</v>
      </c>
      <c r="B132" s="151" t="s">
        <v>525</v>
      </c>
      <c r="C132" s="156" t="s">
        <v>33</v>
      </c>
      <c r="D132" s="156" t="s">
        <v>33</v>
      </c>
      <c r="E132" s="99"/>
      <c r="F132" s="156" t="s">
        <v>33</v>
      </c>
      <c r="G132" s="40"/>
    </row>
    <row r="133" spans="1:7" x14ac:dyDescent="0.35">
      <c r="A133" s="23" t="s">
        <v>1679</v>
      </c>
      <c r="B133" s="151" t="s">
        <v>525</v>
      </c>
      <c r="C133" s="156" t="s">
        <v>33</v>
      </c>
      <c r="D133" s="156" t="s">
        <v>33</v>
      </c>
      <c r="E133" s="99"/>
      <c r="F133" s="156" t="s">
        <v>33</v>
      </c>
      <c r="G133" s="40"/>
    </row>
    <row r="134" spans="1:7" x14ac:dyDescent="0.35">
      <c r="A134" s="23" t="s">
        <v>1680</v>
      </c>
      <c r="B134" s="151" t="s">
        <v>525</v>
      </c>
      <c r="C134" s="156" t="s">
        <v>33</v>
      </c>
      <c r="D134" s="156" t="s">
        <v>33</v>
      </c>
      <c r="E134" s="99"/>
      <c r="F134" s="156" t="s">
        <v>33</v>
      </c>
      <c r="G134" s="40"/>
    </row>
    <row r="135" spans="1:7" x14ac:dyDescent="0.35">
      <c r="A135" s="23" t="s">
        <v>1681</v>
      </c>
      <c r="B135" s="151" t="s">
        <v>525</v>
      </c>
      <c r="C135" s="156" t="s">
        <v>33</v>
      </c>
      <c r="D135" s="156" t="s">
        <v>33</v>
      </c>
      <c r="E135" s="99"/>
      <c r="F135" s="156" t="s">
        <v>33</v>
      </c>
      <c r="G135" s="40"/>
    </row>
    <row r="136" spans="1:7" x14ac:dyDescent="0.35">
      <c r="A136" s="23" t="s">
        <v>1682</v>
      </c>
      <c r="B136" s="151" t="s">
        <v>525</v>
      </c>
      <c r="C136" s="156" t="s">
        <v>33</v>
      </c>
      <c r="D136" s="156" t="s">
        <v>33</v>
      </c>
      <c r="E136" s="99"/>
      <c r="F136" s="156" t="s">
        <v>33</v>
      </c>
      <c r="G136" s="40"/>
    </row>
    <row r="137" spans="1:7" x14ac:dyDescent="0.35">
      <c r="A137" s="23" t="s">
        <v>1683</v>
      </c>
      <c r="B137" s="151" t="s">
        <v>525</v>
      </c>
      <c r="C137" s="156" t="s">
        <v>33</v>
      </c>
      <c r="D137" s="156" t="s">
        <v>33</v>
      </c>
      <c r="E137" s="99"/>
      <c r="F137" s="156" t="s">
        <v>33</v>
      </c>
      <c r="G137" s="40"/>
    </row>
    <row r="138" spans="1:7" x14ac:dyDescent="0.35">
      <c r="A138" s="23" t="s">
        <v>1684</v>
      </c>
      <c r="B138" s="151" t="s">
        <v>525</v>
      </c>
      <c r="C138" s="156" t="s">
        <v>33</v>
      </c>
      <c r="D138" s="156" t="s">
        <v>33</v>
      </c>
      <c r="E138" s="99"/>
      <c r="F138" s="156" t="s">
        <v>33</v>
      </c>
      <c r="G138" s="40"/>
    </row>
    <row r="139" spans="1:7" x14ac:dyDescent="0.35">
      <c r="A139" s="23" t="s">
        <v>1685</v>
      </c>
      <c r="B139" s="151" t="s">
        <v>525</v>
      </c>
      <c r="C139" s="156" t="s">
        <v>33</v>
      </c>
      <c r="D139" s="156" t="s">
        <v>33</v>
      </c>
      <c r="E139" s="99"/>
      <c r="F139" s="156" t="s">
        <v>33</v>
      </c>
      <c r="G139" s="40"/>
    </row>
    <row r="140" spans="1:7" x14ac:dyDescent="0.35">
      <c r="A140" s="23" t="s">
        <v>1686</v>
      </c>
      <c r="B140" s="151" t="s">
        <v>525</v>
      </c>
      <c r="C140" s="156" t="s">
        <v>33</v>
      </c>
      <c r="D140" s="156" t="s">
        <v>33</v>
      </c>
      <c r="E140" s="99"/>
      <c r="F140" s="156" t="s">
        <v>33</v>
      </c>
      <c r="G140" s="40"/>
    </row>
    <row r="141" spans="1:7" x14ac:dyDescent="0.35">
      <c r="A141" s="23" t="s">
        <v>1687</v>
      </c>
      <c r="B141" s="151" t="s">
        <v>525</v>
      </c>
      <c r="C141" s="156" t="s">
        <v>33</v>
      </c>
      <c r="D141" s="156" t="s">
        <v>33</v>
      </c>
      <c r="E141" s="99"/>
      <c r="F141" s="156" t="s">
        <v>33</v>
      </c>
      <c r="G141" s="40"/>
    </row>
    <row r="142" spans="1:7" x14ac:dyDescent="0.35">
      <c r="A142" s="23" t="s">
        <v>1688</v>
      </c>
      <c r="B142" s="151" t="s">
        <v>525</v>
      </c>
      <c r="C142" s="156" t="s">
        <v>33</v>
      </c>
      <c r="D142" s="156" t="s">
        <v>33</v>
      </c>
      <c r="E142" s="99"/>
      <c r="F142" s="156" t="s">
        <v>33</v>
      </c>
      <c r="G142" s="40"/>
    </row>
    <row r="143" spans="1:7" x14ac:dyDescent="0.35">
      <c r="A143" s="23" t="s">
        <v>1689</v>
      </c>
      <c r="B143" s="151" t="s">
        <v>525</v>
      </c>
      <c r="C143" s="156" t="s">
        <v>33</v>
      </c>
      <c r="D143" s="156" t="s">
        <v>33</v>
      </c>
      <c r="E143" s="99"/>
      <c r="F143" s="156" t="s">
        <v>33</v>
      </c>
      <c r="G143" s="40"/>
    </row>
    <row r="144" spans="1:7" x14ac:dyDescent="0.35">
      <c r="A144" s="23" t="s">
        <v>1690</v>
      </c>
      <c r="B144" s="151" t="s">
        <v>525</v>
      </c>
      <c r="C144" s="156" t="s">
        <v>33</v>
      </c>
      <c r="D144" s="156" t="s">
        <v>33</v>
      </c>
      <c r="E144" s="99"/>
      <c r="F144" s="156" t="s">
        <v>33</v>
      </c>
      <c r="G144" s="40"/>
    </row>
    <row r="145" spans="1:7" x14ac:dyDescent="0.35">
      <c r="A145" s="23" t="s">
        <v>1691</v>
      </c>
      <c r="B145" s="151" t="s">
        <v>525</v>
      </c>
      <c r="C145" s="156" t="s">
        <v>33</v>
      </c>
      <c r="D145" s="156" t="s">
        <v>33</v>
      </c>
      <c r="E145" s="99"/>
      <c r="F145" s="156" t="s">
        <v>33</v>
      </c>
      <c r="G145" s="40"/>
    </row>
    <row r="146" spans="1:7" x14ac:dyDescent="0.35">
      <c r="A146" s="23" t="s">
        <v>1692</v>
      </c>
      <c r="B146" s="151" t="s">
        <v>525</v>
      </c>
      <c r="C146" s="156" t="s">
        <v>33</v>
      </c>
      <c r="D146" s="156" t="s">
        <v>33</v>
      </c>
      <c r="E146" s="99"/>
      <c r="F146" s="156" t="s">
        <v>33</v>
      </c>
      <c r="G146" s="40"/>
    </row>
    <row r="147" spans="1:7" x14ac:dyDescent="0.35">
      <c r="A147" s="23" t="s">
        <v>1693</v>
      </c>
      <c r="B147" s="151" t="s">
        <v>525</v>
      </c>
      <c r="C147" s="156" t="s">
        <v>33</v>
      </c>
      <c r="D147" s="156" t="s">
        <v>33</v>
      </c>
      <c r="E147" s="99"/>
      <c r="F147" s="156" t="s">
        <v>33</v>
      </c>
      <c r="G147" s="40"/>
    </row>
    <row r="148" spans="1:7" x14ac:dyDescent="0.35">
      <c r="A148" s="23" t="s">
        <v>1694</v>
      </c>
      <c r="B148" s="151" t="s">
        <v>525</v>
      </c>
      <c r="C148" s="156" t="s">
        <v>33</v>
      </c>
      <c r="D148" s="156" t="s">
        <v>33</v>
      </c>
      <c r="E148" s="99"/>
      <c r="F148" s="156" t="s">
        <v>33</v>
      </c>
      <c r="G148" s="40"/>
    </row>
    <row r="149" spans="1:7" x14ac:dyDescent="0.35">
      <c r="A149" s="23" t="s">
        <v>1695</v>
      </c>
      <c r="B149" s="151" t="s">
        <v>525</v>
      </c>
      <c r="C149" s="156" t="s">
        <v>33</v>
      </c>
      <c r="D149" s="156" t="s">
        <v>33</v>
      </c>
      <c r="E149" s="99"/>
      <c r="F149" s="156" t="s">
        <v>33</v>
      </c>
      <c r="G149" s="40"/>
    </row>
    <row r="150" spans="1:7" x14ac:dyDescent="0.35">
      <c r="A150" s="23" t="s">
        <v>1696</v>
      </c>
      <c r="B150" s="151" t="s">
        <v>525</v>
      </c>
      <c r="C150" s="156" t="s">
        <v>33</v>
      </c>
      <c r="D150" s="156" t="s">
        <v>33</v>
      </c>
      <c r="E150" s="99"/>
      <c r="F150" s="156" t="s">
        <v>33</v>
      </c>
      <c r="G150" s="40"/>
    </row>
    <row r="151" spans="1:7" x14ac:dyDescent="0.35">
      <c r="A151" s="23" t="s">
        <v>1697</v>
      </c>
      <c r="B151" s="151" t="s">
        <v>525</v>
      </c>
      <c r="C151" s="156" t="s">
        <v>33</v>
      </c>
      <c r="D151" s="156" t="s">
        <v>33</v>
      </c>
      <c r="E151" s="99"/>
      <c r="F151" s="156" t="s">
        <v>33</v>
      </c>
      <c r="G151" s="40"/>
    </row>
    <row r="152" spans="1:7" x14ac:dyDescent="0.35">
      <c r="A152" s="23" t="s">
        <v>1698</v>
      </c>
      <c r="B152" s="151" t="s">
        <v>525</v>
      </c>
      <c r="C152" s="156" t="s">
        <v>33</v>
      </c>
      <c r="D152" s="156" t="s">
        <v>33</v>
      </c>
      <c r="E152" s="99"/>
      <c r="F152" s="156" t="s">
        <v>33</v>
      </c>
      <c r="G152" s="40"/>
    </row>
    <row r="153" spans="1:7" x14ac:dyDescent="0.35">
      <c r="A153" s="23" t="s">
        <v>1699</v>
      </c>
      <c r="B153" s="151" t="s">
        <v>525</v>
      </c>
      <c r="C153" s="156" t="s">
        <v>33</v>
      </c>
      <c r="D153" s="156" t="s">
        <v>33</v>
      </c>
      <c r="E153" s="99"/>
      <c r="F153" s="156" t="s">
        <v>33</v>
      </c>
      <c r="G153" s="40"/>
    </row>
    <row r="154" spans="1:7" x14ac:dyDescent="0.35">
      <c r="A154" s="23" t="s">
        <v>1700</v>
      </c>
      <c r="B154" s="151" t="s">
        <v>525</v>
      </c>
      <c r="C154" s="156" t="s">
        <v>33</v>
      </c>
      <c r="D154" s="156" t="s">
        <v>33</v>
      </c>
      <c r="E154" s="99"/>
      <c r="F154" s="156" t="s">
        <v>33</v>
      </c>
      <c r="G154" s="40"/>
    </row>
    <row r="155" spans="1:7" x14ac:dyDescent="0.35">
      <c r="A155" s="23" t="s">
        <v>1701</v>
      </c>
      <c r="B155" s="151" t="s">
        <v>525</v>
      </c>
      <c r="C155" s="156" t="s">
        <v>33</v>
      </c>
      <c r="D155" s="156" t="s">
        <v>33</v>
      </c>
      <c r="E155" s="99"/>
      <c r="F155" s="156" t="s">
        <v>33</v>
      </c>
      <c r="G155" s="40"/>
    </row>
    <row r="156" spans="1:7" x14ac:dyDescent="0.35">
      <c r="A156" s="23" t="s">
        <v>1702</v>
      </c>
      <c r="B156" s="151" t="s">
        <v>525</v>
      </c>
      <c r="C156" s="156" t="s">
        <v>33</v>
      </c>
      <c r="D156" s="156" t="s">
        <v>33</v>
      </c>
      <c r="E156" s="99"/>
      <c r="F156" s="156" t="s">
        <v>33</v>
      </c>
      <c r="G156" s="40"/>
    </row>
    <row r="157" spans="1:7" x14ac:dyDescent="0.35">
      <c r="A157" s="23" t="s">
        <v>1703</v>
      </c>
      <c r="B157" s="151" t="s">
        <v>525</v>
      </c>
      <c r="C157" s="156" t="s">
        <v>33</v>
      </c>
      <c r="D157" s="156" t="s">
        <v>33</v>
      </c>
      <c r="E157" s="99"/>
      <c r="F157" s="156" t="s">
        <v>33</v>
      </c>
      <c r="G157" s="40"/>
    </row>
    <row r="158" spans="1:7" x14ac:dyDescent="0.35">
      <c r="A158" s="23" t="s">
        <v>1704</v>
      </c>
      <c r="B158" s="151" t="s">
        <v>525</v>
      </c>
      <c r="C158" s="156" t="s">
        <v>33</v>
      </c>
      <c r="D158" s="156" t="s">
        <v>33</v>
      </c>
      <c r="E158" s="99"/>
      <c r="F158" s="156" t="s">
        <v>33</v>
      </c>
      <c r="G158" s="40"/>
    </row>
    <row r="159" spans="1:7" x14ac:dyDescent="0.35">
      <c r="A159" s="23" t="s">
        <v>1705</v>
      </c>
      <c r="B159" s="151" t="s">
        <v>525</v>
      </c>
      <c r="C159" s="156" t="s">
        <v>33</v>
      </c>
      <c r="D159" s="156" t="s">
        <v>33</v>
      </c>
      <c r="E159" s="99"/>
      <c r="F159" s="156" t="s">
        <v>33</v>
      </c>
      <c r="G159" s="40"/>
    </row>
    <row r="160" spans="1:7" x14ac:dyDescent="0.35">
      <c r="A160" s="23" t="s">
        <v>1706</v>
      </c>
      <c r="B160" s="151" t="s">
        <v>525</v>
      </c>
      <c r="C160" s="156" t="s">
        <v>33</v>
      </c>
      <c r="D160" s="156" t="s">
        <v>33</v>
      </c>
      <c r="E160" s="99"/>
      <c r="F160" s="156" t="s">
        <v>33</v>
      </c>
      <c r="G160" s="40"/>
    </row>
    <row r="161" spans="1:7" x14ac:dyDescent="0.35">
      <c r="A161" s="23" t="s">
        <v>1707</v>
      </c>
      <c r="B161" s="151" t="s">
        <v>525</v>
      </c>
      <c r="C161" s="156" t="s">
        <v>33</v>
      </c>
      <c r="D161" s="156" t="s">
        <v>33</v>
      </c>
      <c r="E161" s="99"/>
      <c r="F161" s="156" t="s">
        <v>33</v>
      </c>
      <c r="G161" s="40"/>
    </row>
    <row r="162" spans="1:7" x14ac:dyDescent="0.35">
      <c r="A162" s="23" t="s">
        <v>1708</v>
      </c>
      <c r="B162" s="151" t="s">
        <v>525</v>
      </c>
      <c r="C162" s="156" t="s">
        <v>33</v>
      </c>
      <c r="D162" s="156" t="s">
        <v>33</v>
      </c>
      <c r="E162" s="99"/>
      <c r="F162" s="156" t="s">
        <v>33</v>
      </c>
      <c r="G162" s="40"/>
    </row>
    <row r="163" spans="1:7" x14ac:dyDescent="0.35">
      <c r="A163" s="23" t="s">
        <v>1709</v>
      </c>
      <c r="B163" s="151" t="s">
        <v>525</v>
      </c>
      <c r="C163" s="156" t="s">
        <v>33</v>
      </c>
      <c r="D163" s="156" t="s">
        <v>33</v>
      </c>
      <c r="E163" s="99"/>
      <c r="F163" s="156" t="s">
        <v>33</v>
      </c>
      <c r="G163" s="40"/>
    </row>
    <row r="164" spans="1:7" x14ac:dyDescent="0.35">
      <c r="A164" s="23" t="s">
        <v>1710</v>
      </c>
      <c r="B164" s="151" t="s">
        <v>525</v>
      </c>
      <c r="C164" s="156" t="s">
        <v>33</v>
      </c>
      <c r="D164" s="156" t="s">
        <v>33</v>
      </c>
      <c r="E164" s="99"/>
      <c r="F164" s="156" t="s">
        <v>33</v>
      </c>
      <c r="G164" s="40"/>
    </row>
    <row r="165" spans="1:7" x14ac:dyDescent="0.35">
      <c r="A165" s="23" t="s">
        <v>1711</v>
      </c>
      <c r="B165" s="151" t="s">
        <v>525</v>
      </c>
      <c r="C165" s="156" t="s">
        <v>33</v>
      </c>
      <c r="D165" s="156" t="s">
        <v>33</v>
      </c>
      <c r="E165" s="99"/>
      <c r="F165" s="156" t="s">
        <v>33</v>
      </c>
      <c r="G165" s="40"/>
    </row>
    <row r="166" spans="1:7" x14ac:dyDescent="0.35">
      <c r="A166" s="23" t="s">
        <v>1712</v>
      </c>
      <c r="B166" s="151" t="s">
        <v>525</v>
      </c>
      <c r="C166" s="156" t="s">
        <v>33</v>
      </c>
      <c r="D166" s="156" t="s">
        <v>33</v>
      </c>
      <c r="E166" s="99"/>
      <c r="F166" s="156" t="s">
        <v>33</v>
      </c>
      <c r="G166" s="40"/>
    </row>
    <row r="167" spans="1:7" x14ac:dyDescent="0.35">
      <c r="A167" s="23" t="s">
        <v>1713</v>
      </c>
      <c r="B167" s="151" t="s">
        <v>525</v>
      </c>
      <c r="C167" s="156" t="s">
        <v>33</v>
      </c>
      <c r="D167" s="156" t="s">
        <v>33</v>
      </c>
      <c r="E167" s="99"/>
      <c r="F167" s="156" t="s">
        <v>33</v>
      </c>
      <c r="G167" s="40"/>
    </row>
    <row r="168" spans="1:7" x14ac:dyDescent="0.35">
      <c r="A168" s="23" t="s">
        <v>1714</v>
      </c>
      <c r="B168" s="151" t="s">
        <v>525</v>
      </c>
      <c r="C168" s="156" t="s">
        <v>33</v>
      </c>
      <c r="D168" s="156" t="s">
        <v>33</v>
      </c>
      <c r="E168" s="99"/>
      <c r="F168" s="156" t="s">
        <v>33</v>
      </c>
      <c r="G168" s="40"/>
    </row>
    <row r="169" spans="1:7" x14ac:dyDescent="0.35">
      <c r="A169" s="23" t="s">
        <v>1715</v>
      </c>
      <c r="B169" s="151" t="s">
        <v>525</v>
      </c>
      <c r="C169" s="156" t="s">
        <v>33</v>
      </c>
      <c r="D169" s="156" t="s">
        <v>33</v>
      </c>
      <c r="E169" s="99"/>
      <c r="F169" s="156" t="s">
        <v>33</v>
      </c>
      <c r="G169" s="40"/>
    </row>
    <row r="170" spans="1:7" x14ac:dyDescent="0.35">
      <c r="A170" s="42"/>
      <c r="B170" s="42" t="s">
        <v>556</v>
      </c>
      <c r="C170" s="42" t="s">
        <v>432</v>
      </c>
      <c r="D170" s="42" t="s">
        <v>433</v>
      </c>
      <c r="E170" s="42"/>
      <c r="F170" s="42" t="s">
        <v>400</v>
      </c>
      <c r="G170" s="42"/>
    </row>
    <row r="171" spans="1:7" x14ac:dyDescent="0.35">
      <c r="A171" s="23" t="s">
        <v>1716</v>
      </c>
      <c r="B171" s="23" t="s">
        <v>558</v>
      </c>
      <c r="C171" s="156" t="s">
        <v>33</v>
      </c>
      <c r="D171" s="156" t="s">
        <v>33</v>
      </c>
      <c r="E171" s="100"/>
      <c r="F171" s="156" t="s">
        <v>33</v>
      </c>
      <c r="G171" s="40"/>
    </row>
    <row r="172" spans="1:7" x14ac:dyDescent="0.35">
      <c r="A172" s="23" t="s">
        <v>1717</v>
      </c>
      <c r="B172" s="23" t="s">
        <v>560</v>
      </c>
      <c r="C172" s="156" t="s">
        <v>33</v>
      </c>
      <c r="D172" s="156" t="s">
        <v>33</v>
      </c>
      <c r="E172" s="100"/>
      <c r="F172" s="156" t="s">
        <v>33</v>
      </c>
      <c r="G172" s="40"/>
    </row>
    <row r="173" spans="1:7" x14ac:dyDescent="0.35">
      <c r="A173" s="23" t="s">
        <v>1718</v>
      </c>
      <c r="B173" s="23" t="s">
        <v>89</v>
      </c>
      <c r="C173" s="156" t="s">
        <v>33</v>
      </c>
      <c r="D173" s="156" t="s">
        <v>33</v>
      </c>
      <c r="E173" s="100"/>
      <c r="F173" s="156" t="s">
        <v>33</v>
      </c>
      <c r="G173" s="40"/>
    </row>
    <row r="174" spans="1:7" x14ac:dyDescent="0.35">
      <c r="A174" s="23" t="s">
        <v>1719</v>
      </c>
      <c r="B174" s="136"/>
      <c r="C174" s="156"/>
      <c r="D174" s="156"/>
      <c r="E174" s="100"/>
      <c r="F174" s="156"/>
      <c r="G174" s="40"/>
    </row>
    <row r="175" spans="1:7" x14ac:dyDescent="0.35">
      <c r="A175" s="23" t="s">
        <v>1720</v>
      </c>
      <c r="B175" s="136"/>
      <c r="C175" s="156"/>
      <c r="D175" s="156"/>
      <c r="E175" s="100"/>
      <c r="F175" s="156"/>
      <c r="G175" s="40"/>
    </row>
    <row r="176" spans="1:7" x14ac:dyDescent="0.35">
      <c r="A176" s="23" t="s">
        <v>1721</v>
      </c>
      <c r="B176" s="136"/>
      <c r="C176" s="156"/>
      <c r="D176" s="156"/>
      <c r="E176" s="100"/>
      <c r="F176" s="156"/>
      <c r="G176" s="40"/>
    </row>
    <row r="177" spans="1:7" x14ac:dyDescent="0.35">
      <c r="A177" s="23" t="s">
        <v>1722</v>
      </c>
      <c r="B177" s="136"/>
      <c r="C177" s="156"/>
      <c r="D177" s="156"/>
      <c r="E177" s="100"/>
      <c r="F177" s="156"/>
      <c r="G177" s="40"/>
    </row>
    <row r="178" spans="1:7" x14ac:dyDescent="0.35">
      <c r="A178" s="23" t="s">
        <v>1723</v>
      </c>
      <c r="B178" s="136"/>
      <c r="C178" s="156"/>
      <c r="D178" s="156"/>
      <c r="E178" s="100"/>
      <c r="F178" s="156"/>
      <c r="G178" s="40"/>
    </row>
    <row r="179" spans="1:7" x14ac:dyDescent="0.35">
      <c r="A179" s="23" t="s">
        <v>1724</v>
      </c>
      <c r="B179" s="136"/>
      <c r="C179" s="156"/>
      <c r="D179" s="156"/>
      <c r="E179" s="100"/>
      <c r="F179" s="156"/>
      <c r="G179" s="40"/>
    </row>
    <row r="180" spans="1:7" x14ac:dyDescent="0.35">
      <c r="A180" s="42"/>
      <c r="B180" s="42" t="s">
        <v>568</v>
      </c>
      <c r="C180" s="42" t="s">
        <v>432</v>
      </c>
      <c r="D180" s="42" t="s">
        <v>433</v>
      </c>
      <c r="E180" s="42"/>
      <c r="F180" s="42" t="s">
        <v>400</v>
      </c>
      <c r="G180" s="42"/>
    </row>
    <row r="181" spans="1:7" x14ac:dyDescent="0.35">
      <c r="A181" s="23" t="s">
        <v>1725</v>
      </c>
      <c r="B181" s="23" t="s">
        <v>570</v>
      </c>
      <c r="C181" s="156" t="s">
        <v>33</v>
      </c>
      <c r="D181" s="156" t="s">
        <v>33</v>
      </c>
      <c r="E181" s="100"/>
      <c r="F181" s="156" t="s">
        <v>33</v>
      </c>
      <c r="G181" s="40"/>
    </row>
    <row r="182" spans="1:7" x14ac:dyDescent="0.35">
      <c r="A182" s="23" t="s">
        <v>1726</v>
      </c>
      <c r="B182" s="23" t="s">
        <v>572</v>
      </c>
      <c r="C182" s="156" t="s">
        <v>33</v>
      </c>
      <c r="D182" s="156" t="s">
        <v>33</v>
      </c>
      <c r="E182" s="100"/>
      <c r="F182" s="156" t="s">
        <v>33</v>
      </c>
      <c r="G182" s="40"/>
    </row>
    <row r="183" spans="1:7" x14ac:dyDescent="0.35">
      <c r="A183" s="23" t="s">
        <v>1727</v>
      </c>
      <c r="B183" s="23" t="s">
        <v>89</v>
      </c>
      <c r="C183" s="156" t="s">
        <v>33</v>
      </c>
      <c r="D183" s="156" t="s">
        <v>33</v>
      </c>
      <c r="E183" s="100"/>
      <c r="F183" s="156" t="s">
        <v>33</v>
      </c>
      <c r="G183" s="40"/>
    </row>
    <row r="184" spans="1:7" x14ac:dyDescent="0.35">
      <c r="A184" s="23" t="s">
        <v>1728</v>
      </c>
      <c r="B184" s="136"/>
      <c r="C184" s="136"/>
      <c r="D184" s="136"/>
      <c r="E184" s="21"/>
      <c r="F184" s="136"/>
      <c r="G184" s="40"/>
    </row>
    <row r="185" spans="1:7" x14ac:dyDescent="0.35">
      <c r="A185" s="23" t="s">
        <v>1729</v>
      </c>
      <c r="B185" s="136"/>
      <c r="C185" s="136"/>
      <c r="D185" s="136"/>
      <c r="E185" s="21"/>
      <c r="F185" s="136"/>
      <c r="G185" s="40"/>
    </row>
    <row r="186" spans="1:7" x14ac:dyDescent="0.35">
      <c r="A186" s="23" t="s">
        <v>1730</v>
      </c>
      <c r="B186" s="136"/>
      <c r="C186" s="136"/>
      <c r="D186" s="136"/>
      <c r="E186" s="21"/>
      <c r="F186" s="136"/>
      <c r="G186" s="40"/>
    </row>
    <row r="187" spans="1:7" x14ac:dyDescent="0.35">
      <c r="A187" s="23" t="s">
        <v>1731</v>
      </c>
      <c r="B187" s="136"/>
      <c r="C187" s="136"/>
      <c r="D187" s="136"/>
      <c r="E187" s="21"/>
      <c r="F187" s="136"/>
      <c r="G187" s="40"/>
    </row>
    <row r="188" spans="1:7" x14ac:dyDescent="0.35">
      <c r="A188" s="23" t="s">
        <v>1732</v>
      </c>
      <c r="B188" s="136"/>
      <c r="C188" s="136"/>
      <c r="D188" s="136"/>
      <c r="E188" s="21"/>
      <c r="F188" s="136"/>
      <c r="G188" s="40"/>
    </row>
    <row r="189" spans="1:7" x14ac:dyDescent="0.35">
      <c r="A189" s="23" t="s">
        <v>1733</v>
      </c>
      <c r="B189" s="136"/>
      <c r="C189" s="136"/>
      <c r="D189" s="136"/>
      <c r="E189" s="21"/>
      <c r="F189" s="136"/>
      <c r="G189" s="40"/>
    </row>
    <row r="190" spans="1:7" x14ac:dyDescent="0.35">
      <c r="A190" s="42"/>
      <c r="B190" s="42" t="s">
        <v>580</v>
      </c>
      <c r="C190" s="42" t="s">
        <v>432</v>
      </c>
      <c r="D190" s="42" t="s">
        <v>433</v>
      </c>
      <c r="E190" s="42"/>
      <c r="F190" s="42" t="s">
        <v>400</v>
      </c>
      <c r="G190" s="42"/>
    </row>
    <row r="191" spans="1:7" x14ac:dyDescent="0.35">
      <c r="A191" s="23" t="s">
        <v>1734</v>
      </c>
      <c r="B191" s="19" t="s">
        <v>582</v>
      </c>
      <c r="C191" s="156" t="s">
        <v>33</v>
      </c>
      <c r="D191" s="156" t="s">
        <v>33</v>
      </c>
      <c r="E191" s="100"/>
      <c r="F191" s="156" t="s">
        <v>33</v>
      </c>
      <c r="G191" s="40"/>
    </row>
    <row r="192" spans="1:7" x14ac:dyDescent="0.35">
      <c r="A192" s="23" t="s">
        <v>1735</v>
      </c>
      <c r="B192" s="19" t="s">
        <v>2969</v>
      </c>
      <c r="C192" s="156" t="s">
        <v>33</v>
      </c>
      <c r="D192" s="156" t="s">
        <v>33</v>
      </c>
      <c r="E192" s="100"/>
      <c r="F192" s="156" t="s">
        <v>33</v>
      </c>
      <c r="G192" s="40"/>
    </row>
    <row r="193" spans="1:7" x14ac:dyDescent="0.35">
      <c r="A193" s="23" t="s">
        <v>1736</v>
      </c>
      <c r="B193" s="19" t="s">
        <v>2970</v>
      </c>
      <c r="C193" s="156" t="s">
        <v>33</v>
      </c>
      <c r="D193" s="156" t="s">
        <v>33</v>
      </c>
      <c r="E193" s="99"/>
      <c r="F193" s="156" t="s">
        <v>33</v>
      </c>
      <c r="G193" s="40"/>
    </row>
    <row r="194" spans="1:7" x14ac:dyDescent="0.35">
      <c r="A194" s="23" t="s">
        <v>1737</v>
      </c>
      <c r="B194" s="19" t="s">
        <v>2971</v>
      </c>
      <c r="C194" s="156" t="s">
        <v>33</v>
      </c>
      <c r="D194" s="156" t="s">
        <v>33</v>
      </c>
      <c r="E194" s="99"/>
      <c r="F194" s="156" t="s">
        <v>33</v>
      </c>
      <c r="G194" s="40"/>
    </row>
    <row r="195" spans="1:7" x14ac:dyDescent="0.35">
      <c r="A195" s="23" t="s">
        <v>1738</v>
      </c>
      <c r="B195" s="19" t="s">
        <v>2972</v>
      </c>
      <c r="C195" s="156" t="s">
        <v>33</v>
      </c>
      <c r="D195" s="156" t="s">
        <v>33</v>
      </c>
      <c r="E195" s="99"/>
      <c r="F195" s="156" t="s">
        <v>33</v>
      </c>
      <c r="G195" s="40"/>
    </row>
    <row r="196" spans="1:7" x14ac:dyDescent="0.35">
      <c r="A196" s="23" t="s">
        <v>2221</v>
      </c>
      <c r="B196" s="154"/>
      <c r="C196" s="156"/>
      <c r="D196" s="156"/>
      <c r="E196" s="99"/>
      <c r="F196" s="156"/>
      <c r="G196" s="40"/>
    </row>
    <row r="197" spans="1:7" x14ac:dyDescent="0.35">
      <c r="A197" s="23" t="s">
        <v>2222</v>
      </c>
      <c r="B197" s="154"/>
      <c r="C197" s="156"/>
      <c r="D197" s="156"/>
      <c r="E197" s="99"/>
      <c r="F197" s="156"/>
      <c r="G197" s="40"/>
    </row>
    <row r="198" spans="1:7" x14ac:dyDescent="0.35">
      <c r="A198" s="23" t="s">
        <v>2223</v>
      </c>
      <c r="B198" s="162"/>
      <c r="C198" s="156"/>
      <c r="D198" s="156"/>
      <c r="E198" s="99"/>
      <c r="F198" s="156"/>
      <c r="G198" s="40"/>
    </row>
    <row r="199" spans="1:7" x14ac:dyDescent="0.35">
      <c r="A199" s="23" t="s">
        <v>2224</v>
      </c>
      <c r="B199" s="162"/>
      <c r="C199" s="156"/>
      <c r="D199" s="156"/>
      <c r="E199" s="99"/>
      <c r="F199" s="156"/>
      <c r="G199" s="40"/>
    </row>
    <row r="200" spans="1:7" x14ac:dyDescent="0.35">
      <c r="A200" s="42"/>
      <c r="B200" s="42" t="s">
        <v>591</v>
      </c>
      <c r="C200" s="42" t="s">
        <v>432</v>
      </c>
      <c r="D200" s="42" t="s">
        <v>433</v>
      </c>
      <c r="E200" s="42"/>
      <c r="F200" s="42" t="s">
        <v>400</v>
      </c>
      <c r="G200" s="42"/>
    </row>
    <row r="201" spans="1:7" x14ac:dyDescent="0.35">
      <c r="A201" s="23" t="s">
        <v>1739</v>
      </c>
      <c r="B201" s="23" t="s">
        <v>593</v>
      </c>
      <c r="C201" s="156" t="s">
        <v>33</v>
      </c>
      <c r="D201" s="156" t="s">
        <v>33</v>
      </c>
      <c r="E201" s="100"/>
      <c r="F201" s="156" t="s">
        <v>33</v>
      </c>
      <c r="G201" s="40"/>
    </row>
    <row r="202" spans="1:7" x14ac:dyDescent="0.35">
      <c r="A202" s="23" t="s">
        <v>2225</v>
      </c>
      <c r="B202" s="163" t="s">
        <v>2989</v>
      </c>
      <c r="C202" s="156" t="s">
        <v>33</v>
      </c>
      <c r="D202" s="156" t="s">
        <v>33</v>
      </c>
      <c r="E202" s="100"/>
      <c r="F202" s="156" t="s">
        <v>33</v>
      </c>
      <c r="G202" s="40"/>
    </row>
    <row r="203" spans="1:7" x14ac:dyDescent="0.35">
      <c r="A203" s="23" t="s">
        <v>2226</v>
      </c>
      <c r="B203" s="163"/>
      <c r="C203" s="156"/>
      <c r="D203" s="156"/>
      <c r="E203" s="100"/>
      <c r="F203" s="156"/>
      <c r="G203" s="40"/>
    </row>
    <row r="204" spans="1:7" x14ac:dyDescent="0.35">
      <c r="A204" s="23" t="s">
        <v>2227</v>
      </c>
      <c r="B204" s="163"/>
      <c r="C204" s="156"/>
      <c r="D204" s="156"/>
      <c r="E204" s="100"/>
      <c r="F204" s="156"/>
      <c r="G204" s="40"/>
    </row>
    <row r="205" spans="1:7" x14ac:dyDescent="0.35">
      <c r="A205" s="23" t="s">
        <v>2228</v>
      </c>
      <c r="B205" s="163"/>
      <c r="C205" s="156"/>
      <c r="D205" s="156"/>
      <c r="E205" s="100"/>
      <c r="F205" s="156"/>
      <c r="G205" s="40"/>
    </row>
    <row r="206" spans="1:7" x14ac:dyDescent="0.35">
      <c r="A206" s="23" t="s">
        <v>2229</v>
      </c>
      <c r="B206" s="151"/>
      <c r="C206" s="151"/>
      <c r="D206" s="151"/>
      <c r="E206" s="40"/>
      <c r="F206" s="151"/>
      <c r="G206" s="40"/>
    </row>
    <row r="207" spans="1:7" x14ac:dyDescent="0.35">
      <c r="A207" s="23" t="s">
        <v>2230</v>
      </c>
      <c r="B207" s="151"/>
      <c r="C207" s="151"/>
      <c r="D207" s="151"/>
      <c r="E207" s="40"/>
      <c r="F207" s="151"/>
      <c r="G207" s="40"/>
    </row>
    <row r="208" spans="1:7" x14ac:dyDescent="0.35">
      <c r="A208" s="23" t="s">
        <v>2231</v>
      </c>
      <c r="B208" s="151"/>
      <c r="C208" s="151"/>
      <c r="D208" s="151"/>
      <c r="E208" s="40"/>
      <c r="F208" s="151"/>
      <c r="G208" s="40"/>
    </row>
    <row r="209" spans="1:7" ht="18.5" x14ac:dyDescent="0.35">
      <c r="A209" s="95"/>
      <c r="B209" s="123" t="s">
        <v>2958</v>
      </c>
      <c r="C209" s="122"/>
      <c r="D209" s="122"/>
      <c r="E209" s="122"/>
      <c r="F209" s="122"/>
      <c r="G209" s="122"/>
    </row>
    <row r="210" spans="1:7" x14ac:dyDescent="0.35">
      <c r="A210" s="42"/>
      <c r="B210" s="42" t="s">
        <v>597</v>
      </c>
      <c r="C210" s="42" t="s">
        <v>598</v>
      </c>
      <c r="D210" s="42" t="s">
        <v>599</v>
      </c>
      <c r="E210" s="42"/>
      <c r="F210" s="42" t="s">
        <v>432</v>
      </c>
      <c r="G210" s="42" t="s">
        <v>600</v>
      </c>
    </row>
    <row r="211" spans="1:7" x14ac:dyDescent="0.35">
      <c r="A211" s="23" t="s">
        <v>1740</v>
      </c>
      <c r="B211" s="40" t="s">
        <v>602</v>
      </c>
      <c r="C211" s="139" t="s">
        <v>33</v>
      </c>
      <c r="D211" s="23"/>
      <c r="E211" s="37"/>
      <c r="F211" s="55"/>
      <c r="G211" s="55"/>
    </row>
    <row r="212" spans="1:7" x14ac:dyDescent="0.35">
      <c r="A212" s="37"/>
      <c r="B212" s="66"/>
      <c r="C212" s="37"/>
      <c r="D212" s="37"/>
      <c r="E212" s="37"/>
      <c r="F212" s="55"/>
      <c r="G212" s="55"/>
    </row>
    <row r="213" spans="1:7" x14ac:dyDescent="0.35">
      <c r="A213" s="23"/>
      <c r="B213" s="40" t="s">
        <v>603</v>
      </c>
      <c r="C213" s="37"/>
      <c r="D213" s="37"/>
      <c r="E213" s="37"/>
      <c r="F213" s="55"/>
      <c r="G213" s="55"/>
    </row>
    <row r="214" spans="1:7" x14ac:dyDescent="0.35">
      <c r="A214" s="23" t="s">
        <v>1741</v>
      </c>
      <c r="B214" s="151" t="s">
        <v>525</v>
      </c>
      <c r="C214" s="139" t="s">
        <v>33</v>
      </c>
      <c r="D214" s="157" t="s">
        <v>33</v>
      </c>
      <c r="E214" s="37"/>
      <c r="F214" s="111" t="str">
        <f>IF($C$238=0,"",IF(C214="[for completion]","",IF(C214="","",C214/$C$238)))</f>
        <v/>
      </c>
      <c r="G214" s="111" t="str">
        <f>IF($D$238=0,"",IF(D214="[for completion]","",IF(D214="","",D214/$D$238)))</f>
        <v/>
      </c>
    </row>
    <row r="215" spans="1:7" x14ac:dyDescent="0.35">
      <c r="A215" s="23" t="s">
        <v>1742</v>
      </c>
      <c r="B215" s="151" t="s">
        <v>525</v>
      </c>
      <c r="C215" s="139" t="s">
        <v>33</v>
      </c>
      <c r="D215" s="157" t="s">
        <v>33</v>
      </c>
      <c r="E215" s="37"/>
      <c r="F215" s="111" t="str">
        <f t="shared" ref="F215:F237" si="1">IF($C$238=0,"",IF(C215="[for completion]","",IF(C215="","",C215/$C$238)))</f>
        <v/>
      </c>
      <c r="G215" s="111" t="str">
        <f t="shared" ref="G215:G237" si="2">IF($D$238=0,"",IF(D215="[for completion]","",IF(D215="","",D215/$D$238)))</f>
        <v/>
      </c>
    </row>
    <row r="216" spans="1:7" x14ac:dyDescent="0.35">
      <c r="A216" s="23" t="s">
        <v>1743</v>
      </c>
      <c r="B216" s="151" t="s">
        <v>525</v>
      </c>
      <c r="C216" s="139" t="s">
        <v>33</v>
      </c>
      <c r="D216" s="157" t="s">
        <v>33</v>
      </c>
      <c r="E216" s="37"/>
      <c r="F216" s="111" t="str">
        <f t="shared" si="1"/>
        <v/>
      </c>
      <c r="G216" s="111" t="str">
        <f t="shared" si="2"/>
        <v/>
      </c>
    </row>
    <row r="217" spans="1:7" x14ac:dyDescent="0.35">
      <c r="A217" s="23" t="s">
        <v>1744</v>
      </c>
      <c r="B217" s="151" t="s">
        <v>525</v>
      </c>
      <c r="C217" s="139" t="s">
        <v>33</v>
      </c>
      <c r="D217" s="157" t="s">
        <v>33</v>
      </c>
      <c r="E217" s="37"/>
      <c r="F217" s="111" t="str">
        <f t="shared" si="1"/>
        <v/>
      </c>
      <c r="G217" s="111" t="str">
        <f t="shared" si="2"/>
        <v/>
      </c>
    </row>
    <row r="218" spans="1:7" x14ac:dyDescent="0.35">
      <c r="A218" s="23" t="s">
        <v>1745</v>
      </c>
      <c r="B218" s="151" t="s">
        <v>525</v>
      </c>
      <c r="C218" s="139" t="s">
        <v>33</v>
      </c>
      <c r="D218" s="157" t="s">
        <v>33</v>
      </c>
      <c r="E218" s="37"/>
      <c r="F218" s="111" t="str">
        <f t="shared" si="1"/>
        <v/>
      </c>
      <c r="G218" s="111" t="str">
        <f t="shared" si="2"/>
        <v/>
      </c>
    </row>
    <row r="219" spans="1:7" x14ac:dyDescent="0.35">
      <c r="A219" s="23" t="s">
        <v>1746</v>
      </c>
      <c r="B219" s="151" t="s">
        <v>525</v>
      </c>
      <c r="C219" s="139" t="s">
        <v>33</v>
      </c>
      <c r="D219" s="157" t="s">
        <v>33</v>
      </c>
      <c r="E219" s="37"/>
      <c r="F219" s="111" t="str">
        <f t="shared" si="1"/>
        <v/>
      </c>
      <c r="G219" s="111" t="str">
        <f t="shared" si="2"/>
        <v/>
      </c>
    </row>
    <row r="220" spans="1:7" x14ac:dyDescent="0.35">
      <c r="A220" s="23" t="s">
        <v>1747</v>
      </c>
      <c r="B220" s="151" t="s">
        <v>525</v>
      </c>
      <c r="C220" s="139" t="s">
        <v>33</v>
      </c>
      <c r="D220" s="157" t="s">
        <v>33</v>
      </c>
      <c r="E220" s="37"/>
      <c r="F220" s="111" t="str">
        <f t="shared" si="1"/>
        <v/>
      </c>
      <c r="G220" s="111" t="str">
        <f t="shared" si="2"/>
        <v/>
      </c>
    </row>
    <row r="221" spans="1:7" x14ac:dyDescent="0.35">
      <c r="A221" s="23" t="s">
        <v>1748</v>
      </c>
      <c r="B221" s="151" t="s">
        <v>525</v>
      </c>
      <c r="C221" s="139" t="s">
        <v>33</v>
      </c>
      <c r="D221" s="157" t="s">
        <v>33</v>
      </c>
      <c r="E221" s="37"/>
      <c r="F221" s="111" t="str">
        <f t="shared" si="1"/>
        <v/>
      </c>
      <c r="G221" s="111" t="str">
        <f t="shared" si="2"/>
        <v/>
      </c>
    </row>
    <row r="222" spans="1:7" x14ac:dyDescent="0.35">
      <c r="A222" s="23" t="s">
        <v>1749</v>
      </c>
      <c r="B222" s="151" t="s">
        <v>525</v>
      </c>
      <c r="C222" s="139" t="s">
        <v>33</v>
      </c>
      <c r="D222" s="157" t="s">
        <v>33</v>
      </c>
      <c r="E222" s="37"/>
      <c r="F222" s="111" t="str">
        <f t="shared" si="1"/>
        <v/>
      </c>
      <c r="G222" s="111" t="str">
        <f t="shared" si="2"/>
        <v/>
      </c>
    </row>
    <row r="223" spans="1:7" x14ac:dyDescent="0.35">
      <c r="A223" s="23" t="s">
        <v>1750</v>
      </c>
      <c r="B223" s="151" t="s">
        <v>525</v>
      </c>
      <c r="C223" s="139" t="s">
        <v>33</v>
      </c>
      <c r="D223" s="157" t="s">
        <v>33</v>
      </c>
      <c r="E223" s="40"/>
      <c r="F223" s="111" t="str">
        <f t="shared" si="1"/>
        <v/>
      </c>
      <c r="G223" s="111" t="str">
        <f t="shared" si="2"/>
        <v/>
      </c>
    </row>
    <row r="224" spans="1:7" x14ac:dyDescent="0.35">
      <c r="A224" s="23" t="s">
        <v>1751</v>
      </c>
      <c r="B224" s="151" t="s">
        <v>525</v>
      </c>
      <c r="C224" s="139" t="s">
        <v>33</v>
      </c>
      <c r="D224" s="157" t="s">
        <v>33</v>
      </c>
      <c r="E224" s="40"/>
      <c r="F224" s="111" t="str">
        <f t="shared" si="1"/>
        <v/>
      </c>
      <c r="G224" s="111" t="str">
        <f t="shared" si="2"/>
        <v/>
      </c>
    </row>
    <row r="225" spans="1:7" x14ac:dyDescent="0.35">
      <c r="A225" s="23" t="s">
        <v>1752</v>
      </c>
      <c r="B225" s="151" t="s">
        <v>525</v>
      </c>
      <c r="C225" s="139" t="s">
        <v>33</v>
      </c>
      <c r="D225" s="157" t="s">
        <v>33</v>
      </c>
      <c r="E225" s="40"/>
      <c r="F225" s="111" t="str">
        <f t="shared" si="1"/>
        <v/>
      </c>
      <c r="G225" s="111" t="str">
        <f t="shared" si="2"/>
        <v/>
      </c>
    </row>
    <row r="226" spans="1:7" x14ac:dyDescent="0.35">
      <c r="A226" s="23" t="s">
        <v>1753</v>
      </c>
      <c r="B226" s="151" t="s">
        <v>525</v>
      </c>
      <c r="C226" s="139" t="s">
        <v>33</v>
      </c>
      <c r="D226" s="157" t="s">
        <v>33</v>
      </c>
      <c r="E226" s="40"/>
      <c r="F226" s="111" t="str">
        <f t="shared" si="1"/>
        <v/>
      </c>
      <c r="G226" s="111" t="str">
        <f t="shared" si="2"/>
        <v/>
      </c>
    </row>
    <row r="227" spans="1:7" x14ac:dyDescent="0.35">
      <c r="A227" s="23" t="s">
        <v>1754</v>
      </c>
      <c r="B227" s="151" t="s">
        <v>525</v>
      </c>
      <c r="C227" s="139" t="s">
        <v>33</v>
      </c>
      <c r="D227" s="157" t="s">
        <v>33</v>
      </c>
      <c r="E227" s="40"/>
      <c r="F227" s="111" t="str">
        <f t="shared" si="1"/>
        <v/>
      </c>
      <c r="G227" s="111" t="str">
        <f t="shared" si="2"/>
        <v/>
      </c>
    </row>
    <row r="228" spans="1:7" x14ac:dyDescent="0.35">
      <c r="A228" s="23" t="s">
        <v>1755</v>
      </c>
      <c r="B228" s="151" t="s">
        <v>525</v>
      </c>
      <c r="C228" s="139" t="s">
        <v>33</v>
      </c>
      <c r="D228" s="157" t="s">
        <v>33</v>
      </c>
      <c r="E228" s="40"/>
      <c r="F228" s="111" t="str">
        <f t="shared" si="1"/>
        <v/>
      </c>
      <c r="G228" s="111" t="str">
        <f t="shared" si="2"/>
        <v/>
      </c>
    </row>
    <row r="229" spans="1:7" x14ac:dyDescent="0.35">
      <c r="A229" s="23" t="s">
        <v>1756</v>
      </c>
      <c r="B229" s="151" t="s">
        <v>525</v>
      </c>
      <c r="C229" s="139" t="s">
        <v>33</v>
      </c>
      <c r="D229" s="157" t="s">
        <v>33</v>
      </c>
      <c r="E229" s="23"/>
      <c r="F229" s="111" t="str">
        <f t="shared" si="1"/>
        <v/>
      </c>
      <c r="G229" s="111" t="str">
        <f t="shared" si="2"/>
        <v/>
      </c>
    </row>
    <row r="230" spans="1:7" x14ac:dyDescent="0.35">
      <c r="A230" s="23" t="s">
        <v>1757</v>
      </c>
      <c r="B230" s="151" t="s">
        <v>525</v>
      </c>
      <c r="C230" s="139" t="s">
        <v>33</v>
      </c>
      <c r="D230" s="157" t="s">
        <v>33</v>
      </c>
      <c r="E230" s="93"/>
      <c r="F230" s="111" t="str">
        <f t="shared" si="1"/>
        <v/>
      </c>
      <c r="G230" s="111" t="str">
        <f t="shared" si="2"/>
        <v/>
      </c>
    </row>
    <row r="231" spans="1:7" x14ac:dyDescent="0.35">
      <c r="A231" s="23" t="s">
        <v>1758</v>
      </c>
      <c r="B231" s="151" t="s">
        <v>525</v>
      </c>
      <c r="C231" s="139" t="s">
        <v>33</v>
      </c>
      <c r="D231" s="157" t="s">
        <v>33</v>
      </c>
      <c r="E231" s="93"/>
      <c r="F231" s="111" t="str">
        <f t="shared" si="1"/>
        <v/>
      </c>
      <c r="G231" s="111" t="str">
        <f t="shared" si="2"/>
        <v/>
      </c>
    </row>
    <row r="232" spans="1:7" x14ac:dyDescent="0.35">
      <c r="A232" s="23" t="s">
        <v>1759</v>
      </c>
      <c r="B232" s="151" t="s">
        <v>525</v>
      </c>
      <c r="C232" s="139" t="s">
        <v>33</v>
      </c>
      <c r="D232" s="157" t="s">
        <v>33</v>
      </c>
      <c r="E232" s="93"/>
      <c r="F232" s="111" t="str">
        <f t="shared" si="1"/>
        <v/>
      </c>
      <c r="G232" s="111" t="str">
        <f t="shared" si="2"/>
        <v/>
      </c>
    </row>
    <row r="233" spans="1:7" x14ac:dyDescent="0.35">
      <c r="A233" s="23" t="s">
        <v>1760</v>
      </c>
      <c r="B233" s="151" t="s">
        <v>525</v>
      </c>
      <c r="C233" s="139" t="s">
        <v>33</v>
      </c>
      <c r="D233" s="157" t="s">
        <v>33</v>
      </c>
      <c r="E233" s="93"/>
      <c r="F233" s="111" t="str">
        <f t="shared" si="1"/>
        <v/>
      </c>
      <c r="G233" s="111" t="str">
        <f t="shared" si="2"/>
        <v/>
      </c>
    </row>
    <row r="234" spans="1:7" x14ac:dyDescent="0.35">
      <c r="A234" s="23" t="s">
        <v>1761</v>
      </c>
      <c r="B234" s="151" t="s">
        <v>525</v>
      </c>
      <c r="C234" s="139" t="s">
        <v>33</v>
      </c>
      <c r="D234" s="157" t="s">
        <v>33</v>
      </c>
      <c r="E234" s="93"/>
      <c r="F234" s="111" t="str">
        <f t="shared" si="1"/>
        <v/>
      </c>
      <c r="G234" s="111" t="str">
        <f t="shared" si="2"/>
        <v/>
      </c>
    </row>
    <row r="235" spans="1:7" x14ac:dyDescent="0.35">
      <c r="A235" s="23" t="s">
        <v>1762</v>
      </c>
      <c r="B235" s="151" t="s">
        <v>525</v>
      </c>
      <c r="C235" s="139" t="s">
        <v>33</v>
      </c>
      <c r="D235" s="157" t="s">
        <v>33</v>
      </c>
      <c r="E235" s="93"/>
      <c r="F235" s="111" t="str">
        <f t="shared" si="1"/>
        <v/>
      </c>
      <c r="G235" s="111" t="str">
        <f t="shared" si="2"/>
        <v/>
      </c>
    </row>
    <row r="236" spans="1:7" x14ac:dyDescent="0.35">
      <c r="A236" s="23" t="s">
        <v>1763</v>
      </c>
      <c r="B236" s="151" t="s">
        <v>525</v>
      </c>
      <c r="C236" s="139" t="s">
        <v>33</v>
      </c>
      <c r="D236" s="157" t="s">
        <v>33</v>
      </c>
      <c r="E236" s="93"/>
      <c r="F236" s="111" t="str">
        <f t="shared" si="1"/>
        <v/>
      </c>
      <c r="G236" s="111" t="str">
        <f t="shared" si="2"/>
        <v/>
      </c>
    </row>
    <row r="237" spans="1:7" x14ac:dyDescent="0.35">
      <c r="A237" s="23" t="s">
        <v>1764</v>
      </c>
      <c r="B237" s="151" t="s">
        <v>525</v>
      </c>
      <c r="C237" s="139" t="s">
        <v>33</v>
      </c>
      <c r="D237" s="157" t="s">
        <v>33</v>
      </c>
      <c r="E237" s="93"/>
      <c r="F237" s="111" t="str">
        <f t="shared" si="1"/>
        <v/>
      </c>
      <c r="G237" s="111" t="str">
        <f t="shared" si="2"/>
        <v/>
      </c>
    </row>
    <row r="238" spans="1:7" x14ac:dyDescent="0.35">
      <c r="A238" s="23" t="s">
        <v>1765</v>
      </c>
      <c r="B238" s="50" t="s">
        <v>91</v>
      </c>
      <c r="C238" s="106">
        <f>SUM(C214:C237)</f>
        <v>0</v>
      </c>
      <c r="D238" s="48">
        <f>SUM(D214:D237)</f>
        <v>0</v>
      </c>
      <c r="E238" s="93"/>
      <c r="F238" s="120">
        <f>SUM(F214:F237)</f>
        <v>0</v>
      </c>
      <c r="G238" s="120">
        <f>SUM(G214:G237)</f>
        <v>0</v>
      </c>
    </row>
    <row r="239" spans="1:7" x14ac:dyDescent="0.35">
      <c r="A239" s="42"/>
      <c r="B239" s="42" t="s">
        <v>629</v>
      </c>
      <c r="C239" s="42" t="s">
        <v>598</v>
      </c>
      <c r="D239" s="42" t="s">
        <v>599</v>
      </c>
      <c r="E239" s="42"/>
      <c r="F239" s="42" t="s">
        <v>432</v>
      </c>
      <c r="G239" s="42" t="s">
        <v>600</v>
      </c>
    </row>
    <row r="240" spans="1:7" x14ac:dyDescent="0.35">
      <c r="A240" s="23" t="s">
        <v>1766</v>
      </c>
      <c r="B240" s="23" t="s">
        <v>631</v>
      </c>
      <c r="C240" s="156" t="s">
        <v>33</v>
      </c>
      <c r="D240" s="23"/>
      <c r="E240" s="23"/>
      <c r="F240" s="119"/>
      <c r="G240" s="119"/>
    </row>
    <row r="241" spans="1:7" x14ac:dyDescent="0.35">
      <c r="A241" s="23"/>
      <c r="B241" s="23"/>
      <c r="C241" s="23"/>
      <c r="D241" s="23"/>
      <c r="E241" s="23"/>
      <c r="F241" s="119"/>
      <c r="G241" s="119"/>
    </row>
    <row r="242" spans="1:7" x14ac:dyDescent="0.35">
      <c r="A242" s="23"/>
      <c r="B242" s="40" t="s">
        <v>632</v>
      </c>
      <c r="C242" s="23"/>
      <c r="D242" s="23"/>
      <c r="E242" s="23"/>
      <c r="F242" s="119"/>
      <c r="G242" s="119"/>
    </row>
    <row r="243" spans="1:7" x14ac:dyDescent="0.35">
      <c r="A243" s="23" t="s">
        <v>1767</v>
      </c>
      <c r="B243" s="23" t="s">
        <v>634</v>
      </c>
      <c r="C243" s="139" t="s">
        <v>33</v>
      </c>
      <c r="D243" s="157" t="s">
        <v>33</v>
      </c>
      <c r="E243" s="23"/>
      <c r="F243" s="111" t="str">
        <f>IF($C$251=0,"",IF(C243="[for completion]","",IF(C243="","",C243/$C$251)))</f>
        <v/>
      </c>
      <c r="G243" s="111" t="str">
        <f>IF($D$251=0,"",IF(D243="[for completion]","",IF(D243="","",D243/$D$251)))</f>
        <v/>
      </c>
    </row>
    <row r="244" spans="1:7" x14ac:dyDescent="0.35">
      <c r="A244" s="23" t="s">
        <v>1768</v>
      </c>
      <c r="B244" s="23" t="s">
        <v>636</v>
      </c>
      <c r="C244" s="139" t="s">
        <v>33</v>
      </c>
      <c r="D244" s="157" t="s">
        <v>33</v>
      </c>
      <c r="E244" s="23"/>
      <c r="F244" s="111" t="str">
        <f t="shared" ref="F244:F250" si="3">IF($C$251=0,"",IF(C244="[for completion]","",IF(C244="","",C244/$C$251)))</f>
        <v/>
      </c>
      <c r="G244" s="111" t="str">
        <f t="shared" ref="G244:G250" si="4">IF($D$251=0,"",IF(D244="[for completion]","",IF(D244="","",D244/$D$251)))</f>
        <v/>
      </c>
    </row>
    <row r="245" spans="1:7" x14ac:dyDescent="0.35">
      <c r="A245" s="23" t="s">
        <v>1769</v>
      </c>
      <c r="B245" s="23" t="s">
        <v>638</v>
      </c>
      <c r="C245" s="139" t="s">
        <v>33</v>
      </c>
      <c r="D245" s="157" t="s">
        <v>33</v>
      </c>
      <c r="E245" s="23"/>
      <c r="F245" s="111" t="str">
        <f t="shared" si="3"/>
        <v/>
      </c>
      <c r="G245" s="111" t="str">
        <f t="shared" si="4"/>
        <v/>
      </c>
    </row>
    <row r="246" spans="1:7" x14ac:dyDescent="0.35">
      <c r="A246" s="23" t="s">
        <v>1770</v>
      </c>
      <c r="B246" s="23" t="s">
        <v>640</v>
      </c>
      <c r="C246" s="139" t="s">
        <v>33</v>
      </c>
      <c r="D246" s="157" t="s">
        <v>33</v>
      </c>
      <c r="E246" s="23"/>
      <c r="F246" s="111" t="str">
        <f t="shared" si="3"/>
        <v/>
      </c>
      <c r="G246" s="111" t="str">
        <f t="shared" si="4"/>
        <v/>
      </c>
    </row>
    <row r="247" spans="1:7" x14ac:dyDescent="0.35">
      <c r="A247" s="23" t="s">
        <v>1771</v>
      </c>
      <c r="B247" s="23" t="s">
        <v>642</v>
      </c>
      <c r="C247" s="139" t="s">
        <v>33</v>
      </c>
      <c r="D247" s="157" t="s">
        <v>33</v>
      </c>
      <c r="E247" s="23"/>
      <c r="F247" s="111" t="str">
        <f>IF($C$251=0,"",IF(C247="[for completion]","",IF(C247="","",C247/$C$251)))</f>
        <v/>
      </c>
      <c r="G247" s="111" t="str">
        <f t="shared" si="4"/>
        <v/>
      </c>
    </row>
    <row r="248" spans="1:7" x14ac:dyDescent="0.35">
      <c r="A248" s="23" t="s">
        <v>1772</v>
      </c>
      <c r="B248" s="23" t="s">
        <v>644</v>
      </c>
      <c r="C248" s="139" t="s">
        <v>33</v>
      </c>
      <c r="D248" s="157" t="s">
        <v>33</v>
      </c>
      <c r="E248" s="23"/>
      <c r="F248" s="111" t="str">
        <f t="shared" si="3"/>
        <v/>
      </c>
      <c r="G248" s="111" t="str">
        <f t="shared" si="4"/>
        <v/>
      </c>
    </row>
    <row r="249" spans="1:7" x14ac:dyDescent="0.35">
      <c r="A249" s="23" t="s">
        <v>1773</v>
      </c>
      <c r="B249" s="23" t="s">
        <v>646</v>
      </c>
      <c r="C249" s="139" t="s">
        <v>33</v>
      </c>
      <c r="D249" s="157" t="s">
        <v>33</v>
      </c>
      <c r="E249" s="23"/>
      <c r="F249" s="111" t="str">
        <f t="shared" si="3"/>
        <v/>
      </c>
      <c r="G249" s="111" t="str">
        <f t="shared" si="4"/>
        <v/>
      </c>
    </row>
    <row r="250" spans="1:7" x14ac:dyDescent="0.35">
      <c r="A250" s="23" t="s">
        <v>1774</v>
      </c>
      <c r="B250" s="23" t="s">
        <v>648</v>
      </c>
      <c r="C250" s="139" t="s">
        <v>33</v>
      </c>
      <c r="D250" s="157" t="s">
        <v>33</v>
      </c>
      <c r="E250" s="23"/>
      <c r="F250" s="111" t="str">
        <f t="shared" si="3"/>
        <v/>
      </c>
      <c r="G250" s="111" t="str">
        <f t="shared" si="4"/>
        <v/>
      </c>
    </row>
    <row r="251" spans="1:7" x14ac:dyDescent="0.35">
      <c r="A251" s="23" t="s">
        <v>1775</v>
      </c>
      <c r="B251" s="50" t="s">
        <v>91</v>
      </c>
      <c r="C251" s="104">
        <f>SUM(C243:C250)</f>
        <v>0</v>
      </c>
      <c r="D251" s="105">
        <f>SUM(D243:D250)</f>
        <v>0</v>
      </c>
      <c r="E251" s="23"/>
      <c r="F251" s="120">
        <f>SUM(F240:F250)</f>
        <v>0</v>
      </c>
      <c r="G251" s="120">
        <f>SUM(G240:G250)</f>
        <v>0</v>
      </c>
    </row>
    <row r="252" spans="1:7" x14ac:dyDescent="0.35">
      <c r="A252" s="23" t="s">
        <v>1776</v>
      </c>
      <c r="B252" s="52" t="s">
        <v>651</v>
      </c>
      <c r="C252" s="139"/>
      <c r="D252" s="157"/>
      <c r="E252" s="23"/>
      <c r="F252" s="111" t="s">
        <v>1579</v>
      </c>
      <c r="G252" s="111" t="s">
        <v>1579</v>
      </c>
    </row>
    <row r="253" spans="1:7" x14ac:dyDescent="0.35">
      <c r="A253" s="23" t="s">
        <v>1777</v>
      </c>
      <c r="B253" s="52" t="s">
        <v>653</v>
      </c>
      <c r="C253" s="139"/>
      <c r="D253" s="157"/>
      <c r="E253" s="23"/>
      <c r="F253" s="111" t="s">
        <v>1579</v>
      </c>
      <c r="G253" s="111" t="s">
        <v>1579</v>
      </c>
    </row>
    <row r="254" spans="1:7" x14ac:dyDescent="0.35">
      <c r="A254" s="23" t="s">
        <v>1778</v>
      </c>
      <c r="B254" s="52" t="s">
        <v>655</v>
      </c>
      <c r="C254" s="139"/>
      <c r="D254" s="157"/>
      <c r="E254" s="23"/>
      <c r="F254" s="111" t="s">
        <v>1579</v>
      </c>
      <c r="G254" s="111" t="s">
        <v>1579</v>
      </c>
    </row>
    <row r="255" spans="1:7" x14ac:dyDescent="0.35">
      <c r="A255" s="23" t="s">
        <v>1779</v>
      </c>
      <c r="B255" s="52" t="s">
        <v>657</v>
      </c>
      <c r="C255" s="139"/>
      <c r="D255" s="157"/>
      <c r="E255" s="23"/>
      <c r="F255" s="111" t="s">
        <v>1579</v>
      </c>
      <c r="G255" s="111" t="s">
        <v>1579</v>
      </c>
    </row>
    <row r="256" spans="1:7" x14ac:dyDescent="0.35">
      <c r="A256" s="23" t="s">
        <v>1780</v>
      </c>
      <c r="B256" s="52" t="s">
        <v>659</v>
      </c>
      <c r="C256" s="139"/>
      <c r="D256" s="157"/>
      <c r="E256" s="23"/>
      <c r="F256" s="111" t="s">
        <v>1579</v>
      </c>
      <c r="G256" s="111" t="s">
        <v>1579</v>
      </c>
    </row>
    <row r="257" spans="1:7" x14ac:dyDescent="0.35">
      <c r="A257" s="23" t="s">
        <v>1781</v>
      </c>
      <c r="B257" s="52" t="s">
        <v>661</v>
      </c>
      <c r="C257" s="139"/>
      <c r="D257" s="157"/>
      <c r="E257" s="23"/>
      <c r="F257" s="111" t="s">
        <v>1579</v>
      </c>
      <c r="G257" s="111" t="s">
        <v>1579</v>
      </c>
    </row>
    <row r="258" spans="1:7" x14ac:dyDescent="0.35">
      <c r="A258" s="23" t="s">
        <v>1782</v>
      </c>
      <c r="B258" s="52"/>
      <c r="C258" s="23"/>
      <c r="D258" s="23"/>
      <c r="E258" s="23"/>
      <c r="F258" s="111"/>
      <c r="G258" s="111"/>
    </row>
    <row r="259" spans="1:7" x14ac:dyDescent="0.35">
      <c r="A259" s="23" t="s">
        <v>1783</v>
      </c>
      <c r="B259" s="52"/>
      <c r="C259" s="23"/>
      <c r="D259" s="23"/>
      <c r="E259" s="23"/>
      <c r="F259" s="111"/>
      <c r="G259" s="111"/>
    </row>
    <row r="260" spans="1:7" x14ac:dyDescent="0.35">
      <c r="A260" s="23" t="s">
        <v>1784</v>
      </c>
      <c r="B260" s="52"/>
      <c r="C260" s="23"/>
      <c r="D260" s="23"/>
      <c r="E260" s="23"/>
      <c r="F260" s="111"/>
      <c r="G260" s="111"/>
    </row>
    <row r="261" spans="1:7" x14ac:dyDescent="0.35">
      <c r="A261" s="42"/>
      <c r="B261" s="42" t="s">
        <v>665</v>
      </c>
      <c r="C261" s="42" t="s">
        <v>598</v>
      </c>
      <c r="D261" s="42" t="s">
        <v>599</v>
      </c>
      <c r="E261" s="42"/>
      <c r="F261" s="42" t="s">
        <v>432</v>
      </c>
      <c r="G261" s="42" t="s">
        <v>600</v>
      </c>
    </row>
    <row r="262" spans="1:7" x14ac:dyDescent="0.35">
      <c r="A262" s="23" t="s">
        <v>1785</v>
      </c>
      <c r="B262" s="23" t="s">
        <v>631</v>
      </c>
      <c r="C262" s="156" t="s">
        <v>65</v>
      </c>
      <c r="D262" s="23"/>
      <c r="E262" s="23"/>
      <c r="F262" s="119"/>
      <c r="G262" s="119"/>
    </row>
    <row r="263" spans="1:7" x14ac:dyDescent="0.35">
      <c r="A263" s="23"/>
      <c r="B263" s="23"/>
      <c r="C263" s="23"/>
      <c r="D263" s="23"/>
      <c r="E263" s="23"/>
      <c r="F263" s="119"/>
      <c r="G263" s="119"/>
    </row>
    <row r="264" spans="1:7" x14ac:dyDescent="0.35">
      <c r="A264" s="23"/>
      <c r="B264" s="40" t="s">
        <v>632</v>
      </c>
      <c r="C264" s="23"/>
      <c r="D264" s="23"/>
      <c r="E264" s="23"/>
      <c r="F264" s="119"/>
      <c r="G264" s="119"/>
    </row>
    <row r="265" spans="1:7" x14ac:dyDescent="0.35">
      <c r="A265" s="23" t="s">
        <v>1786</v>
      </c>
      <c r="B265" s="23" t="s">
        <v>634</v>
      </c>
      <c r="C265" s="139" t="s">
        <v>65</v>
      </c>
      <c r="D265" s="157" t="s">
        <v>65</v>
      </c>
      <c r="E265" s="23"/>
      <c r="F265" s="111" t="str">
        <f>IF($C$273=0,"",IF(C265="[for completion]","",IF(C265="","",C265/$C$273)))</f>
        <v/>
      </c>
      <c r="G265" s="111" t="str">
        <f>IF($D$273=0,"",IF(D265="[for completion]","",IF(D265="","",D265/$D$273)))</f>
        <v/>
      </c>
    </row>
    <row r="266" spans="1:7" x14ac:dyDescent="0.35">
      <c r="A266" s="23" t="s">
        <v>1787</v>
      </c>
      <c r="B266" s="23" t="s">
        <v>636</v>
      </c>
      <c r="C266" s="139" t="s">
        <v>65</v>
      </c>
      <c r="D266" s="157" t="s">
        <v>65</v>
      </c>
      <c r="E266" s="23"/>
      <c r="F266" s="111" t="str">
        <f t="shared" ref="F266:F272" si="5">IF($C$273=0,"",IF(C266="[for completion]","",IF(C266="","",C266/$C$273)))</f>
        <v/>
      </c>
      <c r="G266" s="111" t="str">
        <f t="shared" ref="G266:G272" si="6">IF($D$273=0,"",IF(D266="[for completion]","",IF(D266="","",D266/$D$273)))</f>
        <v/>
      </c>
    </row>
    <row r="267" spans="1:7" x14ac:dyDescent="0.35">
      <c r="A267" s="23" t="s">
        <v>1788</v>
      </c>
      <c r="B267" s="23" t="s">
        <v>638</v>
      </c>
      <c r="C267" s="139" t="s">
        <v>65</v>
      </c>
      <c r="D267" s="157" t="s">
        <v>65</v>
      </c>
      <c r="E267" s="23"/>
      <c r="F267" s="111" t="str">
        <f t="shared" si="5"/>
        <v/>
      </c>
      <c r="G267" s="111" t="str">
        <f t="shared" si="6"/>
        <v/>
      </c>
    </row>
    <row r="268" spans="1:7" x14ac:dyDescent="0.35">
      <c r="A268" s="23" t="s">
        <v>1789</v>
      </c>
      <c r="B268" s="23" t="s">
        <v>640</v>
      </c>
      <c r="C268" s="139" t="s">
        <v>65</v>
      </c>
      <c r="D268" s="157" t="s">
        <v>65</v>
      </c>
      <c r="E268" s="23"/>
      <c r="F268" s="111" t="str">
        <f t="shared" si="5"/>
        <v/>
      </c>
      <c r="G268" s="111" t="str">
        <f t="shared" si="6"/>
        <v/>
      </c>
    </row>
    <row r="269" spans="1:7" x14ac:dyDescent="0.35">
      <c r="A269" s="23" t="s">
        <v>1790</v>
      </c>
      <c r="B269" s="23" t="s">
        <v>642</v>
      </c>
      <c r="C269" s="139" t="s">
        <v>65</v>
      </c>
      <c r="D269" s="157" t="s">
        <v>65</v>
      </c>
      <c r="E269" s="23"/>
      <c r="F269" s="111" t="str">
        <f t="shared" si="5"/>
        <v/>
      </c>
      <c r="G269" s="111" t="str">
        <f t="shared" si="6"/>
        <v/>
      </c>
    </row>
    <row r="270" spans="1:7" x14ac:dyDescent="0.35">
      <c r="A270" s="23" t="s">
        <v>1791</v>
      </c>
      <c r="B270" s="23" t="s">
        <v>644</v>
      </c>
      <c r="C270" s="139" t="s">
        <v>65</v>
      </c>
      <c r="D270" s="157" t="s">
        <v>65</v>
      </c>
      <c r="E270" s="23"/>
      <c r="F270" s="111" t="str">
        <f t="shared" si="5"/>
        <v/>
      </c>
      <c r="G270" s="111" t="str">
        <f t="shared" si="6"/>
        <v/>
      </c>
    </row>
    <row r="271" spans="1:7" x14ac:dyDescent="0.35">
      <c r="A271" s="23" t="s">
        <v>1792</v>
      </c>
      <c r="B271" s="23" t="s">
        <v>646</v>
      </c>
      <c r="C271" s="139" t="s">
        <v>65</v>
      </c>
      <c r="D271" s="157" t="s">
        <v>65</v>
      </c>
      <c r="E271" s="23"/>
      <c r="F271" s="111" t="str">
        <f t="shared" si="5"/>
        <v/>
      </c>
      <c r="G271" s="111" t="str">
        <f t="shared" si="6"/>
        <v/>
      </c>
    </row>
    <row r="272" spans="1:7" x14ac:dyDescent="0.35">
      <c r="A272" s="23" t="s">
        <v>1793</v>
      </c>
      <c r="B272" s="23" t="s">
        <v>648</v>
      </c>
      <c r="C272" s="139" t="s">
        <v>65</v>
      </c>
      <c r="D272" s="157" t="s">
        <v>65</v>
      </c>
      <c r="E272" s="23"/>
      <c r="F272" s="111" t="str">
        <f t="shared" si="5"/>
        <v/>
      </c>
      <c r="G272" s="111" t="str">
        <f t="shared" si="6"/>
        <v/>
      </c>
    </row>
    <row r="273" spans="1:7" x14ac:dyDescent="0.35">
      <c r="A273" s="23" t="s">
        <v>1794</v>
      </c>
      <c r="B273" s="50" t="s">
        <v>91</v>
      </c>
      <c r="C273" s="104">
        <f>SUM(C265:C272)</f>
        <v>0</v>
      </c>
      <c r="D273" s="105">
        <f>SUM(D265:D272)</f>
        <v>0</v>
      </c>
      <c r="E273" s="23"/>
      <c r="F273" s="120">
        <f>SUM(F265:F272)</f>
        <v>0</v>
      </c>
      <c r="G273" s="120">
        <f>SUM(G265:G272)</f>
        <v>0</v>
      </c>
    </row>
    <row r="274" spans="1:7" x14ac:dyDescent="0.35">
      <c r="A274" s="23" t="s">
        <v>1795</v>
      </c>
      <c r="B274" s="52" t="s">
        <v>651</v>
      </c>
      <c r="C274" s="139"/>
      <c r="D274" s="157"/>
      <c r="E274" s="23"/>
      <c r="F274" s="111" t="s">
        <v>1579</v>
      </c>
      <c r="G274" s="111" t="s">
        <v>1579</v>
      </c>
    </row>
    <row r="275" spans="1:7" x14ac:dyDescent="0.35">
      <c r="A275" s="23" t="s">
        <v>1796</v>
      </c>
      <c r="B275" s="52" t="s">
        <v>653</v>
      </c>
      <c r="C275" s="139"/>
      <c r="D275" s="157"/>
      <c r="E275" s="23"/>
      <c r="F275" s="111" t="s">
        <v>1579</v>
      </c>
      <c r="G275" s="111" t="s">
        <v>1579</v>
      </c>
    </row>
    <row r="276" spans="1:7" x14ac:dyDescent="0.35">
      <c r="A276" s="23" t="s">
        <v>1797</v>
      </c>
      <c r="B276" s="52" t="s">
        <v>655</v>
      </c>
      <c r="C276" s="139"/>
      <c r="D276" s="157"/>
      <c r="E276" s="23"/>
      <c r="F276" s="111" t="s">
        <v>1579</v>
      </c>
      <c r="G276" s="111" t="s">
        <v>1579</v>
      </c>
    </row>
    <row r="277" spans="1:7" x14ac:dyDescent="0.35">
      <c r="A277" s="23" t="s">
        <v>1798</v>
      </c>
      <c r="B277" s="52" t="s">
        <v>657</v>
      </c>
      <c r="C277" s="139"/>
      <c r="D277" s="157"/>
      <c r="E277" s="23"/>
      <c r="F277" s="111" t="s">
        <v>1579</v>
      </c>
      <c r="G277" s="111" t="s">
        <v>1579</v>
      </c>
    </row>
    <row r="278" spans="1:7" x14ac:dyDescent="0.35">
      <c r="A278" s="23" t="s">
        <v>1799</v>
      </c>
      <c r="B278" s="52" t="s">
        <v>659</v>
      </c>
      <c r="C278" s="139"/>
      <c r="D278" s="157"/>
      <c r="E278" s="23"/>
      <c r="F278" s="111" t="s">
        <v>1579</v>
      </c>
      <c r="G278" s="111" t="s">
        <v>1579</v>
      </c>
    </row>
    <row r="279" spans="1:7" x14ac:dyDescent="0.35">
      <c r="A279" s="23" t="s">
        <v>1800</v>
      </c>
      <c r="B279" s="52" t="s">
        <v>661</v>
      </c>
      <c r="C279" s="139"/>
      <c r="D279" s="157"/>
      <c r="E279" s="23"/>
      <c r="F279" s="111" t="s">
        <v>1579</v>
      </c>
      <c r="G279" s="111" t="s">
        <v>1579</v>
      </c>
    </row>
    <row r="280" spans="1:7" x14ac:dyDescent="0.35">
      <c r="A280" s="23" t="s">
        <v>1801</v>
      </c>
      <c r="B280" s="52"/>
      <c r="C280" s="23"/>
      <c r="D280" s="23"/>
      <c r="E280" s="23"/>
      <c r="F280" s="49"/>
      <c r="G280" s="49"/>
    </row>
    <row r="281" spans="1:7" x14ac:dyDescent="0.35">
      <c r="A281" s="23" t="s">
        <v>1802</v>
      </c>
      <c r="B281" s="52"/>
      <c r="C281" s="23"/>
      <c r="D281" s="23"/>
      <c r="E281" s="23"/>
      <c r="F281" s="49"/>
      <c r="G281" s="49"/>
    </row>
    <row r="282" spans="1:7" x14ac:dyDescent="0.35">
      <c r="A282" s="23" t="s">
        <v>1803</v>
      </c>
      <c r="B282" s="52"/>
      <c r="C282" s="23"/>
      <c r="D282" s="23"/>
      <c r="E282" s="23"/>
      <c r="F282" s="49"/>
      <c r="G282" s="49"/>
    </row>
    <row r="283" spans="1:7" x14ac:dyDescent="0.35">
      <c r="A283" s="42"/>
      <c r="B283" s="42" t="s">
        <v>685</v>
      </c>
      <c r="C283" s="42" t="s">
        <v>432</v>
      </c>
      <c r="D283" s="42"/>
      <c r="E283" s="42"/>
      <c r="F283" s="42"/>
      <c r="G283" s="42"/>
    </row>
    <row r="284" spans="1:7" x14ac:dyDescent="0.35">
      <c r="A284" s="23" t="s">
        <v>1804</v>
      </c>
      <c r="B284" s="23" t="s">
        <v>687</v>
      </c>
      <c r="C284" s="156" t="s">
        <v>33</v>
      </c>
      <c r="D284" s="23"/>
      <c r="E284" s="93"/>
      <c r="F284" s="93"/>
      <c r="G284" s="93"/>
    </row>
    <row r="285" spans="1:7" x14ac:dyDescent="0.35">
      <c r="A285" s="23" t="s">
        <v>1805</v>
      </c>
      <c r="B285" s="23" t="s">
        <v>689</v>
      </c>
      <c r="C285" s="156" t="s">
        <v>33</v>
      </c>
      <c r="D285" s="23"/>
      <c r="E285" s="93"/>
      <c r="F285" s="93"/>
      <c r="G285" s="21"/>
    </row>
    <row r="286" spans="1:7" x14ac:dyDescent="0.35">
      <c r="A286" s="23" t="s">
        <v>1806</v>
      </c>
      <c r="B286" s="23" t="s">
        <v>691</v>
      </c>
      <c r="C286" s="156" t="s">
        <v>33</v>
      </c>
      <c r="D286" s="23"/>
      <c r="E286" s="93"/>
      <c r="F286" s="93"/>
      <c r="G286" s="21"/>
    </row>
    <row r="287" spans="1:7" x14ac:dyDescent="0.35">
      <c r="A287" s="23" t="s">
        <v>1807</v>
      </c>
      <c r="B287" s="23" t="s">
        <v>2136</v>
      </c>
      <c r="C287" s="156" t="s">
        <v>33</v>
      </c>
      <c r="D287" s="23"/>
      <c r="E287" s="93"/>
      <c r="F287" s="93"/>
      <c r="G287" s="21"/>
    </row>
    <row r="288" spans="1:7" x14ac:dyDescent="0.35">
      <c r="A288" s="23" t="s">
        <v>1808</v>
      </c>
      <c r="B288" s="40" t="s">
        <v>1324</v>
      </c>
      <c r="C288" s="156" t="s">
        <v>33</v>
      </c>
      <c r="D288" s="37"/>
      <c r="E288" s="37"/>
      <c r="F288" s="55"/>
      <c r="G288" s="55"/>
    </row>
    <row r="289" spans="1:7" x14ac:dyDescent="0.35">
      <c r="A289" s="23" t="s">
        <v>2137</v>
      </c>
      <c r="B289" s="23" t="s">
        <v>89</v>
      </c>
      <c r="C289" s="156" t="s">
        <v>33</v>
      </c>
      <c r="D289" s="23"/>
      <c r="E289" s="93"/>
      <c r="F289" s="93"/>
      <c r="G289" s="21"/>
    </row>
    <row r="290" spans="1:7" x14ac:dyDescent="0.35">
      <c r="A290" s="23" t="s">
        <v>1809</v>
      </c>
      <c r="B290" s="52" t="s">
        <v>695</v>
      </c>
      <c r="C290" s="158"/>
      <c r="D290" s="23"/>
      <c r="E290" s="93"/>
      <c r="F290" s="93"/>
      <c r="G290" s="21"/>
    </row>
    <row r="291" spans="1:7" x14ac:dyDescent="0.35">
      <c r="A291" s="23" t="s">
        <v>1810</v>
      </c>
      <c r="B291" s="52" t="s">
        <v>697</v>
      </c>
      <c r="C291" s="156"/>
      <c r="D291" s="23"/>
      <c r="E291" s="93"/>
      <c r="F291" s="93"/>
      <c r="G291" s="21"/>
    </row>
    <row r="292" spans="1:7" x14ac:dyDescent="0.35">
      <c r="A292" s="23" t="s">
        <v>1811</v>
      </c>
      <c r="B292" s="52" t="s">
        <v>699</v>
      </c>
      <c r="C292" s="156"/>
      <c r="D292" s="23"/>
      <c r="E292" s="93"/>
      <c r="F292" s="93"/>
      <c r="G292" s="21"/>
    </row>
    <row r="293" spans="1:7" x14ac:dyDescent="0.35">
      <c r="A293" s="23" t="s">
        <v>1812</v>
      </c>
      <c r="B293" s="52" t="s">
        <v>701</v>
      </c>
      <c r="C293" s="156"/>
      <c r="D293" s="23"/>
      <c r="E293" s="93"/>
      <c r="F293" s="93"/>
      <c r="G293" s="21"/>
    </row>
    <row r="294" spans="1:7" x14ac:dyDescent="0.35">
      <c r="A294" s="23" t="s">
        <v>1813</v>
      </c>
      <c r="B294" s="153" t="s">
        <v>93</v>
      </c>
      <c r="C294" s="156"/>
      <c r="D294" s="23"/>
      <c r="E294" s="93"/>
      <c r="F294" s="93"/>
      <c r="G294" s="21"/>
    </row>
    <row r="295" spans="1:7" x14ac:dyDescent="0.35">
      <c r="A295" s="23" t="s">
        <v>1814</v>
      </c>
      <c r="B295" s="153" t="s">
        <v>93</v>
      </c>
      <c r="C295" s="156"/>
      <c r="D295" s="23"/>
      <c r="E295" s="93"/>
      <c r="F295" s="93"/>
      <c r="G295" s="21"/>
    </row>
    <row r="296" spans="1:7" x14ac:dyDescent="0.35">
      <c r="A296" s="23" t="s">
        <v>1815</v>
      </c>
      <c r="B296" s="153" t="s">
        <v>93</v>
      </c>
      <c r="C296" s="156"/>
      <c r="D296" s="23"/>
      <c r="E296" s="93"/>
      <c r="F296" s="93"/>
      <c r="G296" s="21"/>
    </row>
    <row r="297" spans="1:7" x14ac:dyDescent="0.35">
      <c r="A297" s="23" t="s">
        <v>1816</v>
      </c>
      <c r="B297" s="153" t="s">
        <v>93</v>
      </c>
      <c r="C297" s="156"/>
      <c r="D297" s="23"/>
      <c r="E297" s="93"/>
      <c r="F297" s="93"/>
      <c r="G297" s="21"/>
    </row>
    <row r="298" spans="1:7" x14ac:dyDescent="0.35">
      <c r="A298" s="23" t="s">
        <v>1817</v>
      </c>
      <c r="B298" s="153" t="s">
        <v>93</v>
      </c>
      <c r="C298" s="156"/>
      <c r="D298" s="23"/>
      <c r="E298" s="93"/>
      <c r="F298" s="93"/>
      <c r="G298" s="21"/>
    </row>
    <row r="299" spans="1:7" x14ac:dyDescent="0.35">
      <c r="A299" s="23" t="s">
        <v>1818</v>
      </c>
      <c r="B299" s="153" t="s">
        <v>93</v>
      </c>
      <c r="C299" s="156"/>
      <c r="D299" s="23"/>
      <c r="E299" s="93"/>
      <c r="F299" s="93"/>
      <c r="G299" s="21"/>
    </row>
    <row r="300" spans="1:7" x14ac:dyDescent="0.35">
      <c r="A300" s="42"/>
      <c r="B300" s="42" t="s">
        <v>707</v>
      </c>
      <c r="C300" s="42" t="s">
        <v>432</v>
      </c>
      <c r="D300" s="42"/>
      <c r="E300" s="42"/>
      <c r="F300" s="42"/>
      <c r="G300" s="42"/>
    </row>
    <row r="301" spans="1:7" x14ac:dyDescent="0.35">
      <c r="A301" s="23" t="s">
        <v>1819</v>
      </c>
      <c r="B301" s="23" t="s">
        <v>1325</v>
      </c>
      <c r="C301" s="156" t="s">
        <v>33</v>
      </c>
      <c r="D301" s="23"/>
      <c r="E301" s="21"/>
      <c r="F301" s="21"/>
      <c r="G301" s="21"/>
    </row>
    <row r="302" spans="1:7" x14ac:dyDescent="0.35">
      <c r="A302" s="23" t="s">
        <v>1820</v>
      </c>
      <c r="B302" s="23" t="s">
        <v>709</v>
      </c>
      <c r="C302" s="156" t="s">
        <v>33</v>
      </c>
      <c r="D302" s="23"/>
      <c r="E302" s="21"/>
      <c r="F302" s="21"/>
      <c r="G302" s="21"/>
    </row>
    <row r="303" spans="1:7" x14ac:dyDescent="0.35">
      <c r="A303" s="23" t="s">
        <v>1821</v>
      </c>
      <c r="B303" s="23" t="s">
        <v>89</v>
      </c>
      <c r="C303" s="156" t="s">
        <v>33</v>
      </c>
      <c r="D303" s="23"/>
      <c r="E303" s="21"/>
      <c r="F303" s="21"/>
      <c r="G303" s="21"/>
    </row>
    <row r="304" spans="1:7" x14ac:dyDescent="0.35">
      <c r="A304" s="23" t="s">
        <v>1822</v>
      </c>
      <c r="B304" s="23"/>
      <c r="C304" s="99"/>
      <c r="D304" s="23"/>
      <c r="E304" s="21"/>
      <c r="F304" s="21"/>
      <c r="G304" s="21"/>
    </row>
    <row r="305" spans="1:7" x14ac:dyDescent="0.35">
      <c r="A305" s="23" t="s">
        <v>1823</v>
      </c>
      <c r="B305" s="23"/>
      <c r="C305" s="99"/>
      <c r="D305" s="23"/>
      <c r="E305" s="21"/>
      <c r="F305" s="21"/>
      <c r="G305" s="21"/>
    </row>
    <row r="306" spans="1:7" x14ac:dyDescent="0.35">
      <c r="A306" s="23" t="s">
        <v>1824</v>
      </c>
      <c r="B306" s="23"/>
      <c r="C306" s="99"/>
      <c r="D306" s="23"/>
      <c r="E306" s="21"/>
      <c r="F306" s="21"/>
      <c r="G306" s="21"/>
    </row>
    <row r="307" spans="1:7" x14ac:dyDescent="0.35">
      <c r="A307" s="42"/>
      <c r="B307" s="42" t="s">
        <v>2059</v>
      </c>
      <c r="C307" s="42" t="s">
        <v>60</v>
      </c>
      <c r="D307" s="42" t="s">
        <v>1566</v>
      </c>
      <c r="E307" s="42"/>
      <c r="F307" s="42" t="s">
        <v>432</v>
      </c>
      <c r="G307" s="42" t="s">
        <v>1825</v>
      </c>
    </row>
    <row r="308" spans="1:7" x14ac:dyDescent="0.35">
      <c r="A308" s="23" t="s">
        <v>1826</v>
      </c>
      <c r="B308" s="151" t="s">
        <v>525</v>
      </c>
      <c r="C308" s="139" t="s">
        <v>33</v>
      </c>
      <c r="D308" s="157" t="s">
        <v>33</v>
      </c>
      <c r="E308" s="29"/>
      <c r="F308" s="111" t="str">
        <f>IF($C$326=0,"",IF(C308="[for completion]","",IF(C308="","",C308/$C$326)))</f>
        <v/>
      </c>
      <c r="G308" s="111" t="str">
        <f>IF($D$326=0,"",IF(D308="[for completion]","",IF(D308="","",D308/$D$326)))</f>
        <v/>
      </c>
    </row>
    <row r="309" spans="1:7" x14ac:dyDescent="0.35">
      <c r="A309" s="23" t="s">
        <v>1827</v>
      </c>
      <c r="B309" s="151" t="s">
        <v>525</v>
      </c>
      <c r="C309" s="139" t="s">
        <v>33</v>
      </c>
      <c r="D309" s="157" t="s">
        <v>33</v>
      </c>
      <c r="E309" s="29"/>
      <c r="F309" s="111" t="str">
        <f t="shared" ref="F309:F325" si="7">IF($C$326=0,"",IF(C309="[for completion]","",IF(C309="","",C309/$C$326)))</f>
        <v/>
      </c>
      <c r="G309" s="111" t="str">
        <f t="shared" ref="G309:G325" si="8">IF($D$326=0,"",IF(D309="[for completion]","",IF(D309="","",D309/$D$326)))</f>
        <v/>
      </c>
    </row>
    <row r="310" spans="1:7" x14ac:dyDescent="0.35">
      <c r="A310" s="23" t="s">
        <v>1828</v>
      </c>
      <c r="B310" s="151" t="s">
        <v>525</v>
      </c>
      <c r="C310" s="139" t="s">
        <v>33</v>
      </c>
      <c r="D310" s="157" t="s">
        <v>33</v>
      </c>
      <c r="E310" s="29"/>
      <c r="F310" s="111" t="str">
        <f t="shared" si="7"/>
        <v/>
      </c>
      <c r="G310" s="111" t="str">
        <f t="shared" si="8"/>
        <v/>
      </c>
    </row>
    <row r="311" spans="1:7" x14ac:dyDescent="0.35">
      <c r="A311" s="23" t="s">
        <v>1829</v>
      </c>
      <c r="B311" s="151" t="s">
        <v>525</v>
      </c>
      <c r="C311" s="139" t="s">
        <v>33</v>
      </c>
      <c r="D311" s="157" t="s">
        <v>33</v>
      </c>
      <c r="E311" s="29"/>
      <c r="F311" s="111" t="str">
        <f t="shared" si="7"/>
        <v/>
      </c>
      <c r="G311" s="111" t="str">
        <f t="shared" si="8"/>
        <v/>
      </c>
    </row>
    <row r="312" spans="1:7" x14ac:dyDescent="0.35">
      <c r="A312" s="23" t="s">
        <v>1830</v>
      </c>
      <c r="B312" s="151" t="s">
        <v>525</v>
      </c>
      <c r="C312" s="139" t="s">
        <v>33</v>
      </c>
      <c r="D312" s="157" t="s">
        <v>33</v>
      </c>
      <c r="E312" s="29"/>
      <c r="F312" s="111" t="str">
        <f t="shared" si="7"/>
        <v/>
      </c>
      <c r="G312" s="111" t="str">
        <f t="shared" si="8"/>
        <v/>
      </c>
    </row>
    <row r="313" spans="1:7" x14ac:dyDescent="0.35">
      <c r="A313" s="23" t="s">
        <v>1831</v>
      </c>
      <c r="B313" s="151" t="s">
        <v>525</v>
      </c>
      <c r="C313" s="139" t="s">
        <v>33</v>
      </c>
      <c r="D313" s="157" t="s">
        <v>33</v>
      </c>
      <c r="E313" s="29"/>
      <c r="F313" s="111" t="str">
        <f t="shared" si="7"/>
        <v/>
      </c>
      <c r="G313" s="111" t="str">
        <f t="shared" si="8"/>
        <v/>
      </c>
    </row>
    <row r="314" spans="1:7" x14ac:dyDescent="0.35">
      <c r="A314" s="23" t="s">
        <v>1832</v>
      </c>
      <c r="B314" s="151" t="s">
        <v>525</v>
      </c>
      <c r="C314" s="139" t="s">
        <v>33</v>
      </c>
      <c r="D314" s="157" t="s">
        <v>33</v>
      </c>
      <c r="E314" s="29"/>
      <c r="F314" s="111" t="str">
        <f>IF($C$326=0,"",IF(C314="[for completion]","",IF(C314="","",C314/$C$326)))</f>
        <v/>
      </c>
      <c r="G314" s="111" t="str">
        <f t="shared" si="8"/>
        <v/>
      </c>
    </row>
    <row r="315" spans="1:7" x14ac:dyDescent="0.35">
      <c r="A315" s="23" t="s">
        <v>1833</v>
      </c>
      <c r="B315" s="151" t="s">
        <v>525</v>
      </c>
      <c r="C315" s="139" t="s">
        <v>33</v>
      </c>
      <c r="D315" s="157" t="s">
        <v>33</v>
      </c>
      <c r="E315" s="29"/>
      <c r="F315" s="111" t="str">
        <f t="shared" si="7"/>
        <v/>
      </c>
      <c r="G315" s="111" t="str">
        <f t="shared" si="8"/>
        <v/>
      </c>
    </row>
    <row r="316" spans="1:7" x14ac:dyDescent="0.35">
      <c r="A316" s="23" t="s">
        <v>1834</v>
      </c>
      <c r="B316" s="151" t="s">
        <v>525</v>
      </c>
      <c r="C316" s="139" t="s">
        <v>33</v>
      </c>
      <c r="D316" s="157" t="s">
        <v>33</v>
      </c>
      <c r="E316" s="29"/>
      <c r="F316" s="111" t="str">
        <f t="shared" si="7"/>
        <v/>
      </c>
      <c r="G316" s="111" t="str">
        <f t="shared" si="8"/>
        <v/>
      </c>
    </row>
    <row r="317" spans="1:7" x14ac:dyDescent="0.35">
      <c r="A317" s="23" t="s">
        <v>1835</v>
      </c>
      <c r="B317" s="151" t="s">
        <v>525</v>
      </c>
      <c r="C317" s="139" t="s">
        <v>33</v>
      </c>
      <c r="D317" s="157" t="s">
        <v>33</v>
      </c>
      <c r="E317" s="29"/>
      <c r="F317" s="111" t="str">
        <f t="shared" si="7"/>
        <v/>
      </c>
      <c r="G317" s="111" t="str">
        <f>IF($D$326=0,"",IF(D317="[for completion]","",IF(D317="","",D317/$D$326)))</f>
        <v/>
      </c>
    </row>
    <row r="318" spans="1:7" x14ac:dyDescent="0.35">
      <c r="A318" s="23" t="s">
        <v>1836</v>
      </c>
      <c r="B318" s="151" t="s">
        <v>525</v>
      </c>
      <c r="C318" s="139" t="s">
        <v>33</v>
      </c>
      <c r="D318" s="157" t="s">
        <v>33</v>
      </c>
      <c r="E318" s="29"/>
      <c r="F318" s="111" t="str">
        <f t="shared" si="7"/>
        <v/>
      </c>
      <c r="G318" s="111" t="str">
        <f t="shared" si="8"/>
        <v/>
      </c>
    </row>
    <row r="319" spans="1:7" x14ac:dyDescent="0.35">
      <c r="A319" s="23" t="s">
        <v>1837</v>
      </c>
      <c r="B319" s="151" t="s">
        <v>525</v>
      </c>
      <c r="C319" s="139" t="s">
        <v>33</v>
      </c>
      <c r="D319" s="157" t="s">
        <v>33</v>
      </c>
      <c r="E319" s="29"/>
      <c r="F319" s="111" t="str">
        <f t="shared" si="7"/>
        <v/>
      </c>
      <c r="G319" s="111" t="str">
        <f t="shared" si="8"/>
        <v/>
      </c>
    </row>
    <row r="320" spans="1:7" x14ac:dyDescent="0.35">
      <c r="A320" s="23" t="s">
        <v>1838</v>
      </c>
      <c r="B320" s="151" t="s">
        <v>525</v>
      </c>
      <c r="C320" s="139" t="s">
        <v>33</v>
      </c>
      <c r="D320" s="157" t="s">
        <v>33</v>
      </c>
      <c r="E320" s="29"/>
      <c r="F320" s="111" t="str">
        <f t="shared" si="7"/>
        <v/>
      </c>
      <c r="G320" s="111" t="str">
        <f t="shared" si="8"/>
        <v/>
      </c>
    </row>
    <row r="321" spans="1:7" x14ac:dyDescent="0.35">
      <c r="A321" s="23" t="s">
        <v>1839</v>
      </c>
      <c r="B321" s="151" t="s">
        <v>525</v>
      </c>
      <c r="C321" s="139" t="s">
        <v>33</v>
      </c>
      <c r="D321" s="157" t="s">
        <v>33</v>
      </c>
      <c r="E321" s="29"/>
      <c r="F321" s="111" t="str">
        <f t="shared" si="7"/>
        <v/>
      </c>
      <c r="G321" s="111" t="str">
        <f t="shared" si="8"/>
        <v/>
      </c>
    </row>
    <row r="322" spans="1:7" x14ac:dyDescent="0.35">
      <c r="A322" s="23" t="s">
        <v>1840</v>
      </c>
      <c r="B322" s="151" t="s">
        <v>525</v>
      </c>
      <c r="C322" s="139" t="s">
        <v>33</v>
      </c>
      <c r="D322" s="157" t="s">
        <v>33</v>
      </c>
      <c r="E322" s="29"/>
      <c r="F322" s="111" t="str">
        <f t="shared" si="7"/>
        <v/>
      </c>
      <c r="G322" s="111" t="str">
        <f t="shared" si="8"/>
        <v/>
      </c>
    </row>
    <row r="323" spans="1:7" x14ac:dyDescent="0.35">
      <c r="A323" s="23" t="s">
        <v>1841</v>
      </c>
      <c r="B323" s="151" t="s">
        <v>525</v>
      </c>
      <c r="C323" s="139" t="s">
        <v>33</v>
      </c>
      <c r="D323" s="157" t="s">
        <v>33</v>
      </c>
      <c r="E323" s="29"/>
      <c r="F323" s="111" t="str">
        <f t="shared" si="7"/>
        <v/>
      </c>
      <c r="G323" s="111" t="str">
        <f t="shared" si="8"/>
        <v/>
      </c>
    </row>
    <row r="324" spans="1:7" x14ac:dyDescent="0.35">
      <c r="A324" s="23" t="s">
        <v>1842</v>
      </c>
      <c r="B324" s="151" t="s">
        <v>525</v>
      </c>
      <c r="C324" s="139" t="s">
        <v>33</v>
      </c>
      <c r="D324" s="157" t="s">
        <v>33</v>
      </c>
      <c r="E324" s="29"/>
      <c r="F324" s="111" t="str">
        <f t="shared" si="7"/>
        <v/>
      </c>
      <c r="G324" s="111" t="str">
        <f t="shared" si="8"/>
        <v/>
      </c>
    </row>
    <row r="325" spans="1:7" x14ac:dyDescent="0.35">
      <c r="A325" s="23" t="s">
        <v>1843</v>
      </c>
      <c r="B325" s="40" t="s">
        <v>1959</v>
      </c>
      <c r="C325" s="139" t="s">
        <v>33</v>
      </c>
      <c r="D325" s="157" t="s">
        <v>33</v>
      </c>
      <c r="E325" s="29"/>
      <c r="F325" s="111" t="str">
        <f t="shared" si="7"/>
        <v/>
      </c>
      <c r="G325" s="111" t="str">
        <f t="shared" si="8"/>
        <v/>
      </c>
    </row>
    <row r="326" spans="1:7" x14ac:dyDescent="0.35">
      <c r="A326" s="23" t="s">
        <v>1844</v>
      </c>
      <c r="B326" s="40" t="s">
        <v>91</v>
      </c>
      <c r="C326" s="104">
        <f>SUM(C308:C325)</f>
        <v>0</v>
      </c>
      <c r="D326" s="105">
        <f>SUM(D308:D325)</f>
        <v>0</v>
      </c>
      <c r="E326" s="29"/>
      <c r="F326" s="120">
        <f>SUM(F308:F325)</f>
        <v>0</v>
      </c>
      <c r="G326" s="120">
        <f>SUM(G308:G325)</f>
        <v>0</v>
      </c>
    </row>
    <row r="327" spans="1:7" x14ac:dyDescent="0.35">
      <c r="A327" s="23" t="s">
        <v>1845</v>
      </c>
      <c r="B327" s="40"/>
      <c r="C327" s="23"/>
      <c r="D327" s="23"/>
      <c r="E327" s="29"/>
      <c r="F327" s="29"/>
      <c r="G327" s="29"/>
    </row>
    <row r="328" spans="1:7" x14ac:dyDescent="0.35">
      <c r="A328" s="23" t="s">
        <v>1846</v>
      </c>
      <c r="B328" s="40"/>
      <c r="C328" s="23"/>
      <c r="D328" s="23"/>
      <c r="E328" s="29"/>
      <c r="F328" s="29"/>
      <c r="G328" s="29"/>
    </row>
    <row r="329" spans="1:7" x14ac:dyDescent="0.35">
      <c r="A329" s="23" t="s">
        <v>1847</v>
      </c>
      <c r="B329" s="40"/>
      <c r="C329" s="23"/>
      <c r="D329" s="23"/>
      <c r="E329" s="29"/>
      <c r="F329" s="29"/>
      <c r="G329" s="29"/>
    </row>
    <row r="330" spans="1:7" x14ac:dyDescent="0.35">
      <c r="A330" s="42"/>
      <c r="B330" s="42" t="s">
        <v>2534</v>
      </c>
      <c r="C330" s="42" t="s">
        <v>60</v>
      </c>
      <c r="D330" s="42" t="s">
        <v>1566</v>
      </c>
      <c r="E330" s="42"/>
      <c r="F330" s="42" t="s">
        <v>432</v>
      </c>
      <c r="G330" s="42" t="s">
        <v>1825</v>
      </c>
    </row>
    <row r="331" spans="1:7" x14ac:dyDescent="0.35">
      <c r="A331" s="23" t="s">
        <v>1848</v>
      </c>
      <c r="B331" s="151" t="s">
        <v>525</v>
      </c>
      <c r="C331" s="139" t="s">
        <v>33</v>
      </c>
      <c r="D331" s="157" t="s">
        <v>33</v>
      </c>
      <c r="E331" s="29"/>
      <c r="F331" s="111" t="str">
        <f>IF($C$349=0,"",IF(C331="[for completion]","",IF(C331="","",C331/$C$349)))</f>
        <v/>
      </c>
      <c r="G331" s="111" t="str">
        <f>IF($D$349=0,"",IF(D331="[for completion]","",IF(D331="","",D331/$D$349)))</f>
        <v/>
      </c>
    </row>
    <row r="332" spans="1:7" x14ac:dyDescent="0.35">
      <c r="A332" s="23" t="s">
        <v>1849</v>
      </c>
      <c r="B332" s="151" t="s">
        <v>525</v>
      </c>
      <c r="C332" s="139" t="s">
        <v>33</v>
      </c>
      <c r="D332" s="157" t="s">
        <v>33</v>
      </c>
      <c r="E332" s="29"/>
      <c r="F332" s="111" t="str">
        <f t="shared" ref="F332:F348" si="9">IF($C$349=0,"",IF(C332="[for completion]","",IF(C332="","",C332/$C$349)))</f>
        <v/>
      </c>
      <c r="G332" s="111" t="str">
        <f t="shared" ref="G332:G348" si="10">IF($D$349=0,"",IF(D332="[for completion]","",IF(D332="","",D332/$D$349)))</f>
        <v/>
      </c>
    </row>
    <row r="333" spans="1:7" x14ac:dyDescent="0.35">
      <c r="A333" s="23" t="s">
        <v>1850</v>
      </c>
      <c r="B333" s="151" t="s">
        <v>525</v>
      </c>
      <c r="C333" s="139" t="s">
        <v>33</v>
      </c>
      <c r="D333" s="157" t="s">
        <v>33</v>
      </c>
      <c r="E333" s="29"/>
      <c r="F333" s="111" t="str">
        <f t="shared" si="9"/>
        <v/>
      </c>
      <c r="G333" s="111" t="str">
        <f t="shared" si="10"/>
        <v/>
      </c>
    </row>
    <row r="334" spans="1:7" x14ac:dyDescent="0.35">
      <c r="A334" s="23" t="s">
        <v>1851</v>
      </c>
      <c r="B334" s="151" t="s">
        <v>525</v>
      </c>
      <c r="C334" s="139" t="s">
        <v>33</v>
      </c>
      <c r="D334" s="157" t="s">
        <v>33</v>
      </c>
      <c r="E334" s="29"/>
      <c r="F334" s="111" t="str">
        <f t="shared" si="9"/>
        <v/>
      </c>
      <c r="G334" s="111" t="str">
        <f t="shared" si="10"/>
        <v/>
      </c>
    </row>
    <row r="335" spans="1:7" x14ac:dyDescent="0.35">
      <c r="A335" s="23" t="s">
        <v>1852</v>
      </c>
      <c r="B335" s="151" t="s">
        <v>525</v>
      </c>
      <c r="C335" s="139" t="s">
        <v>33</v>
      </c>
      <c r="D335" s="157" t="s">
        <v>33</v>
      </c>
      <c r="E335" s="29"/>
      <c r="F335" s="111" t="str">
        <f t="shared" si="9"/>
        <v/>
      </c>
      <c r="G335" s="111" t="str">
        <f t="shared" si="10"/>
        <v/>
      </c>
    </row>
    <row r="336" spans="1:7" x14ac:dyDescent="0.35">
      <c r="A336" s="23" t="s">
        <v>1853</v>
      </c>
      <c r="B336" s="151" t="s">
        <v>525</v>
      </c>
      <c r="C336" s="139" t="s">
        <v>33</v>
      </c>
      <c r="D336" s="157" t="s">
        <v>33</v>
      </c>
      <c r="E336" s="29"/>
      <c r="F336" s="111" t="str">
        <f t="shared" si="9"/>
        <v/>
      </c>
      <c r="G336" s="111" t="str">
        <f t="shared" si="10"/>
        <v/>
      </c>
    </row>
    <row r="337" spans="1:7" x14ac:dyDescent="0.35">
      <c r="A337" s="23" t="s">
        <v>1854</v>
      </c>
      <c r="B337" s="151" t="s">
        <v>525</v>
      </c>
      <c r="C337" s="139" t="s">
        <v>33</v>
      </c>
      <c r="D337" s="157" t="s">
        <v>33</v>
      </c>
      <c r="E337" s="29"/>
      <c r="F337" s="111" t="str">
        <f t="shared" si="9"/>
        <v/>
      </c>
      <c r="G337" s="111" t="str">
        <f t="shared" si="10"/>
        <v/>
      </c>
    </row>
    <row r="338" spans="1:7" x14ac:dyDescent="0.35">
      <c r="A338" s="23" t="s">
        <v>1855</v>
      </c>
      <c r="B338" s="151" t="s">
        <v>525</v>
      </c>
      <c r="C338" s="139" t="s">
        <v>33</v>
      </c>
      <c r="D338" s="157" t="s">
        <v>33</v>
      </c>
      <c r="E338" s="29"/>
      <c r="F338" s="111" t="str">
        <f t="shared" si="9"/>
        <v/>
      </c>
      <c r="G338" s="111" t="str">
        <f t="shared" si="10"/>
        <v/>
      </c>
    </row>
    <row r="339" spans="1:7" x14ac:dyDescent="0.35">
      <c r="A339" s="23" t="s">
        <v>1856</v>
      </c>
      <c r="B339" s="151" t="s">
        <v>525</v>
      </c>
      <c r="C339" s="139" t="s">
        <v>33</v>
      </c>
      <c r="D339" s="157" t="s">
        <v>33</v>
      </c>
      <c r="E339" s="29"/>
      <c r="F339" s="111" t="str">
        <f t="shared" si="9"/>
        <v/>
      </c>
      <c r="G339" s="111" t="str">
        <f t="shared" si="10"/>
        <v/>
      </c>
    </row>
    <row r="340" spans="1:7" x14ac:dyDescent="0.35">
      <c r="A340" s="23" t="s">
        <v>1857</v>
      </c>
      <c r="B340" s="151" t="s">
        <v>525</v>
      </c>
      <c r="C340" s="139" t="s">
        <v>33</v>
      </c>
      <c r="D340" s="157" t="s">
        <v>33</v>
      </c>
      <c r="E340" s="29"/>
      <c r="F340" s="111" t="str">
        <f t="shared" si="9"/>
        <v/>
      </c>
      <c r="G340" s="111" t="str">
        <f t="shared" si="10"/>
        <v/>
      </c>
    </row>
    <row r="341" spans="1:7" x14ac:dyDescent="0.35">
      <c r="A341" s="23" t="s">
        <v>2037</v>
      </c>
      <c r="B341" s="151" t="s">
        <v>525</v>
      </c>
      <c r="C341" s="139" t="s">
        <v>33</v>
      </c>
      <c r="D341" s="157" t="s">
        <v>33</v>
      </c>
      <c r="E341" s="29"/>
      <c r="F341" s="111" t="str">
        <f t="shared" si="9"/>
        <v/>
      </c>
      <c r="G341" s="111" t="str">
        <f t="shared" si="10"/>
        <v/>
      </c>
    </row>
    <row r="342" spans="1:7" x14ac:dyDescent="0.35">
      <c r="A342" s="23" t="s">
        <v>2060</v>
      </c>
      <c r="B342" s="151" t="s">
        <v>525</v>
      </c>
      <c r="C342" s="139" t="s">
        <v>33</v>
      </c>
      <c r="D342" s="157" t="s">
        <v>33</v>
      </c>
      <c r="E342" s="29"/>
      <c r="F342" s="111" t="str">
        <f t="shared" si="9"/>
        <v/>
      </c>
      <c r="G342" s="111" t="str">
        <f>IF($D$349=0,"",IF(D342="[for completion]","",IF(D342="","",D342/$D$349)))</f>
        <v/>
      </c>
    </row>
    <row r="343" spans="1:7" x14ac:dyDescent="0.35">
      <c r="A343" s="23" t="s">
        <v>2061</v>
      </c>
      <c r="B343" s="151" t="s">
        <v>525</v>
      </c>
      <c r="C343" s="139" t="s">
        <v>33</v>
      </c>
      <c r="D343" s="157" t="s">
        <v>33</v>
      </c>
      <c r="E343" s="29"/>
      <c r="F343" s="111" t="str">
        <f t="shared" si="9"/>
        <v/>
      </c>
      <c r="G343" s="111" t="str">
        <f t="shared" si="10"/>
        <v/>
      </c>
    </row>
    <row r="344" spans="1:7" x14ac:dyDescent="0.35">
      <c r="A344" s="23" t="s">
        <v>2062</v>
      </c>
      <c r="B344" s="151" t="s">
        <v>525</v>
      </c>
      <c r="C344" s="139" t="s">
        <v>33</v>
      </c>
      <c r="D344" s="157" t="s">
        <v>33</v>
      </c>
      <c r="E344" s="29"/>
      <c r="F344" s="111" t="str">
        <f t="shared" si="9"/>
        <v/>
      </c>
      <c r="G344" s="111" t="str">
        <f t="shared" si="10"/>
        <v/>
      </c>
    </row>
    <row r="345" spans="1:7" x14ac:dyDescent="0.35">
      <c r="A345" s="23" t="s">
        <v>2063</v>
      </c>
      <c r="B345" s="151" t="s">
        <v>525</v>
      </c>
      <c r="C345" s="139" t="s">
        <v>33</v>
      </c>
      <c r="D345" s="157" t="s">
        <v>33</v>
      </c>
      <c r="E345" s="29"/>
      <c r="F345" s="111" t="str">
        <f t="shared" si="9"/>
        <v/>
      </c>
      <c r="G345" s="111" t="str">
        <f t="shared" si="10"/>
        <v/>
      </c>
    </row>
    <row r="346" spans="1:7" x14ac:dyDescent="0.35">
      <c r="A346" s="23" t="s">
        <v>2064</v>
      </c>
      <c r="B346" s="151" t="s">
        <v>525</v>
      </c>
      <c r="C346" s="139" t="s">
        <v>33</v>
      </c>
      <c r="D346" s="157" t="s">
        <v>33</v>
      </c>
      <c r="E346" s="29"/>
      <c r="F346" s="111" t="str">
        <f>IF($C$349=0,"",IF(C346="[for completion]","",IF(C346="","",C346/$C$349)))</f>
        <v/>
      </c>
      <c r="G346" s="111" t="str">
        <f t="shared" si="10"/>
        <v/>
      </c>
    </row>
    <row r="347" spans="1:7" x14ac:dyDescent="0.35">
      <c r="A347" s="23" t="s">
        <v>2065</v>
      </c>
      <c r="B347" s="151" t="s">
        <v>525</v>
      </c>
      <c r="C347" s="139" t="s">
        <v>33</v>
      </c>
      <c r="D347" s="157" t="s">
        <v>33</v>
      </c>
      <c r="E347" s="29"/>
      <c r="F347" s="111" t="str">
        <f t="shared" si="9"/>
        <v/>
      </c>
      <c r="G347" s="111" t="str">
        <f t="shared" si="10"/>
        <v/>
      </c>
    </row>
    <row r="348" spans="1:7" x14ac:dyDescent="0.35">
      <c r="A348" s="23" t="s">
        <v>2066</v>
      </c>
      <c r="B348" s="40" t="s">
        <v>1959</v>
      </c>
      <c r="C348" s="139" t="s">
        <v>33</v>
      </c>
      <c r="D348" s="157" t="s">
        <v>33</v>
      </c>
      <c r="E348" s="29"/>
      <c r="F348" s="111" t="str">
        <f t="shared" si="9"/>
        <v/>
      </c>
      <c r="G348" s="111" t="str">
        <f t="shared" si="10"/>
        <v/>
      </c>
    </row>
    <row r="349" spans="1:7" x14ac:dyDescent="0.35">
      <c r="A349" s="23" t="s">
        <v>2067</v>
      </c>
      <c r="B349" s="40" t="s">
        <v>91</v>
      </c>
      <c r="C349" s="104">
        <f>SUM(C331:C348)</f>
        <v>0</v>
      </c>
      <c r="D349" s="105">
        <f>SUM(D331:D348)</f>
        <v>0</v>
      </c>
      <c r="E349" s="29"/>
      <c r="F349" s="120">
        <f>SUM(F331:F348)</f>
        <v>0</v>
      </c>
      <c r="G349" s="120">
        <f>SUM(G331:G348)</f>
        <v>0</v>
      </c>
    </row>
    <row r="350" spans="1:7" x14ac:dyDescent="0.35">
      <c r="A350" s="23" t="s">
        <v>1858</v>
      </c>
      <c r="B350" s="40"/>
      <c r="C350" s="23"/>
      <c r="D350" s="23"/>
      <c r="E350" s="29"/>
      <c r="F350" s="29"/>
      <c r="G350" s="29"/>
    </row>
    <row r="351" spans="1:7" x14ac:dyDescent="0.35">
      <c r="A351" s="23" t="s">
        <v>2068</v>
      </c>
      <c r="B351" s="40"/>
      <c r="C351" s="23"/>
      <c r="D351" s="23"/>
      <c r="E351" s="29"/>
      <c r="F351" s="29"/>
      <c r="G351" s="29"/>
    </row>
    <row r="352" spans="1:7" x14ac:dyDescent="0.35">
      <c r="A352" s="42"/>
      <c r="B352" s="42" t="s">
        <v>2209</v>
      </c>
      <c r="C352" s="42" t="s">
        <v>60</v>
      </c>
      <c r="D352" s="42" t="s">
        <v>1566</v>
      </c>
      <c r="E352" s="42"/>
      <c r="F352" s="42" t="s">
        <v>432</v>
      </c>
      <c r="G352" s="42" t="s">
        <v>2212</v>
      </c>
    </row>
    <row r="353" spans="1:7" x14ac:dyDescent="0.35">
      <c r="A353" s="23" t="s">
        <v>1859</v>
      </c>
      <c r="B353" s="40" t="s">
        <v>1559</v>
      </c>
      <c r="C353" s="139" t="s">
        <v>33</v>
      </c>
      <c r="D353" s="157" t="s">
        <v>33</v>
      </c>
      <c r="E353" s="29"/>
      <c r="F353" s="111" t="str">
        <f>IF($C$366=0,"",IF(C353="[for completion]","",IF(C353="","",C353/$C$366)))</f>
        <v/>
      </c>
      <c r="G353" s="111" t="str">
        <f>IF($D$366=0,"",IF(D353="[for completion]","",IF(D353="","",D353/$D$366)))</f>
        <v/>
      </c>
    </row>
    <row r="354" spans="1:7" x14ac:dyDescent="0.35">
      <c r="A354" s="23" t="s">
        <v>1860</v>
      </c>
      <c r="B354" s="40" t="s">
        <v>1560</v>
      </c>
      <c r="C354" s="139" t="s">
        <v>33</v>
      </c>
      <c r="D354" s="157" t="s">
        <v>33</v>
      </c>
      <c r="E354" s="29"/>
      <c r="F354" s="111" t="str">
        <f t="shared" ref="F354:F365" si="11">IF($C$366=0,"",IF(C354="[for completion]","",IF(C354="","",C354/$C$366)))</f>
        <v/>
      </c>
      <c r="G354" s="111" t="str">
        <f t="shared" ref="G354:G365" si="12">IF($D$366=0,"",IF(D354="[for completion]","",IF(D354="","",D354/$D$366)))</f>
        <v/>
      </c>
    </row>
    <row r="355" spans="1:7" x14ac:dyDescent="0.35">
      <c r="A355" s="23" t="s">
        <v>1861</v>
      </c>
      <c r="B355" s="40" t="s">
        <v>2235</v>
      </c>
      <c r="C355" s="139" t="s">
        <v>33</v>
      </c>
      <c r="D355" s="157" t="s">
        <v>33</v>
      </c>
      <c r="E355" s="29"/>
      <c r="F355" s="111" t="str">
        <f t="shared" si="11"/>
        <v/>
      </c>
      <c r="G355" s="111" t="str">
        <f t="shared" si="12"/>
        <v/>
      </c>
    </row>
    <row r="356" spans="1:7" x14ac:dyDescent="0.35">
      <c r="A356" s="23" t="s">
        <v>1862</v>
      </c>
      <c r="B356" s="40" t="s">
        <v>1561</v>
      </c>
      <c r="C356" s="139" t="s">
        <v>33</v>
      </c>
      <c r="D356" s="157" t="s">
        <v>33</v>
      </c>
      <c r="E356" s="29"/>
      <c r="F356" s="111" t="str">
        <f t="shared" si="11"/>
        <v/>
      </c>
      <c r="G356" s="111" t="str">
        <f t="shared" si="12"/>
        <v/>
      </c>
    </row>
    <row r="357" spans="1:7" x14ac:dyDescent="0.35">
      <c r="A357" s="23" t="s">
        <v>1863</v>
      </c>
      <c r="B357" s="40" t="s">
        <v>1562</v>
      </c>
      <c r="C357" s="139" t="s">
        <v>33</v>
      </c>
      <c r="D357" s="157" t="s">
        <v>33</v>
      </c>
      <c r="E357" s="29"/>
      <c r="F357" s="111" t="str">
        <f t="shared" si="11"/>
        <v/>
      </c>
      <c r="G357" s="111" t="str">
        <f t="shared" si="12"/>
        <v/>
      </c>
    </row>
    <row r="358" spans="1:7" x14ac:dyDescent="0.35">
      <c r="A358" s="23" t="s">
        <v>1864</v>
      </c>
      <c r="B358" s="40" t="s">
        <v>1563</v>
      </c>
      <c r="C358" s="139" t="s">
        <v>33</v>
      </c>
      <c r="D358" s="157" t="s">
        <v>33</v>
      </c>
      <c r="E358" s="29"/>
      <c r="F358" s="111" t="str">
        <f t="shared" si="11"/>
        <v/>
      </c>
      <c r="G358" s="111" t="str">
        <f t="shared" si="12"/>
        <v/>
      </c>
    </row>
    <row r="359" spans="1:7" x14ac:dyDescent="0.35">
      <c r="A359" s="23" t="s">
        <v>1953</v>
      </c>
      <c r="B359" s="40" t="s">
        <v>1564</v>
      </c>
      <c r="C359" s="139" t="s">
        <v>33</v>
      </c>
      <c r="D359" s="157" t="s">
        <v>33</v>
      </c>
      <c r="E359" s="29"/>
      <c r="F359" s="111" t="str">
        <f t="shared" si="11"/>
        <v/>
      </c>
      <c r="G359" s="111" t="str">
        <f t="shared" si="12"/>
        <v/>
      </c>
    </row>
    <row r="360" spans="1:7" x14ac:dyDescent="0.35">
      <c r="A360" s="23" t="s">
        <v>1954</v>
      </c>
      <c r="B360" s="40" t="s">
        <v>1565</v>
      </c>
      <c r="C360" s="139" t="s">
        <v>33</v>
      </c>
      <c r="D360" s="157" t="s">
        <v>33</v>
      </c>
      <c r="E360" s="29"/>
      <c r="F360" s="111" t="str">
        <f t="shared" si="11"/>
        <v/>
      </c>
      <c r="G360" s="111" t="str">
        <f t="shared" si="12"/>
        <v/>
      </c>
    </row>
    <row r="361" spans="1:7" x14ac:dyDescent="0.35">
      <c r="A361" s="23" t="s">
        <v>2073</v>
      </c>
      <c r="B361" s="40" t="s">
        <v>2606</v>
      </c>
      <c r="C361" s="104" t="s">
        <v>33</v>
      </c>
      <c r="D361" s="23" t="s">
        <v>33</v>
      </c>
      <c r="E361" s="29"/>
      <c r="F361" s="111" t="str">
        <f t="shared" si="11"/>
        <v/>
      </c>
      <c r="G361" s="111" t="str">
        <f t="shared" si="12"/>
        <v/>
      </c>
    </row>
    <row r="362" spans="1:7" x14ac:dyDescent="0.35">
      <c r="A362" s="23" t="s">
        <v>2074</v>
      </c>
      <c r="B362" s="23" t="s">
        <v>2609</v>
      </c>
      <c r="C362" s="104" t="s">
        <v>33</v>
      </c>
      <c r="D362" s="23" t="s">
        <v>33</v>
      </c>
      <c r="F362" s="111" t="str">
        <f t="shared" si="11"/>
        <v/>
      </c>
      <c r="G362" s="111" t="str">
        <f t="shared" si="12"/>
        <v/>
      </c>
    </row>
    <row r="363" spans="1:7" x14ac:dyDescent="0.35">
      <c r="A363" s="23" t="s">
        <v>2075</v>
      </c>
      <c r="B363" s="23" t="s">
        <v>2607</v>
      </c>
      <c r="C363" s="104" t="s">
        <v>33</v>
      </c>
      <c r="D363" s="23" t="s">
        <v>33</v>
      </c>
      <c r="F363" s="111" t="str">
        <f t="shared" si="11"/>
        <v/>
      </c>
      <c r="G363" s="111" t="str">
        <f t="shared" si="12"/>
        <v/>
      </c>
    </row>
    <row r="364" spans="1:7" x14ac:dyDescent="0.35">
      <c r="A364" s="23" t="s">
        <v>2630</v>
      </c>
      <c r="B364" s="40" t="s">
        <v>2608</v>
      </c>
      <c r="C364" s="104" t="s">
        <v>33</v>
      </c>
      <c r="D364" s="23" t="s">
        <v>33</v>
      </c>
      <c r="E364" s="29"/>
      <c r="F364" s="111" t="str">
        <f t="shared" si="11"/>
        <v/>
      </c>
      <c r="G364" s="111" t="str">
        <f t="shared" si="12"/>
        <v/>
      </c>
    </row>
    <row r="365" spans="1:7" x14ac:dyDescent="0.35">
      <c r="A365" s="23" t="s">
        <v>2631</v>
      </c>
      <c r="B365" s="23" t="s">
        <v>1959</v>
      </c>
      <c r="C365" s="104" t="s">
        <v>33</v>
      </c>
      <c r="D365" s="105" t="s">
        <v>33</v>
      </c>
      <c r="E365" s="29"/>
      <c r="F365" s="111" t="str">
        <f t="shared" si="11"/>
        <v/>
      </c>
      <c r="G365" s="111" t="str">
        <f t="shared" si="12"/>
        <v/>
      </c>
    </row>
    <row r="366" spans="1:7" x14ac:dyDescent="0.35">
      <c r="A366" s="23" t="s">
        <v>2632</v>
      </c>
      <c r="B366" s="40" t="s">
        <v>91</v>
      </c>
      <c r="C366" s="104">
        <f>SUM(C353:C365)</f>
        <v>0</v>
      </c>
      <c r="D366" s="105">
        <f>SUM(D353:D365)</f>
        <v>0</v>
      </c>
      <c r="E366" s="29"/>
      <c r="F366" s="99">
        <f>SUM(F353:F365)</f>
        <v>0</v>
      </c>
      <c r="G366" s="99">
        <f>SUM(G353:G365)</f>
        <v>0</v>
      </c>
    </row>
    <row r="367" spans="1:7" x14ac:dyDescent="0.35">
      <c r="A367" s="23" t="s">
        <v>1865</v>
      </c>
      <c r="B367" s="40"/>
      <c r="C367" s="139"/>
      <c r="D367" s="157"/>
      <c r="E367" s="29"/>
      <c r="F367" s="111" t="str">
        <f>IF($C$349=0,"",IF(C367="[for completion]","",IF(C367="","",C367/$C$349)))</f>
        <v/>
      </c>
      <c r="G367" s="111" t="str">
        <f>IF($D$349=0,"",IF(D367="[for completion]","",IF(D367="","",D367/$D$349)))</f>
        <v/>
      </c>
    </row>
    <row r="368" spans="1:7" x14ac:dyDescent="0.35">
      <c r="A368" s="23" t="s">
        <v>2635</v>
      </c>
      <c r="B368" s="40"/>
      <c r="C368" s="139"/>
      <c r="D368" s="157"/>
      <c r="E368" s="29"/>
      <c r="F368" s="111"/>
      <c r="G368" s="111"/>
    </row>
    <row r="369" spans="1:7" x14ac:dyDescent="0.35">
      <c r="A369" s="23" t="s">
        <v>2636</v>
      </c>
      <c r="B369" s="40"/>
      <c r="C369" s="139"/>
      <c r="D369" s="157"/>
      <c r="E369" s="29"/>
      <c r="F369" s="111"/>
      <c r="G369" s="111"/>
    </row>
    <row r="370" spans="1:7" x14ac:dyDescent="0.35">
      <c r="A370" s="23" t="s">
        <v>2637</v>
      </c>
      <c r="B370" s="40"/>
      <c r="C370" s="139"/>
      <c r="D370" s="157"/>
      <c r="E370" s="29"/>
      <c r="F370" s="111"/>
      <c r="G370" s="111"/>
    </row>
    <row r="371" spans="1:7" x14ac:dyDescent="0.35">
      <c r="A371" s="23" t="s">
        <v>2638</v>
      </c>
      <c r="B371" s="40"/>
      <c r="C371" s="139"/>
      <c r="D371" s="157"/>
      <c r="E371" s="29"/>
      <c r="F371" s="111"/>
      <c r="G371" s="111"/>
    </row>
    <row r="372" spans="1:7" x14ac:dyDescent="0.35">
      <c r="A372" s="23" t="s">
        <v>2639</v>
      </c>
      <c r="B372" s="40"/>
      <c r="C372" s="139"/>
      <c r="D372" s="157"/>
      <c r="E372" s="29"/>
      <c r="F372" s="111"/>
      <c r="G372" s="111"/>
    </row>
    <row r="373" spans="1:7" x14ac:dyDescent="0.35">
      <c r="A373" s="23" t="s">
        <v>2640</v>
      </c>
      <c r="B373" s="40"/>
      <c r="C373" s="139"/>
      <c r="D373" s="157"/>
      <c r="E373" s="29"/>
      <c r="F373" s="111"/>
      <c r="G373" s="111"/>
    </row>
    <row r="374" spans="1:7" x14ac:dyDescent="0.35">
      <c r="A374" s="23" t="s">
        <v>2641</v>
      </c>
      <c r="B374" s="40"/>
      <c r="C374" s="104"/>
      <c r="D374" s="105"/>
      <c r="E374" s="29"/>
      <c r="F374" s="120"/>
      <c r="G374" s="120"/>
    </row>
    <row r="375" spans="1:7" x14ac:dyDescent="0.35">
      <c r="A375" s="23" t="s">
        <v>2642</v>
      </c>
      <c r="B375" s="40"/>
      <c r="C375" s="23"/>
      <c r="D375" s="23"/>
      <c r="E375" s="29"/>
      <c r="F375" s="29"/>
      <c r="G375" s="29"/>
    </row>
    <row r="376" spans="1:7" x14ac:dyDescent="0.35">
      <c r="A376" s="23" t="s">
        <v>2643</v>
      </c>
      <c r="B376" s="40"/>
      <c r="C376" s="23"/>
      <c r="D376" s="23"/>
      <c r="E376" s="29"/>
      <c r="F376" s="29"/>
      <c r="G376" s="29"/>
    </row>
    <row r="377" spans="1:7" x14ac:dyDescent="0.35">
      <c r="A377" s="42"/>
      <c r="B377" s="42" t="s">
        <v>2069</v>
      </c>
      <c r="C377" s="42" t="s">
        <v>60</v>
      </c>
      <c r="D377" s="42" t="s">
        <v>1566</v>
      </c>
      <c r="E377" s="42"/>
      <c r="F377" s="42" t="s">
        <v>432</v>
      </c>
      <c r="G377" s="42" t="s">
        <v>2212</v>
      </c>
    </row>
    <row r="378" spans="1:7" x14ac:dyDescent="0.35">
      <c r="A378" s="23" t="s">
        <v>1955</v>
      </c>
      <c r="B378" s="40" t="s">
        <v>1947</v>
      </c>
      <c r="C378" s="139" t="s">
        <v>33</v>
      </c>
      <c r="D378" s="157" t="s">
        <v>33</v>
      </c>
      <c r="E378" s="29"/>
      <c r="F378" s="111" t="str">
        <f t="shared" ref="F378:F384" si="13">IF($C$385=0,"",IF(C378="[for completion]","",IF(C378="","",C378/$C$385)))</f>
        <v/>
      </c>
      <c r="G378" s="111" t="str">
        <f>IF($D$385=0,"",IF(D378="[for completion]","",IF(D378="","",D378/$D$385)))</f>
        <v/>
      </c>
    </row>
    <row r="379" spans="1:7" x14ac:dyDescent="0.35">
      <c r="A379" s="23" t="s">
        <v>1956</v>
      </c>
      <c r="B379" s="125" t="s">
        <v>1948</v>
      </c>
      <c r="C379" s="139" t="s">
        <v>33</v>
      </c>
      <c r="D379" s="157" t="s">
        <v>33</v>
      </c>
      <c r="E379" s="29"/>
      <c r="F379" s="111" t="str">
        <f t="shared" si="13"/>
        <v/>
      </c>
      <c r="G379" s="111" t="str">
        <f t="shared" ref="G379:G384" si="14">IF($D$385=0,"",IF(D379="[for completion]","",IF(D379="","",D379/$D$385)))</f>
        <v/>
      </c>
    </row>
    <row r="380" spans="1:7" x14ac:dyDescent="0.35">
      <c r="A380" s="23" t="s">
        <v>1957</v>
      </c>
      <c r="B380" s="40" t="s">
        <v>1949</v>
      </c>
      <c r="C380" s="139" t="s">
        <v>33</v>
      </c>
      <c r="D380" s="157" t="s">
        <v>33</v>
      </c>
      <c r="E380" s="29"/>
      <c r="F380" s="111" t="str">
        <f t="shared" si="13"/>
        <v/>
      </c>
      <c r="G380" s="111" t="str">
        <f t="shared" si="14"/>
        <v/>
      </c>
    </row>
    <row r="381" spans="1:7" x14ac:dyDescent="0.35">
      <c r="A381" s="23" t="s">
        <v>1958</v>
      </c>
      <c r="B381" s="40" t="s">
        <v>1950</v>
      </c>
      <c r="C381" s="139" t="s">
        <v>33</v>
      </c>
      <c r="D381" s="157" t="s">
        <v>33</v>
      </c>
      <c r="E381" s="29"/>
      <c r="F381" s="111" t="str">
        <f t="shared" si="13"/>
        <v/>
      </c>
      <c r="G381" s="111" t="str">
        <f t="shared" si="14"/>
        <v/>
      </c>
    </row>
    <row r="382" spans="1:7" x14ac:dyDescent="0.35">
      <c r="A382" s="23" t="s">
        <v>1960</v>
      </c>
      <c r="B382" s="40" t="s">
        <v>1951</v>
      </c>
      <c r="C382" s="139" t="s">
        <v>33</v>
      </c>
      <c r="D382" s="157" t="s">
        <v>33</v>
      </c>
      <c r="E382" s="29"/>
      <c r="F382" s="111" t="str">
        <f t="shared" si="13"/>
        <v/>
      </c>
      <c r="G382" s="111" t="str">
        <f t="shared" si="14"/>
        <v/>
      </c>
    </row>
    <row r="383" spans="1:7" x14ac:dyDescent="0.35">
      <c r="A383" s="23" t="s">
        <v>2070</v>
      </c>
      <c r="B383" s="40" t="s">
        <v>1952</v>
      </c>
      <c r="C383" s="139" t="s">
        <v>33</v>
      </c>
      <c r="D383" s="157" t="s">
        <v>33</v>
      </c>
      <c r="E383" s="29"/>
      <c r="F383" s="111" t="str">
        <f t="shared" si="13"/>
        <v/>
      </c>
      <c r="G383" s="111" t="str">
        <f t="shared" si="14"/>
        <v/>
      </c>
    </row>
    <row r="384" spans="1:7" x14ac:dyDescent="0.35">
      <c r="A384" s="23" t="s">
        <v>2071</v>
      </c>
      <c r="B384" s="40" t="s">
        <v>1567</v>
      </c>
      <c r="C384" s="139" t="s">
        <v>33</v>
      </c>
      <c r="D384" s="157" t="s">
        <v>33</v>
      </c>
      <c r="E384" s="29"/>
      <c r="F384" s="111" t="str">
        <f t="shared" si="13"/>
        <v/>
      </c>
      <c r="G384" s="111" t="str">
        <f t="shared" si="14"/>
        <v/>
      </c>
    </row>
    <row r="385" spans="1:7" x14ac:dyDescent="0.35">
      <c r="A385" s="23" t="s">
        <v>2072</v>
      </c>
      <c r="B385" s="40" t="s">
        <v>91</v>
      </c>
      <c r="C385" s="104">
        <f>SUM(C378:C384)</f>
        <v>0</v>
      </c>
      <c r="D385" s="105">
        <f>SUM(D378:D384)</f>
        <v>0</v>
      </c>
      <c r="E385" s="29"/>
      <c r="F385" s="120">
        <f>SUM(F378:F384)</f>
        <v>0</v>
      </c>
      <c r="G385" s="120">
        <f>SUM(G378:G384)</f>
        <v>0</v>
      </c>
    </row>
    <row r="386" spans="1:7" x14ac:dyDescent="0.35">
      <c r="A386" s="23" t="s">
        <v>1961</v>
      </c>
      <c r="B386" s="40"/>
      <c r="C386" s="23"/>
      <c r="D386" s="23"/>
      <c r="E386" s="29"/>
      <c r="F386" s="29"/>
      <c r="G386" s="29"/>
    </row>
    <row r="387" spans="1:7" x14ac:dyDescent="0.35">
      <c r="A387" s="42"/>
      <c r="B387" s="42" t="s">
        <v>2210</v>
      </c>
      <c r="C387" s="42" t="s">
        <v>60</v>
      </c>
      <c r="D387" s="42" t="s">
        <v>1566</v>
      </c>
      <c r="E387" s="42"/>
      <c r="F387" s="42" t="s">
        <v>432</v>
      </c>
      <c r="G387" s="42" t="s">
        <v>2212</v>
      </c>
    </row>
    <row r="388" spans="1:7" x14ac:dyDescent="0.35">
      <c r="A388" s="23" t="s">
        <v>2053</v>
      </c>
      <c r="B388" s="40" t="s">
        <v>2211</v>
      </c>
      <c r="C388" s="139" t="s">
        <v>33</v>
      </c>
      <c r="D388" s="157" t="s">
        <v>33</v>
      </c>
      <c r="E388" s="29"/>
      <c r="F388" s="111" t="str">
        <f>IF($C$392=0,"",IF(C388="[for completion]","",IF(C388="","",C388/$C$392)))</f>
        <v/>
      </c>
      <c r="G388" s="111" t="str">
        <f>IF($D$392=0,"",IF(D388="[for completion]","",IF(D388="","",D388/$D$392)))</f>
        <v/>
      </c>
    </row>
    <row r="389" spans="1:7" x14ac:dyDescent="0.35">
      <c r="A389" s="23" t="s">
        <v>2054</v>
      </c>
      <c r="B389" s="125" t="s">
        <v>2140</v>
      </c>
      <c r="C389" s="139" t="s">
        <v>33</v>
      </c>
      <c r="D389" s="157" t="s">
        <v>33</v>
      </c>
      <c r="E389" s="29"/>
      <c r="F389" s="111" t="str">
        <f>IF($C$392=0,"",IF(C389="[for completion]","",IF(C389="","",C389/$C$392)))</f>
        <v/>
      </c>
      <c r="G389" s="111" t="str">
        <f>IF($D$392=0,"",IF(D389="[for completion]","",IF(D389="","",D389/$D$392)))</f>
        <v/>
      </c>
    </row>
    <row r="390" spans="1:7" x14ac:dyDescent="0.35">
      <c r="A390" s="23" t="s">
        <v>2055</v>
      </c>
      <c r="B390" s="40" t="s">
        <v>1567</v>
      </c>
      <c r="C390" s="139" t="s">
        <v>33</v>
      </c>
      <c r="D390" s="157" t="s">
        <v>33</v>
      </c>
      <c r="E390" s="29"/>
      <c r="F390" s="111" t="str">
        <f>IF($C$392=0,"",IF(C390="[for completion]","",IF(C390="","",C390/$C$392)))</f>
        <v/>
      </c>
      <c r="G390" s="111" t="str">
        <f>IF($D$392=0,"",IF(D390="[for completion]","",IF(D390="","",D390/$D$392)))</f>
        <v/>
      </c>
    </row>
    <row r="391" spans="1:7" x14ac:dyDescent="0.35">
      <c r="A391" s="23" t="s">
        <v>2056</v>
      </c>
      <c r="B391" s="23" t="s">
        <v>1959</v>
      </c>
      <c r="C391" s="139" t="s">
        <v>33</v>
      </c>
      <c r="D391" s="157" t="s">
        <v>33</v>
      </c>
      <c r="E391" s="29"/>
      <c r="F391" s="111" t="str">
        <f>IF($C$392=0,"",IF(C391="[for completion]","",IF(C391="","",C391/$C$392)))</f>
        <v/>
      </c>
      <c r="G391" s="111" t="str">
        <f>IF($D$392=0,"",IF(D391="[for completion]","",IF(D391="","",D391/$D$392)))</f>
        <v/>
      </c>
    </row>
    <row r="392" spans="1:7" x14ac:dyDescent="0.35">
      <c r="A392" s="23" t="s">
        <v>2057</v>
      </c>
      <c r="B392" s="40" t="s">
        <v>91</v>
      </c>
      <c r="C392" s="104">
        <f>SUM(C388:C391)</f>
        <v>0</v>
      </c>
      <c r="D392" s="105">
        <f>SUM(D388:D391)</f>
        <v>0</v>
      </c>
      <c r="E392" s="29"/>
      <c r="F392" s="120">
        <f>SUM(F388:F391)</f>
        <v>0</v>
      </c>
      <c r="G392" s="120">
        <f>SUM(G388:G391)</f>
        <v>0</v>
      </c>
    </row>
    <row r="393" spans="1:7" x14ac:dyDescent="0.35">
      <c r="A393" s="23" t="s">
        <v>2058</v>
      </c>
      <c r="B393" s="23"/>
      <c r="C393" s="99"/>
      <c r="D393" s="23"/>
      <c r="E393" s="21"/>
      <c r="F393" s="21"/>
      <c r="G393" s="21"/>
    </row>
    <row r="394" spans="1:7" x14ac:dyDescent="0.35">
      <c r="A394" s="42"/>
      <c r="B394" s="42" t="s">
        <v>2965</v>
      </c>
      <c r="C394" s="42" t="s">
        <v>2596</v>
      </c>
      <c r="D394" s="42" t="s">
        <v>2597</v>
      </c>
      <c r="E394" s="42"/>
      <c r="F394" s="42" t="s">
        <v>2598</v>
      </c>
      <c r="G394" s="42" t="s">
        <v>2987</v>
      </c>
    </row>
    <row r="395" spans="1:7" x14ac:dyDescent="0.35">
      <c r="A395" s="23" t="s">
        <v>2257</v>
      </c>
      <c r="B395" s="40" t="s">
        <v>1947</v>
      </c>
      <c r="C395" s="139" t="s">
        <v>33</v>
      </c>
      <c r="D395" s="139" t="s">
        <v>33</v>
      </c>
      <c r="E395" s="21"/>
      <c r="F395" s="139" t="s">
        <v>33</v>
      </c>
      <c r="G395" s="139" t="s">
        <v>33</v>
      </c>
    </row>
    <row r="396" spans="1:7" x14ac:dyDescent="0.35">
      <c r="A396" s="23" t="s">
        <v>2258</v>
      </c>
      <c r="B396" s="125" t="s">
        <v>1948</v>
      </c>
      <c r="C396" s="139" t="s">
        <v>33</v>
      </c>
      <c r="D396" s="139" t="s">
        <v>33</v>
      </c>
      <c r="E396" s="21"/>
      <c r="F396" s="139" t="s">
        <v>33</v>
      </c>
      <c r="G396" s="139" t="s">
        <v>33</v>
      </c>
    </row>
    <row r="397" spans="1:7" x14ac:dyDescent="0.35">
      <c r="A397" s="23" t="s">
        <v>2259</v>
      </c>
      <c r="B397" s="40" t="s">
        <v>1949</v>
      </c>
      <c r="C397" s="139" t="s">
        <v>33</v>
      </c>
      <c r="D397" s="139" t="s">
        <v>33</v>
      </c>
      <c r="E397" s="21"/>
      <c r="F397" s="139" t="s">
        <v>33</v>
      </c>
      <c r="G397" s="139" t="s">
        <v>33</v>
      </c>
    </row>
    <row r="398" spans="1:7" x14ac:dyDescent="0.35">
      <c r="A398" s="23" t="s">
        <v>2260</v>
      </c>
      <c r="B398" s="40" t="s">
        <v>1950</v>
      </c>
      <c r="C398" s="139" t="s">
        <v>33</v>
      </c>
      <c r="D398" s="139" t="s">
        <v>33</v>
      </c>
      <c r="E398" s="21"/>
      <c r="F398" s="139" t="s">
        <v>33</v>
      </c>
      <c r="G398" s="139" t="s">
        <v>33</v>
      </c>
    </row>
    <row r="399" spans="1:7" x14ac:dyDescent="0.35">
      <c r="A399" s="23" t="s">
        <v>2261</v>
      </c>
      <c r="B399" s="40" t="s">
        <v>1951</v>
      </c>
      <c r="C399" s="139" t="s">
        <v>33</v>
      </c>
      <c r="D399" s="139" t="s">
        <v>33</v>
      </c>
      <c r="E399" s="21"/>
      <c r="F399" s="139" t="s">
        <v>33</v>
      </c>
      <c r="G399" s="139" t="s">
        <v>33</v>
      </c>
    </row>
    <row r="400" spans="1:7" x14ac:dyDescent="0.35">
      <c r="A400" s="23" t="s">
        <v>2262</v>
      </c>
      <c r="B400" s="40" t="s">
        <v>1952</v>
      </c>
      <c r="C400" s="139" t="s">
        <v>33</v>
      </c>
      <c r="D400" s="139" t="s">
        <v>33</v>
      </c>
      <c r="E400" s="21"/>
      <c r="F400" s="139" t="s">
        <v>33</v>
      </c>
      <c r="G400" s="139" t="s">
        <v>33</v>
      </c>
    </row>
    <row r="401" spans="1:7" x14ac:dyDescent="0.35">
      <c r="A401" s="23" t="s">
        <v>2263</v>
      </c>
      <c r="B401" s="40" t="s">
        <v>1567</v>
      </c>
      <c r="C401" s="139" t="s">
        <v>33</v>
      </c>
      <c r="D401" s="139" t="s">
        <v>33</v>
      </c>
      <c r="E401" s="21"/>
      <c r="F401" s="139" t="s">
        <v>33</v>
      </c>
      <c r="G401" s="139" t="s">
        <v>33</v>
      </c>
    </row>
    <row r="402" spans="1:7" x14ac:dyDescent="0.35">
      <c r="A402" s="23" t="s">
        <v>2264</v>
      </c>
      <c r="B402" s="40" t="s">
        <v>91</v>
      </c>
      <c r="C402" s="104">
        <f>SUM(C395:C401)</f>
        <v>0</v>
      </c>
      <c r="D402" s="104">
        <f>SUM(D395:D401)</f>
        <v>0</v>
      </c>
      <c r="E402" s="21"/>
      <c r="F402" s="23"/>
      <c r="G402" s="111" t="str">
        <f>IF($D$413=0,"",IF(#REF!="[for completion]","",IF(#REF!="","",#REF!/$D$413)))</f>
        <v/>
      </c>
    </row>
    <row r="403" spans="1:7" x14ac:dyDescent="0.35">
      <c r="A403" s="23" t="s">
        <v>2265</v>
      </c>
      <c r="B403" s="23" t="s">
        <v>2595</v>
      </c>
      <c r="C403" s="23"/>
      <c r="D403" s="23"/>
      <c r="E403" s="23"/>
      <c r="F403" s="139" t="s">
        <v>33</v>
      </c>
      <c r="G403" s="111" t="str">
        <f>IF($D$413=0,"",IF(D402="[for completion]","",IF(D402="","",D402/$D$413)))</f>
        <v/>
      </c>
    </row>
    <row r="404" spans="1:7" x14ac:dyDescent="0.35">
      <c r="A404" s="23" t="s">
        <v>2266</v>
      </c>
      <c r="G404" s="111" t="str">
        <f>IF($D$413=0,"",IF(D403="[for completion]","",IF(D403="","",D403/$D$413)))</f>
        <v/>
      </c>
    </row>
    <row r="405" spans="1:7" x14ac:dyDescent="0.35">
      <c r="A405" s="23" t="s">
        <v>2267</v>
      </c>
      <c r="B405" s="151"/>
      <c r="C405" s="23"/>
      <c r="D405" s="23"/>
      <c r="E405" s="21"/>
      <c r="F405" s="111"/>
      <c r="G405" s="111"/>
    </row>
    <row r="406" spans="1:7" x14ac:dyDescent="0.35">
      <c r="A406" s="23" t="s">
        <v>2268</v>
      </c>
      <c r="B406" s="151"/>
      <c r="C406" s="23"/>
      <c r="D406" s="23"/>
      <c r="E406" s="21"/>
      <c r="F406" s="111"/>
      <c r="G406" s="111"/>
    </row>
    <row r="407" spans="1:7" x14ac:dyDescent="0.35">
      <c r="A407" s="23" t="s">
        <v>2269</v>
      </c>
      <c r="B407" s="151"/>
      <c r="C407" s="23"/>
      <c r="D407" s="23"/>
      <c r="E407" s="21"/>
      <c r="F407" s="111"/>
      <c r="G407" s="111"/>
    </row>
    <row r="408" spans="1:7" x14ac:dyDescent="0.35">
      <c r="A408" s="23" t="s">
        <v>2270</v>
      </c>
      <c r="B408" s="151"/>
      <c r="C408" s="23"/>
      <c r="D408" s="23"/>
      <c r="E408" s="21"/>
      <c r="F408" s="111"/>
      <c r="G408" s="111"/>
    </row>
    <row r="409" spans="1:7" x14ac:dyDescent="0.35">
      <c r="A409" s="23" t="s">
        <v>2271</v>
      </c>
      <c r="B409" s="151"/>
      <c r="C409" s="23"/>
      <c r="D409" s="23"/>
      <c r="E409" s="21"/>
      <c r="F409" s="111"/>
      <c r="G409" s="111"/>
    </row>
    <row r="410" spans="1:7" x14ac:dyDescent="0.35">
      <c r="A410" s="23" t="s">
        <v>2272</v>
      </c>
      <c r="B410" s="151"/>
      <c r="C410" s="23"/>
      <c r="D410" s="23"/>
      <c r="E410" s="21"/>
      <c r="F410" s="111"/>
      <c r="G410" s="111"/>
    </row>
    <row r="411" spans="1:7" x14ac:dyDescent="0.35">
      <c r="A411" s="23" t="s">
        <v>2273</v>
      </c>
      <c r="B411" s="151"/>
      <c r="C411" s="23"/>
      <c r="D411" s="23"/>
      <c r="E411" s="21"/>
      <c r="F411" s="111"/>
      <c r="G411" s="111"/>
    </row>
    <row r="412" spans="1:7" x14ac:dyDescent="0.35">
      <c r="A412" s="23" t="s">
        <v>2274</v>
      </c>
      <c r="B412" s="40"/>
      <c r="C412" s="23"/>
      <c r="D412" s="23"/>
      <c r="E412" s="21"/>
      <c r="F412" s="111"/>
      <c r="G412" s="111"/>
    </row>
    <row r="413" spans="1:7" x14ac:dyDescent="0.35">
      <c r="A413" s="23" t="s">
        <v>2275</v>
      </c>
      <c r="B413" s="40"/>
      <c r="C413" s="104"/>
      <c r="D413" s="23"/>
      <c r="E413" s="21"/>
      <c r="F413" s="160"/>
      <c r="G413" s="160"/>
    </row>
    <row r="414" spans="1:7" x14ac:dyDescent="0.35">
      <c r="A414" s="23" t="s">
        <v>2276</v>
      </c>
      <c r="B414" s="23"/>
      <c r="C414" s="159"/>
      <c r="D414" s="23"/>
      <c r="E414" s="21"/>
      <c r="F414" s="21"/>
      <c r="G414" s="21"/>
    </row>
    <row r="415" spans="1:7" x14ac:dyDescent="0.35">
      <c r="A415" s="23" t="s">
        <v>2277</v>
      </c>
      <c r="B415" s="23"/>
      <c r="C415" s="159"/>
      <c r="D415" s="23"/>
      <c r="E415" s="21"/>
      <c r="F415" s="21"/>
      <c r="G415" s="21"/>
    </row>
    <row r="416" spans="1:7" x14ac:dyDescent="0.35">
      <c r="A416" s="23" t="s">
        <v>2278</v>
      </c>
      <c r="B416" s="23"/>
      <c r="C416" s="159"/>
      <c r="D416" s="23"/>
      <c r="E416" s="21"/>
      <c r="F416" s="21"/>
      <c r="G416" s="21"/>
    </row>
    <row r="417" spans="1:7" x14ac:dyDescent="0.35">
      <c r="A417" s="23" t="s">
        <v>2279</v>
      </c>
      <c r="B417" s="23"/>
      <c r="C417" s="159"/>
      <c r="D417" s="23"/>
      <c r="E417" s="21"/>
      <c r="F417" s="21"/>
      <c r="G417" s="21"/>
    </row>
    <row r="418" spans="1:7" x14ac:dyDescent="0.35">
      <c r="A418" s="23" t="s">
        <v>2280</v>
      </c>
      <c r="B418" s="23"/>
      <c r="C418" s="159"/>
      <c r="D418" s="23"/>
      <c r="E418" s="21"/>
      <c r="F418" s="21"/>
      <c r="G418" s="21"/>
    </row>
    <row r="419" spans="1:7" x14ac:dyDescent="0.35">
      <c r="A419" s="23" t="s">
        <v>2281</v>
      </c>
      <c r="B419" s="23"/>
      <c r="C419" s="159"/>
      <c r="D419" s="23"/>
      <c r="E419" s="21"/>
      <c r="F419" s="21"/>
      <c r="G419" s="21"/>
    </row>
    <row r="420" spans="1:7" x14ac:dyDescent="0.35">
      <c r="A420" s="23" t="s">
        <v>2282</v>
      </c>
      <c r="B420" s="23"/>
      <c r="C420" s="159"/>
      <c r="D420" s="23"/>
      <c r="E420" s="21"/>
      <c r="F420" s="21"/>
      <c r="G420" s="21"/>
    </row>
    <row r="421" spans="1:7" x14ac:dyDescent="0.35">
      <c r="A421" s="23" t="s">
        <v>2283</v>
      </c>
      <c r="B421" s="23"/>
      <c r="C421" s="159"/>
      <c r="D421" s="23"/>
      <c r="E421" s="21"/>
      <c r="F421" s="21"/>
      <c r="G421" s="21"/>
    </row>
    <row r="422" spans="1:7" x14ac:dyDescent="0.35">
      <c r="A422" s="23" t="s">
        <v>2284</v>
      </c>
      <c r="B422" s="23"/>
      <c r="C422" s="159"/>
      <c r="D422" s="23"/>
      <c r="E422" s="21"/>
      <c r="F422" s="21"/>
      <c r="G422" s="21"/>
    </row>
    <row r="423" spans="1:7" x14ac:dyDescent="0.35">
      <c r="A423" s="23" t="s">
        <v>2285</v>
      </c>
      <c r="B423" s="23"/>
      <c r="C423" s="159"/>
      <c r="D423" s="23"/>
      <c r="E423" s="21"/>
      <c r="F423" s="21"/>
      <c r="G423" s="21"/>
    </row>
    <row r="424" spans="1:7" x14ac:dyDescent="0.35">
      <c r="A424" s="23" t="s">
        <v>2286</v>
      </c>
      <c r="B424" s="23"/>
      <c r="C424" s="159"/>
      <c r="D424" s="23"/>
      <c r="E424" s="21"/>
      <c r="F424" s="21"/>
      <c r="G424" s="21"/>
    </row>
    <row r="425" spans="1:7" x14ac:dyDescent="0.35">
      <c r="A425" s="23" t="s">
        <v>2287</v>
      </c>
      <c r="B425" s="23"/>
      <c r="C425" s="159"/>
      <c r="D425" s="23"/>
      <c r="E425" s="21"/>
      <c r="F425" s="21"/>
      <c r="G425" s="21"/>
    </row>
    <row r="426" spans="1:7" x14ac:dyDescent="0.35">
      <c r="A426" s="23" t="s">
        <v>2288</v>
      </c>
      <c r="B426" s="23"/>
      <c r="C426" s="159"/>
      <c r="D426" s="23"/>
      <c r="E426" s="21"/>
      <c r="F426" s="21"/>
      <c r="G426" s="21"/>
    </row>
    <row r="427" spans="1:7" x14ac:dyDescent="0.35">
      <c r="A427" s="23" t="s">
        <v>2289</v>
      </c>
      <c r="B427" s="23"/>
      <c r="C427" s="159"/>
      <c r="D427" s="23"/>
      <c r="E427" s="21"/>
      <c r="F427" s="21"/>
      <c r="G427" s="21"/>
    </row>
    <row r="428" spans="1:7" x14ac:dyDescent="0.35">
      <c r="A428" s="23" t="s">
        <v>2290</v>
      </c>
      <c r="B428" s="23"/>
      <c r="C428" s="159"/>
      <c r="D428" s="23"/>
      <c r="E428" s="21"/>
      <c r="F428" s="21"/>
      <c r="G428" s="21"/>
    </row>
    <row r="429" spans="1:7" x14ac:dyDescent="0.35">
      <c r="A429" s="23" t="s">
        <v>2291</v>
      </c>
      <c r="B429" s="23"/>
      <c r="C429" s="159"/>
      <c r="D429" s="23"/>
      <c r="E429" s="21"/>
      <c r="F429" s="21"/>
      <c r="G429" s="21"/>
    </row>
    <row r="430" spans="1:7" x14ac:dyDescent="0.35">
      <c r="A430" s="23" t="s">
        <v>2292</v>
      </c>
      <c r="B430" s="23"/>
      <c r="C430" s="159"/>
      <c r="D430" s="23"/>
      <c r="E430" s="21"/>
      <c r="F430" s="21"/>
      <c r="G430" s="21"/>
    </row>
    <row r="431" spans="1:7" x14ac:dyDescent="0.35">
      <c r="A431" s="23" t="s">
        <v>2293</v>
      </c>
      <c r="B431" s="23"/>
      <c r="C431" s="159"/>
      <c r="D431" s="23"/>
      <c r="E431" s="21"/>
      <c r="F431" s="21"/>
      <c r="G431" s="21"/>
    </row>
    <row r="432" spans="1:7" x14ac:dyDescent="0.35">
      <c r="A432" s="23" t="s">
        <v>2294</v>
      </c>
      <c r="B432" s="23"/>
      <c r="C432" s="159"/>
      <c r="D432" s="23"/>
      <c r="E432" s="21"/>
      <c r="F432" s="21"/>
      <c r="G432" s="21"/>
    </row>
    <row r="433" spans="1:7" x14ac:dyDescent="0.35">
      <c r="A433" s="23" t="s">
        <v>2295</v>
      </c>
      <c r="B433" s="23"/>
      <c r="C433" s="159"/>
      <c r="D433" s="23"/>
      <c r="E433" s="21"/>
      <c r="F433" s="21"/>
      <c r="G433" s="21"/>
    </row>
    <row r="434" spans="1:7" x14ac:dyDescent="0.35">
      <c r="A434" s="23" t="s">
        <v>2296</v>
      </c>
      <c r="B434" s="23"/>
      <c r="C434" s="159"/>
      <c r="D434" s="23"/>
      <c r="E434" s="21"/>
      <c r="F434" s="21"/>
      <c r="G434" s="21"/>
    </row>
    <row r="435" spans="1:7" x14ac:dyDescent="0.35">
      <c r="A435" s="23" t="s">
        <v>2297</v>
      </c>
      <c r="B435" s="23"/>
      <c r="C435" s="159"/>
      <c r="D435" s="23"/>
      <c r="E435" s="21"/>
      <c r="F435" s="21"/>
      <c r="G435" s="21"/>
    </row>
    <row r="436" spans="1:7" x14ac:dyDescent="0.35">
      <c r="A436" s="23" t="s">
        <v>2298</v>
      </c>
      <c r="B436" s="23"/>
      <c r="C436" s="159"/>
      <c r="D436" s="23"/>
      <c r="E436" s="21"/>
      <c r="F436" s="21"/>
      <c r="G436" s="21"/>
    </row>
    <row r="437" spans="1:7" x14ac:dyDescent="0.35">
      <c r="A437" s="23" t="s">
        <v>2299</v>
      </c>
      <c r="B437" s="23"/>
      <c r="C437" s="159"/>
      <c r="D437" s="23"/>
      <c r="E437" s="21"/>
      <c r="F437" s="21"/>
      <c r="G437" s="21"/>
    </row>
    <row r="438" spans="1:7" x14ac:dyDescent="0.35">
      <c r="A438" s="23" t="s">
        <v>2300</v>
      </c>
      <c r="B438" s="23"/>
      <c r="C438" s="159"/>
      <c r="D438" s="23"/>
      <c r="E438" s="21"/>
      <c r="F438" s="21"/>
      <c r="G438" s="21"/>
    </row>
    <row r="439" spans="1:7" x14ac:dyDescent="0.35">
      <c r="A439" s="23" t="s">
        <v>2301</v>
      </c>
      <c r="B439" s="23"/>
      <c r="C439" s="159"/>
      <c r="D439" s="23"/>
      <c r="E439" s="21"/>
      <c r="F439" s="21"/>
      <c r="G439" s="21"/>
    </row>
    <row r="440" spans="1:7" x14ac:dyDescent="0.35">
      <c r="A440" s="23" t="s">
        <v>2302</v>
      </c>
      <c r="B440" s="23"/>
      <c r="C440" s="159"/>
      <c r="D440" s="23"/>
      <c r="E440" s="21"/>
      <c r="F440" s="21"/>
      <c r="G440" s="21"/>
    </row>
    <row r="441" spans="1:7" x14ac:dyDescent="0.35">
      <c r="A441" s="23" t="s">
        <v>2303</v>
      </c>
      <c r="B441" s="23"/>
      <c r="C441" s="159"/>
      <c r="D441" s="23"/>
      <c r="E441" s="21"/>
      <c r="F441" s="21"/>
      <c r="G441" s="21"/>
    </row>
    <row r="442" spans="1:7" x14ac:dyDescent="0.35">
      <c r="A442" s="23" t="s">
        <v>2304</v>
      </c>
      <c r="B442" s="23"/>
      <c r="C442" s="159"/>
      <c r="D442" s="23"/>
      <c r="E442" s="21"/>
      <c r="F442" s="21"/>
      <c r="G442" s="21"/>
    </row>
    <row r="443" spans="1:7" ht="18.5" x14ac:dyDescent="0.35">
      <c r="A443" s="95"/>
      <c r="B443" s="123" t="s">
        <v>2959</v>
      </c>
      <c r="C443" s="95"/>
      <c r="D443" s="95"/>
      <c r="E443" s="95"/>
      <c r="F443" s="95"/>
      <c r="G443" s="95"/>
    </row>
    <row r="444" spans="1:7" x14ac:dyDescent="0.35">
      <c r="A444" s="42"/>
      <c r="B444" s="42" t="s">
        <v>2236</v>
      </c>
      <c r="C444" s="42" t="s">
        <v>598</v>
      </c>
      <c r="D444" s="42" t="s">
        <v>599</v>
      </c>
      <c r="E444" s="42"/>
      <c r="F444" s="42" t="s">
        <v>433</v>
      </c>
      <c r="G444" s="42" t="s">
        <v>600</v>
      </c>
    </row>
    <row r="445" spans="1:7" x14ac:dyDescent="0.35">
      <c r="A445" s="23" t="s">
        <v>1866</v>
      </c>
      <c r="B445" s="23" t="s">
        <v>602</v>
      </c>
      <c r="C445" s="139" t="s">
        <v>33</v>
      </c>
      <c r="D445" s="37"/>
      <c r="E445" s="37"/>
      <c r="F445" s="55"/>
      <c r="G445" s="55"/>
    </row>
    <row r="446" spans="1:7" x14ac:dyDescent="0.35">
      <c r="A446" s="37"/>
      <c r="B446" s="23"/>
      <c r="C446" s="23"/>
      <c r="D446" s="37"/>
      <c r="E446" s="37"/>
      <c r="F446" s="55"/>
      <c r="G446" s="55"/>
    </row>
    <row r="447" spans="1:7" x14ac:dyDescent="0.35">
      <c r="A447" s="23"/>
      <c r="B447" s="23" t="s">
        <v>603</v>
      </c>
      <c r="C447" s="23"/>
      <c r="D447" s="37"/>
      <c r="E447" s="37"/>
      <c r="F447" s="55"/>
      <c r="G447" s="55"/>
    </row>
    <row r="448" spans="1:7" x14ac:dyDescent="0.35">
      <c r="A448" s="23" t="s">
        <v>1867</v>
      </c>
      <c r="B448" s="151" t="s">
        <v>525</v>
      </c>
      <c r="C448" s="139" t="s">
        <v>33</v>
      </c>
      <c r="D448" s="139" t="s">
        <v>33</v>
      </c>
      <c r="E448" s="37"/>
      <c r="F448" s="111" t="str">
        <f>IF($C$472=0,"",IF(C448="[for completion]","",IF(C448="","",C448/$C$472)))</f>
        <v/>
      </c>
      <c r="G448" s="111" t="str">
        <f>IF($D$472=0,"",IF(D448="[for completion]","",IF(D448="","",D448/$D$472)))</f>
        <v/>
      </c>
    </row>
    <row r="449" spans="1:7" x14ac:dyDescent="0.35">
      <c r="A449" s="23" t="s">
        <v>1868</v>
      </c>
      <c r="B449" s="151" t="s">
        <v>525</v>
      </c>
      <c r="C449" s="139" t="s">
        <v>33</v>
      </c>
      <c r="D449" s="139" t="s">
        <v>33</v>
      </c>
      <c r="E449" s="37"/>
      <c r="F449" s="111" t="str">
        <f t="shared" ref="F449:F471" si="15">IF($C$472=0,"",IF(C449="[for completion]","",IF(C449="","",C449/$C$472)))</f>
        <v/>
      </c>
      <c r="G449" s="111" t="str">
        <f t="shared" ref="G449:G471" si="16">IF($D$472=0,"",IF(D449="[for completion]","",IF(D449="","",D449/$D$472)))</f>
        <v/>
      </c>
    </row>
    <row r="450" spans="1:7" x14ac:dyDescent="0.35">
      <c r="A450" s="23" t="s">
        <v>1869</v>
      </c>
      <c r="B450" s="151" t="s">
        <v>525</v>
      </c>
      <c r="C450" s="139" t="s">
        <v>33</v>
      </c>
      <c r="D450" s="139" t="s">
        <v>33</v>
      </c>
      <c r="E450" s="37"/>
      <c r="F450" s="111" t="str">
        <f t="shared" si="15"/>
        <v/>
      </c>
      <c r="G450" s="111" t="str">
        <f t="shared" si="16"/>
        <v/>
      </c>
    </row>
    <row r="451" spans="1:7" x14ac:dyDescent="0.35">
      <c r="A451" s="23" t="s">
        <v>1870</v>
      </c>
      <c r="B451" s="151" t="s">
        <v>525</v>
      </c>
      <c r="C451" s="139" t="s">
        <v>33</v>
      </c>
      <c r="D451" s="139" t="s">
        <v>33</v>
      </c>
      <c r="E451" s="37"/>
      <c r="F451" s="111" t="str">
        <f t="shared" si="15"/>
        <v/>
      </c>
      <c r="G451" s="111" t="str">
        <f t="shared" si="16"/>
        <v/>
      </c>
    </row>
    <row r="452" spans="1:7" x14ac:dyDescent="0.35">
      <c r="A452" s="23" t="s">
        <v>1871</v>
      </c>
      <c r="B452" s="151" t="s">
        <v>525</v>
      </c>
      <c r="C452" s="139" t="s">
        <v>33</v>
      </c>
      <c r="D452" s="139" t="s">
        <v>33</v>
      </c>
      <c r="E452" s="37"/>
      <c r="F452" s="111" t="str">
        <f t="shared" si="15"/>
        <v/>
      </c>
      <c r="G452" s="111" t="str">
        <f t="shared" si="16"/>
        <v/>
      </c>
    </row>
    <row r="453" spans="1:7" x14ac:dyDescent="0.35">
      <c r="A453" s="23" t="s">
        <v>1872</v>
      </c>
      <c r="B453" s="151" t="s">
        <v>525</v>
      </c>
      <c r="C453" s="139" t="s">
        <v>33</v>
      </c>
      <c r="D453" s="139" t="s">
        <v>33</v>
      </c>
      <c r="E453" s="37"/>
      <c r="F453" s="111" t="str">
        <f t="shared" si="15"/>
        <v/>
      </c>
      <c r="G453" s="111" t="str">
        <f t="shared" si="16"/>
        <v/>
      </c>
    </row>
    <row r="454" spans="1:7" x14ac:dyDescent="0.35">
      <c r="A454" s="23" t="s">
        <v>1873</v>
      </c>
      <c r="B454" s="151" t="s">
        <v>525</v>
      </c>
      <c r="C454" s="139" t="s">
        <v>33</v>
      </c>
      <c r="D454" s="139" t="s">
        <v>33</v>
      </c>
      <c r="E454" s="37"/>
      <c r="F454" s="111" t="str">
        <f t="shared" si="15"/>
        <v/>
      </c>
      <c r="G454" s="111" t="str">
        <f t="shared" si="16"/>
        <v/>
      </c>
    </row>
    <row r="455" spans="1:7" x14ac:dyDescent="0.35">
      <c r="A455" s="23" t="s">
        <v>1874</v>
      </c>
      <c r="B455" s="151" t="s">
        <v>525</v>
      </c>
      <c r="C455" s="139" t="s">
        <v>33</v>
      </c>
      <c r="D455" s="157" t="s">
        <v>33</v>
      </c>
      <c r="E455" s="37"/>
      <c r="F455" s="111" t="str">
        <f t="shared" si="15"/>
        <v/>
      </c>
      <c r="G455" s="111" t="str">
        <f t="shared" si="16"/>
        <v/>
      </c>
    </row>
    <row r="456" spans="1:7" x14ac:dyDescent="0.35">
      <c r="A456" s="23" t="s">
        <v>1875</v>
      </c>
      <c r="B456" s="151" t="s">
        <v>525</v>
      </c>
      <c r="C456" s="139" t="s">
        <v>33</v>
      </c>
      <c r="D456" s="157" t="s">
        <v>33</v>
      </c>
      <c r="E456" s="37"/>
      <c r="F456" s="111" t="str">
        <f t="shared" si="15"/>
        <v/>
      </c>
      <c r="G456" s="111" t="str">
        <f t="shared" si="16"/>
        <v/>
      </c>
    </row>
    <row r="457" spans="1:7" x14ac:dyDescent="0.35">
      <c r="A457" s="23" t="s">
        <v>2305</v>
      </c>
      <c r="B457" s="151" t="s">
        <v>525</v>
      </c>
      <c r="C457" s="139" t="s">
        <v>33</v>
      </c>
      <c r="D457" s="157" t="s">
        <v>33</v>
      </c>
      <c r="E457" s="40"/>
      <c r="F457" s="111" t="str">
        <f t="shared" si="15"/>
        <v/>
      </c>
      <c r="G457" s="111" t="str">
        <f t="shared" si="16"/>
        <v/>
      </c>
    </row>
    <row r="458" spans="1:7" x14ac:dyDescent="0.35">
      <c r="A458" s="23" t="s">
        <v>2306</v>
      </c>
      <c r="B458" s="151" t="s">
        <v>525</v>
      </c>
      <c r="C458" s="139" t="s">
        <v>33</v>
      </c>
      <c r="D458" s="157" t="s">
        <v>33</v>
      </c>
      <c r="E458" s="40"/>
      <c r="F458" s="111" t="str">
        <f t="shared" si="15"/>
        <v/>
      </c>
      <c r="G458" s="111" t="str">
        <f t="shared" si="16"/>
        <v/>
      </c>
    </row>
    <row r="459" spans="1:7" x14ac:dyDescent="0.35">
      <c r="A459" s="23" t="s">
        <v>2307</v>
      </c>
      <c r="B459" s="151" t="s">
        <v>525</v>
      </c>
      <c r="C459" s="139" t="s">
        <v>33</v>
      </c>
      <c r="D459" s="157" t="s">
        <v>33</v>
      </c>
      <c r="E459" s="40"/>
      <c r="F459" s="111" t="str">
        <f t="shared" si="15"/>
        <v/>
      </c>
      <c r="G459" s="111" t="str">
        <f t="shared" si="16"/>
        <v/>
      </c>
    </row>
    <row r="460" spans="1:7" x14ac:dyDescent="0.35">
      <c r="A460" s="23" t="s">
        <v>2308</v>
      </c>
      <c r="B460" s="151" t="s">
        <v>525</v>
      </c>
      <c r="C460" s="139" t="s">
        <v>33</v>
      </c>
      <c r="D460" s="157" t="s">
        <v>33</v>
      </c>
      <c r="E460" s="40"/>
      <c r="F460" s="111" t="str">
        <f t="shared" si="15"/>
        <v/>
      </c>
      <c r="G460" s="111" t="str">
        <f t="shared" si="16"/>
        <v/>
      </c>
    </row>
    <row r="461" spans="1:7" x14ac:dyDescent="0.35">
      <c r="A461" s="23" t="s">
        <v>2309</v>
      </c>
      <c r="B461" s="151" t="s">
        <v>525</v>
      </c>
      <c r="C461" s="139" t="s">
        <v>33</v>
      </c>
      <c r="D461" s="157" t="s">
        <v>33</v>
      </c>
      <c r="E461" s="40"/>
      <c r="F461" s="111" t="str">
        <f t="shared" si="15"/>
        <v/>
      </c>
      <c r="G461" s="111" t="str">
        <f t="shared" si="16"/>
        <v/>
      </c>
    </row>
    <row r="462" spans="1:7" x14ac:dyDescent="0.35">
      <c r="A462" s="23" t="s">
        <v>2310</v>
      </c>
      <c r="B462" s="151" t="s">
        <v>525</v>
      </c>
      <c r="C462" s="139" t="s">
        <v>33</v>
      </c>
      <c r="D462" s="157" t="s">
        <v>33</v>
      </c>
      <c r="E462" s="40"/>
      <c r="F462" s="111" t="str">
        <f t="shared" si="15"/>
        <v/>
      </c>
      <c r="G462" s="111" t="str">
        <f t="shared" si="16"/>
        <v/>
      </c>
    </row>
    <row r="463" spans="1:7" x14ac:dyDescent="0.35">
      <c r="A463" s="23" t="s">
        <v>2311</v>
      </c>
      <c r="B463" s="151" t="s">
        <v>525</v>
      </c>
      <c r="C463" s="139" t="s">
        <v>33</v>
      </c>
      <c r="D463" s="157" t="s">
        <v>33</v>
      </c>
      <c r="E463" s="23"/>
      <c r="F463" s="111" t="str">
        <f t="shared" si="15"/>
        <v/>
      </c>
      <c r="G463" s="111" t="str">
        <f t="shared" si="16"/>
        <v/>
      </c>
    </row>
    <row r="464" spans="1:7" x14ac:dyDescent="0.35">
      <c r="A464" s="23" t="s">
        <v>2312</v>
      </c>
      <c r="B464" s="151" t="s">
        <v>525</v>
      </c>
      <c r="C464" s="139" t="s">
        <v>33</v>
      </c>
      <c r="D464" s="157" t="s">
        <v>33</v>
      </c>
      <c r="E464" s="93"/>
      <c r="F464" s="111" t="str">
        <f t="shared" si="15"/>
        <v/>
      </c>
      <c r="G464" s="111" t="str">
        <f t="shared" si="16"/>
        <v/>
      </c>
    </row>
    <row r="465" spans="1:7" x14ac:dyDescent="0.35">
      <c r="A465" s="23" t="s">
        <v>2313</v>
      </c>
      <c r="B465" s="151" t="s">
        <v>525</v>
      </c>
      <c r="C465" s="139" t="s">
        <v>33</v>
      </c>
      <c r="D465" s="157" t="s">
        <v>33</v>
      </c>
      <c r="E465" s="93"/>
      <c r="F465" s="111" t="str">
        <f t="shared" si="15"/>
        <v/>
      </c>
      <c r="G465" s="111" t="str">
        <f t="shared" si="16"/>
        <v/>
      </c>
    </row>
    <row r="466" spans="1:7" x14ac:dyDescent="0.35">
      <c r="A466" s="23" t="s">
        <v>2314</v>
      </c>
      <c r="B466" s="151" t="s">
        <v>525</v>
      </c>
      <c r="C466" s="139" t="s">
        <v>33</v>
      </c>
      <c r="D466" s="157" t="s">
        <v>33</v>
      </c>
      <c r="E466" s="93"/>
      <c r="F466" s="111" t="str">
        <f t="shared" si="15"/>
        <v/>
      </c>
      <c r="G466" s="111" t="str">
        <f t="shared" si="16"/>
        <v/>
      </c>
    </row>
    <row r="467" spans="1:7" x14ac:dyDescent="0.35">
      <c r="A467" s="23" t="s">
        <v>2315</v>
      </c>
      <c r="B467" s="151" t="s">
        <v>525</v>
      </c>
      <c r="C467" s="139" t="s">
        <v>33</v>
      </c>
      <c r="D467" s="157" t="s">
        <v>33</v>
      </c>
      <c r="E467" s="93"/>
      <c r="F467" s="111" t="str">
        <f t="shared" si="15"/>
        <v/>
      </c>
      <c r="G467" s="111" t="str">
        <f t="shared" si="16"/>
        <v/>
      </c>
    </row>
    <row r="468" spans="1:7" x14ac:dyDescent="0.35">
      <c r="A468" s="23" t="s">
        <v>2316</v>
      </c>
      <c r="B468" s="151" t="s">
        <v>525</v>
      </c>
      <c r="C468" s="139" t="s">
        <v>33</v>
      </c>
      <c r="D468" s="157" t="s">
        <v>33</v>
      </c>
      <c r="E468" s="93"/>
      <c r="F468" s="111" t="str">
        <f t="shared" si="15"/>
        <v/>
      </c>
      <c r="G468" s="111" t="str">
        <f t="shared" si="16"/>
        <v/>
      </c>
    </row>
    <row r="469" spans="1:7" x14ac:dyDescent="0.35">
      <c r="A469" s="23" t="s">
        <v>2317</v>
      </c>
      <c r="B469" s="151" t="s">
        <v>525</v>
      </c>
      <c r="C469" s="139" t="s">
        <v>33</v>
      </c>
      <c r="D469" s="157" t="s">
        <v>33</v>
      </c>
      <c r="E469" s="93"/>
      <c r="F469" s="111" t="str">
        <f t="shared" si="15"/>
        <v/>
      </c>
      <c r="G469" s="111" t="str">
        <f t="shared" si="16"/>
        <v/>
      </c>
    </row>
    <row r="470" spans="1:7" x14ac:dyDescent="0.35">
      <c r="A470" s="23" t="s">
        <v>2318</v>
      </c>
      <c r="B470" s="151" t="s">
        <v>525</v>
      </c>
      <c r="C470" s="139" t="s">
        <v>33</v>
      </c>
      <c r="D470" s="157" t="s">
        <v>33</v>
      </c>
      <c r="E470" s="93"/>
      <c r="F470" s="111" t="str">
        <f t="shared" si="15"/>
        <v/>
      </c>
      <c r="G470" s="111" t="str">
        <f t="shared" si="16"/>
        <v/>
      </c>
    </row>
    <row r="471" spans="1:7" x14ac:dyDescent="0.35">
      <c r="A471" s="23" t="s">
        <v>2319</v>
      </c>
      <c r="B471" s="151" t="s">
        <v>525</v>
      </c>
      <c r="C471" s="139" t="s">
        <v>33</v>
      </c>
      <c r="D471" s="157" t="s">
        <v>33</v>
      </c>
      <c r="E471" s="93"/>
      <c r="F471" s="111" t="str">
        <f t="shared" si="15"/>
        <v/>
      </c>
      <c r="G471" s="111" t="str">
        <f t="shared" si="16"/>
        <v/>
      </c>
    </row>
    <row r="472" spans="1:7" x14ac:dyDescent="0.35">
      <c r="A472" s="23" t="s">
        <v>2320</v>
      </c>
      <c r="B472" s="40" t="s">
        <v>91</v>
      </c>
      <c r="C472" s="106">
        <f>SUM(C448:C471)</f>
        <v>0</v>
      </c>
      <c r="D472" s="23">
        <f>SUM(D448:D471)</f>
        <v>0</v>
      </c>
      <c r="E472" s="93"/>
      <c r="F472" s="120">
        <f>SUM(F448:F471)</f>
        <v>0</v>
      </c>
      <c r="G472" s="120">
        <f>SUM(G448:G471)</f>
        <v>0</v>
      </c>
    </row>
    <row r="473" spans="1:7" x14ac:dyDescent="0.35">
      <c r="A473" s="42"/>
      <c r="B473" s="42" t="s">
        <v>2253</v>
      </c>
      <c r="C473" s="42" t="s">
        <v>598</v>
      </c>
      <c r="D473" s="42" t="s">
        <v>599</v>
      </c>
      <c r="E473" s="42"/>
      <c r="F473" s="42" t="s">
        <v>433</v>
      </c>
      <c r="G473" s="42" t="s">
        <v>600</v>
      </c>
    </row>
    <row r="474" spans="1:7" x14ac:dyDescent="0.35">
      <c r="A474" s="23" t="s">
        <v>1877</v>
      </c>
      <c r="B474" s="23" t="s">
        <v>631</v>
      </c>
      <c r="C474" s="156" t="s">
        <v>33</v>
      </c>
      <c r="D474" s="23"/>
      <c r="E474" s="23"/>
      <c r="F474" s="23"/>
      <c r="G474" s="23"/>
    </row>
    <row r="475" spans="1:7" x14ac:dyDescent="0.35">
      <c r="A475" s="23"/>
      <c r="B475" s="23"/>
      <c r="C475" s="23"/>
      <c r="D475" s="23"/>
      <c r="E475" s="23"/>
      <c r="F475" s="23"/>
      <c r="G475" s="23"/>
    </row>
    <row r="476" spans="1:7" x14ac:dyDescent="0.35">
      <c r="A476" s="23"/>
      <c r="B476" s="40" t="s">
        <v>632</v>
      </c>
      <c r="C476" s="23"/>
      <c r="D476" s="23"/>
      <c r="E476" s="23"/>
      <c r="F476" s="23"/>
      <c r="G476" s="23"/>
    </row>
    <row r="477" spans="1:7" x14ac:dyDescent="0.35">
      <c r="A477" s="23" t="s">
        <v>1878</v>
      </c>
      <c r="B477" s="23" t="s">
        <v>634</v>
      </c>
      <c r="C477" s="139" t="s">
        <v>33</v>
      </c>
      <c r="D477" s="157" t="s">
        <v>33</v>
      </c>
      <c r="E477" s="23"/>
      <c r="F477" s="111" t="str">
        <f>IF($C$485=0,"",IF(C477="[for completion]","",IF(C477="","",C477/$C$485)))</f>
        <v/>
      </c>
      <c r="G477" s="111" t="str">
        <f>IF($D$485=0,"",IF(D477="[for completion]","",IF(D477="","",D477/$D$485)))</f>
        <v/>
      </c>
    </row>
    <row r="478" spans="1:7" x14ac:dyDescent="0.35">
      <c r="A478" s="23" t="s">
        <v>1879</v>
      </c>
      <c r="B478" s="23" t="s">
        <v>636</v>
      </c>
      <c r="C478" s="139" t="s">
        <v>33</v>
      </c>
      <c r="D478" s="157" t="s">
        <v>33</v>
      </c>
      <c r="E478" s="23"/>
      <c r="F478" s="111" t="str">
        <f t="shared" ref="F478:F484" si="17">IF($C$485=0,"",IF(C478="[for completion]","",IF(C478="","",C478/$C$485)))</f>
        <v/>
      </c>
      <c r="G478" s="111" t="str">
        <f t="shared" ref="G478:G484" si="18">IF($D$485=0,"",IF(D478="[for completion]","",IF(D478="","",D478/$D$485)))</f>
        <v/>
      </c>
    </row>
    <row r="479" spans="1:7" x14ac:dyDescent="0.35">
      <c r="A479" s="23" t="s">
        <v>1880</v>
      </c>
      <c r="B479" s="23" t="s">
        <v>638</v>
      </c>
      <c r="C479" s="139" t="s">
        <v>33</v>
      </c>
      <c r="D479" s="157" t="s">
        <v>33</v>
      </c>
      <c r="E479" s="23"/>
      <c r="F479" s="111" t="str">
        <f t="shared" si="17"/>
        <v/>
      </c>
      <c r="G479" s="111" t="str">
        <f t="shared" si="18"/>
        <v/>
      </c>
    </row>
    <row r="480" spans="1:7" x14ac:dyDescent="0.35">
      <c r="A480" s="23" t="s">
        <v>1881</v>
      </c>
      <c r="B480" s="23" t="s">
        <v>640</v>
      </c>
      <c r="C480" s="139" t="s">
        <v>33</v>
      </c>
      <c r="D480" s="157" t="s">
        <v>33</v>
      </c>
      <c r="E480" s="23"/>
      <c r="F480" s="111" t="str">
        <f t="shared" si="17"/>
        <v/>
      </c>
      <c r="G480" s="111" t="str">
        <f t="shared" si="18"/>
        <v/>
      </c>
    </row>
    <row r="481" spans="1:7" x14ac:dyDescent="0.35">
      <c r="A481" s="23" t="s">
        <v>1882</v>
      </c>
      <c r="B481" s="23" t="s">
        <v>642</v>
      </c>
      <c r="C481" s="139" t="s">
        <v>33</v>
      </c>
      <c r="D481" s="157" t="s">
        <v>33</v>
      </c>
      <c r="E481" s="23"/>
      <c r="F481" s="111" t="str">
        <f t="shared" si="17"/>
        <v/>
      </c>
      <c r="G481" s="111" t="str">
        <f t="shared" si="18"/>
        <v/>
      </c>
    </row>
    <row r="482" spans="1:7" x14ac:dyDescent="0.35">
      <c r="A482" s="23" t="s">
        <v>1883</v>
      </c>
      <c r="B482" s="23" t="s">
        <v>644</v>
      </c>
      <c r="C482" s="139" t="s">
        <v>33</v>
      </c>
      <c r="D482" s="157" t="s">
        <v>33</v>
      </c>
      <c r="E482" s="23"/>
      <c r="F482" s="111" t="str">
        <f t="shared" si="17"/>
        <v/>
      </c>
      <c r="G482" s="111" t="str">
        <f t="shared" si="18"/>
        <v/>
      </c>
    </row>
    <row r="483" spans="1:7" x14ac:dyDescent="0.35">
      <c r="A483" s="23" t="s">
        <v>1884</v>
      </c>
      <c r="B483" s="23" t="s">
        <v>646</v>
      </c>
      <c r="C483" s="139" t="s">
        <v>33</v>
      </c>
      <c r="D483" s="157" t="s">
        <v>33</v>
      </c>
      <c r="E483" s="23"/>
      <c r="F483" s="111" t="str">
        <f t="shared" si="17"/>
        <v/>
      </c>
      <c r="G483" s="111" t="str">
        <f t="shared" si="18"/>
        <v/>
      </c>
    </row>
    <row r="484" spans="1:7" x14ac:dyDescent="0.35">
      <c r="A484" s="23" t="s">
        <v>1885</v>
      </c>
      <c r="B484" s="23" t="s">
        <v>648</v>
      </c>
      <c r="C484" s="139" t="s">
        <v>33</v>
      </c>
      <c r="D484" s="157" t="s">
        <v>33</v>
      </c>
      <c r="E484" s="23"/>
      <c r="F484" s="111" t="str">
        <f t="shared" si="17"/>
        <v/>
      </c>
      <c r="G484" s="111" t="str">
        <f t="shared" si="18"/>
        <v/>
      </c>
    </row>
    <row r="485" spans="1:7" x14ac:dyDescent="0.35">
      <c r="A485" s="23" t="s">
        <v>1886</v>
      </c>
      <c r="B485" s="50" t="s">
        <v>91</v>
      </c>
      <c r="C485" s="104">
        <f>SUM(C477:C484)</f>
        <v>0</v>
      </c>
      <c r="D485" s="48">
        <f>SUM(D477:D484)</f>
        <v>0</v>
      </c>
      <c r="E485" s="23"/>
      <c r="F485" s="99">
        <f>SUM(F477:F484)</f>
        <v>0</v>
      </c>
      <c r="G485" s="99">
        <f>SUM(G477:G484)</f>
        <v>0</v>
      </c>
    </row>
    <row r="486" spans="1:7" x14ac:dyDescent="0.35">
      <c r="A486" s="23" t="s">
        <v>1887</v>
      </c>
      <c r="B486" s="52" t="s">
        <v>651</v>
      </c>
      <c r="C486" s="139"/>
      <c r="D486" s="157"/>
      <c r="E486" s="23"/>
      <c r="F486" s="111" t="s">
        <v>1579</v>
      </c>
      <c r="G486" s="111" t="s">
        <v>1579</v>
      </c>
    </row>
    <row r="487" spans="1:7" x14ac:dyDescent="0.35">
      <c r="A487" s="23" t="s">
        <v>1888</v>
      </c>
      <c r="B487" s="52" t="s">
        <v>653</v>
      </c>
      <c r="C487" s="139"/>
      <c r="D487" s="157"/>
      <c r="E487" s="23"/>
      <c r="F487" s="111" t="s">
        <v>1579</v>
      </c>
      <c r="G487" s="111" t="s">
        <v>1579</v>
      </c>
    </row>
    <row r="488" spans="1:7" x14ac:dyDescent="0.35">
      <c r="A488" s="23" t="s">
        <v>1889</v>
      </c>
      <c r="B488" s="52" t="s">
        <v>655</v>
      </c>
      <c r="C488" s="139"/>
      <c r="D488" s="157"/>
      <c r="E488" s="23"/>
      <c r="F488" s="111" t="s">
        <v>1579</v>
      </c>
      <c r="G488" s="111" t="s">
        <v>1579</v>
      </c>
    </row>
    <row r="489" spans="1:7" x14ac:dyDescent="0.35">
      <c r="A489" s="23" t="s">
        <v>1962</v>
      </c>
      <c r="B489" s="52" t="s">
        <v>657</v>
      </c>
      <c r="C489" s="139"/>
      <c r="D489" s="157"/>
      <c r="E489" s="23"/>
      <c r="F489" s="111" t="s">
        <v>1579</v>
      </c>
      <c r="G489" s="111" t="s">
        <v>1579</v>
      </c>
    </row>
    <row r="490" spans="1:7" x14ac:dyDescent="0.35">
      <c r="A490" s="23" t="s">
        <v>1963</v>
      </c>
      <c r="B490" s="52" t="s">
        <v>659</v>
      </c>
      <c r="C490" s="139"/>
      <c r="D490" s="157"/>
      <c r="E490" s="23"/>
      <c r="F490" s="111" t="s">
        <v>1579</v>
      </c>
      <c r="G490" s="111" t="s">
        <v>1579</v>
      </c>
    </row>
    <row r="491" spans="1:7" x14ac:dyDescent="0.35">
      <c r="A491" s="23" t="s">
        <v>1964</v>
      </c>
      <c r="B491" s="52" t="s">
        <v>661</v>
      </c>
      <c r="C491" s="139"/>
      <c r="D491" s="157"/>
      <c r="E491" s="23"/>
      <c r="F491" s="111" t="s">
        <v>1579</v>
      </c>
      <c r="G491" s="111" t="s">
        <v>1579</v>
      </c>
    </row>
    <row r="492" spans="1:7" x14ac:dyDescent="0.35">
      <c r="A492" s="23" t="s">
        <v>1965</v>
      </c>
      <c r="B492" s="52"/>
      <c r="C492" s="23"/>
      <c r="D492" s="23"/>
      <c r="E492" s="23"/>
      <c r="F492" s="49"/>
      <c r="G492" s="49"/>
    </row>
    <row r="493" spans="1:7" x14ac:dyDescent="0.35">
      <c r="A493" s="23" t="s">
        <v>1966</v>
      </c>
      <c r="B493" s="52"/>
      <c r="C493" s="23"/>
      <c r="D493" s="23"/>
      <c r="E493" s="23"/>
      <c r="F493" s="49"/>
      <c r="G493" s="49"/>
    </row>
    <row r="494" spans="1:7" x14ac:dyDescent="0.35">
      <c r="A494" s="23" t="s">
        <v>1967</v>
      </c>
      <c r="B494" s="52"/>
      <c r="C494" s="23"/>
      <c r="D494" s="23"/>
      <c r="E494" s="23"/>
      <c r="F494" s="93"/>
      <c r="G494" s="93"/>
    </row>
    <row r="495" spans="1:7" x14ac:dyDescent="0.35">
      <c r="A495" s="42"/>
      <c r="B495" s="42" t="s">
        <v>2321</v>
      </c>
      <c r="C495" s="42" t="s">
        <v>598</v>
      </c>
      <c r="D495" s="42" t="s">
        <v>599</v>
      </c>
      <c r="E495" s="42"/>
      <c r="F495" s="42" t="s">
        <v>433</v>
      </c>
      <c r="G495" s="42" t="s">
        <v>600</v>
      </c>
    </row>
    <row r="496" spans="1:7" x14ac:dyDescent="0.35">
      <c r="A496" s="23" t="s">
        <v>1890</v>
      </c>
      <c r="B496" s="23" t="s">
        <v>631</v>
      </c>
      <c r="C496" s="156" t="s">
        <v>65</v>
      </c>
      <c r="D496" s="23"/>
      <c r="E496" s="23"/>
      <c r="F496" s="23"/>
      <c r="G496" s="23"/>
    </row>
    <row r="497" spans="1:7" x14ac:dyDescent="0.35">
      <c r="A497" s="23"/>
      <c r="B497" s="23"/>
      <c r="C497" s="23"/>
      <c r="D497" s="23"/>
      <c r="E497" s="23"/>
      <c r="F497" s="23"/>
      <c r="G497" s="23"/>
    </row>
    <row r="498" spans="1:7" x14ac:dyDescent="0.35">
      <c r="A498" s="23"/>
      <c r="B498" s="40" t="s">
        <v>632</v>
      </c>
      <c r="C498" s="23"/>
      <c r="D498" s="23"/>
      <c r="E498" s="23"/>
      <c r="F498" s="23"/>
      <c r="G498" s="23"/>
    </row>
    <row r="499" spans="1:7" x14ac:dyDescent="0.35">
      <c r="A499" s="23" t="s">
        <v>1891</v>
      </c>
      <c r="B499" s="23" t="s">
        <v>634</v>
      </c>
      <c r="C499" s="139" t="s">
        <v>65</v>
      </c>
      <c r="D499" s="157" t="s">
        <v>65</v>
      </c>
      <c r="E499" s="23"/>
      <c r="F499" s="111" t="str">
        <f>IF($C$507=0,"",IF(C499="[for completion]","",IF(C499="","",C499/$C$507)))</f>
        <v/>
      </c>
      <c r="G499" s="111" t="str">
        <f>IF($D$507=0,"",IF(D499="[for completion]","",IF(D499="","",D499/$D$507)))</f>
        <v/>
      </c>
    </row>
    <row r="500" spans="1:7" x14ac:dyDescent="0.35">
      <c r="A500" s="23" t="s">
        <v>1892</v>
      </c>
      <c r="B500" s="23" t="s">
        <v>636</v>
      </c>
      <c r="C500" s="139" t="s">
        <v>65</v>
      </c>
      <c r="D500" s="157" t="s">
        <v>65</v>
      </c>
      <c r="E500" s="23"/>
      <c r="F500" s="111" t="str">
        <f t="shared" ref="F500:F506" si="19">IF($C$507=0,"",IF(C500="[for completion]","",IF(C500="","",C500/$C$507)))</f>
        <v/>
      </c>
      <c r="G500" s="111" t="str">
        <f t="shared" ref="G500:G506" si="20">IF($D$507=0,"",IF(D500="[for completion]","",IF(D500="","",D500/$D$507)))</f>
        <v/>
      </c>
    </row>
    <row r="501" spans="1:7" x14ac:dyDescent="0.35">
      <c r="A501" s="23" t="s">
        <v>1893</v>
      </c>
      <c r="B501" s="23" t="s">
        <v>638</v>
      </c>
      <c r="C501" s="139" t="s">
        <v>65</v>
      </c>
      <c r="D501" s="157" t="s">
        <v>65</v>
      </c>
      <c r="E501" s="23"/>
      <c r="F501" s="111" t="str">
        <f t="shared" si="19"/>
        <v/>
      </c>
      <c r="G501" s="111" t="str">
        <f t="shared" si="20"/>
        <v/>
      </c>
    </row>
    <row r="502" spans="1:7" x14ac:dyDescent="0.35">
      <c r="A502" s="23" t="s">
        <v>1894</v>
      </c>
      <c r="B502" s="23" t="s">
        <v>640</v>
      </c>
      <c r="C502" s="139" t="s">
        <v>65</v>
      </c>
      <c r="D502" s="157" t="s">
        <v>65</v>
      </c>
      <c r="E502" s="23"/>
      <c r="F502" s="111" t="str">
        <f t="shared" si="19"/>
        <v/>
      </c>
      <c r="G502" s="111" t="str">
        <f t="shared" si="20"/>
        <v/>
      </c>
    </row>
    <row r="503" spans="1:7" x14ac:dyDescent="0.35">
      <c r="A503" s="23" t="s">
        <v>1895</v>
      </c>
      <c r="B503" s="23" t="s">
        <v>642</v>
      </c>
      <c r="C503" s="139" t="s">
        <v>65</v>
      </c>
      <c r="D503" s="157" t="s">
        <v>65</v>
      </c>
      <c r="E503" s="23"/>
      <c r="F503" s="111" t="str">
        <f t="shared" si="19"/>
        <v/>
      </c>
      <c r="G503" s="111" t="str">
        <f t="shared" si="20"/>
        <v/>
      </c>
    </row>
    <row r="504" spans="1:7" x14ac:dyDescent="0.35">
      <c r="A504" s="23" t="s">
        <v>1896</v>
      </c>
      <c r="B504" s="23" t="s">
        <v>644</v>
      </c>
      <c r="C504" s="139" t="s">
        <v>65</v>
      </c>
      <c r="D504" s="157" t="s">
        <v>65</v>
      </c>
      <c r="E504" s="23"/>
      <c r="F504" s="111" t="str">
        <f t="shared" si="19"/>
        <v/>
      </c>
      <c r="G504" s="111" t="str">
        <f t="shared" si="20"/>
        <v/>
      </c>
    </row>
    <row r="505" spans="1:7" x14ac:dyDescent="0.35">
      <c r="A505" s="23" t="s">
        <v>1897</v>
      </c>
      <c r="B505" s="23" t="s">
        <v>646</v>
      </c>
      <c r="C505" s="139" t="s">
        <v>65</v>
      </c>
      <c r="D505" s="157" t="s">
        <v>65</v>
      </c>
      <c r="E505" s="23"/>
      <c r="F505" s="111" t="str">
        <f t="shared" si="19"/>
        <v/>
      </c>
      <c r="G505" s="111" t="str">
        <f t="shared" si="20"/>
        <v/>
      </c>
    </row>
    <row r="506" spans="1:7" x14ac:dyDescent="0.35">
      <c r="A506" s="23" t="s">
        <v>1898</v>
      </c>
      <c r="B506" s="23" t="s">
        <v>648</v>
      </c>
      <c r="C506" s="139" t="s">
        <v>65</v>
      </c>
      <c r="D506" s="150" t="s">
        <v>65</v>
      </c>
      <c r="E506" s="23"/>
      <c r="F506" s="111" t="str">
        <f t="shared" si="19"/>
        <v/>
      </c>
      <c r="G506" s="111" t="str">
        <f t="shared" si="20"/>
        <v/>
      </c>
    </row>
    <row r="507" spans="1:7" x14ac:dyDescent="0.35">
      <c r="A507" s="23" t="s">
        <v>1899</v>
      </c>
      <c r="B507" s="50" t="s">
        <v>91</v>
      </c>
      <c r="C507" s="104">
        <f>SUM(C499:C506)</f>
        <v>0</v>
      </c>
      <c r="D507" s="48">
        <f>SUM(D499:D506)</f>
        <v>0</v>
      </c>
      <c r="E507" s="23"/>
      <c r="F507" s="99">
        <f>SUM(F499:F506)</f>
        <v>0</v>
      </c>
      <c r="G507" s="99">
        <f>SUM(G499:G506)</f>
        <v>0</v>
      </c>
    </row>
    <row r="508" spans="1:7" x14ac:dyDescent="0.35">
      <c r="A508" s="23" t="s">
        <v>1968</v>
      </c>
      <c r="B508" s="52" t="s">
        <v>651</v>
      </c>
      <c r="C508" s="104"/>
      <c r="D508" s="105"/>
      <c r="E508" s="23"/>
      <c r="F508" s="111" t="s">
        <v>1579</v>
      </c>
      <c r="G508" s="111" t="s">
        <v>1579</v>
      </c>
    </row>
    <row r="509" spans="1:7" x14ac:dyDescent="0.35">
      <c r="A509" s="23" t="s">
        <v>1969</v>
      </c>
      <c r="B509" s="52" t="s">
        <v>653</v>
      </c>
      <c r="C509" s="104"/>
      <c r="D509" s="105"/>
      <c r="E509" s="23"/>
      <c r="F509" s="111" t="s">
        <v>1579</v>
      </c>
      <c r="G509" s="111" t="s">
        <v>1579</v>
      </c>
    </row>
    <row r="510" spans="1:7" x14ac:dyDescent="0.35">
      <c r="A510" s="23" t="s">
        <v>1970</v>
      </c>
      <c r="B510" s="52" t="s">
        <v>655</v>
      </c>
      <c r="C510" s="104"/>
      <c r="D510" s="105"/>
      <c r="E510" s="23"/>
      <c r="F510" s="111" t="s">
        <v>1579</v>
      </c>
      <c r="G510" s="111" t="s">
        <v>1579</v>
      </c>
    </row>
    <row r="511" spans="1:7" x14ac:dyDescent="0.35">
      <c r="A511" s="23" t="s">
        <v>2143</v>
      </c>
      <c r="B511" s="52" t="s">
        <v>657</v>
      </c>
      <c r="C511" s="104"/>
      <c r="D511" s="105"/>
      <c r="E511" s="23"/>
      <c r="F511" s="111" t="s">
        <v>1579</v>
      </c>
      <c r="G511" s="111" t="s">
        <v>1579</v>
      </c>
    </row>
    <row r="512" spans="1:7" x14ac:dyDescent="0.35">
      <c r="A512" s="23" t="s">
        <v>2144</v>
      </c>
      <c r="B512" s="52" t="s">
        <v>659</v>
      </c>
      <c r="C512" s="104"/>
      <c r="D512" s="105"/>
      <c r="E512" s="23"/>
      <c r="F512" s="111" t="s">
        <v>1579</v>
      </c>
      <c r="G512" s="111" t="s">
        <v>1579</v>
      </c>
    </row>
    <row r="513" spans="1:7" x14ac:dyDescent="0.35">
      <c r="A513" s="23" t="s">
        <v>2145</v>
      </c>
      <c r="B513" s="52" t="s">
        <v>661</v>
      </c>
      <c r="C513" s="104"/>
      <c r="D513" s="105"/>
      <c r="E513" s="23"/>
      <c r="F513" s="111" t="s">
        <v>1579</v>
      </c>
      <c r="G513" s="111" t="s">
        <v>1579</v>
      </c>
    </row>
    <row r="514" spans="1:7" x14ac:dyDescent="0.35">
      <c r="A514" s="23" t="s">
        <v>2146</v>
      </c>
      <c r="B514" s="52"/>
      <c r="C514" s="23"/>
      <c r="D514" s="23"/>
      <c r="E514" s="23"/>
      <c r="F514" s="111"/>
      <c r="G514" s="111"/>
    </row>
    <row r="515" spans="1:7" x14ac:dyDescent="0.35">
      <c r="A515" s="23" t="s">
        <v>2147</v>
      </c>
      <c r="B515" s="52"/>
      <c r="C515" s="23"/>
      <c r="D515" s="23"/>
      <c r="E515" s="23"/>
      <c r="F515" s="111"/>
      <c r="G515" s="111"/>
    </row>
    <row r="516" spans="1:7" x14ac:dyDescent="0.35">
      <c r="A516" s="23" t="s">
        <v>2148</v>
      </c>
      <c r="B516" s="52"/>
      <c r="C516" s="23"/>
      <c r="D516" s="23"/>
      <c r="E516" s="23"/>
      <c r="F516" s="111"/>
      <c r="G516" s="99"/>
    </row>
    <row r="517" spans="1:7" x14ac:dyDescent="0.35">
      <c r="A517" s="42"/>
      <c r="B517" s="42" t="s">
        <v>2322</v>
      </c>
      <c r="C517" s="42" t="s">
        <v>717</v>
      </c>
      <c r="D517" s="42"/>
      <c r="E517" s="42"/>
      <c r="F517" s="42"/>
      <c r="G517" s="42"/>
    </row>
    <row r="518" spans="1:7" x14ac:dyDescent="0.35">
      <c r="A518" s="23" t="s">
        <v>1971</v>
      </c>
      <c r="B518" s="40" t="s">
        <v>718</v>
      </c>
      <c r="C518" s="156" t="s">
        <v>33</v>
      </c>
      <c r="D518" s="156"/>
      <c r="E518" s="23"/>
      <c r="F518" s="23"/>
      <c r="G518" s="23"/>
    </row>
    <row r="519" spans="1:7" x14ac:dyDescent="0.35">
      <c r="A519" s="23" t="s">
        <v>1972</v>
      </c>
      <c r="B519" s="40" t="s">
        <v>719</v>
      </c>
      <c r="C519" s="156" t="s">
        <v>33</v>
      </c>
      <c r="D519" s="156"/>
      <c r="E519" s="23"/>
      <c r="F519" s="23"/>
      <c r="G519" s="23"/>
    </row>
    <row r="520" spans="1:7" x14ac:dyDescent="0.35">
      <c r="A520" s="23" t="s">
        <v>1973</v>
      </c>
      <c r="B520" s="40" t="s">
        <v>720</v>
      </c>
      <c r="C520" s="156" t="s">
        <v>33</v>
      </c>
      <c r="D520" s="156"/>
      <c r="E520" s="23"/>
      <c r="F520" s="23"/>
      <c r="G520" s="23"/>
    </row>
    <row r="521" spans="1:7" x14ac:dyDescent="0.35">
      <c r="A521" s="23" t="s">
        <v>1974</v>
      </c>
      <c r="B521" s="40" t="s">
        <v>721</v>
      </c>
      <c r="C521" s="156" t="s">
        <v>33</v>
      </c>
      <c r="D521" s="156"/>
      <c r="E521" s="23"/>
      <c r="F521" s="23"/>
      <c r="G521" s="23"/>
    </row>
    <row r="522" spans="1:7" x14ac:dyDescent="0.35">
      <c r="A522" s="23" t="s">
        <v>1975</v>
      </c>
      <c r="B522" s="40" t="s">
        <v>722</v>
      </c>
      <c r="C522" s="156" t="s">
        <v>33</v>
      </c>
      <c r="D522" s="156"/>
      <c r="E522" s="23"/>
      <c r="F522" s="23"/>
      <c r="G522" s="23"/>
    </row>
    <row r="523" spans="1:7" x14ac:dyDescent="0.35">
      <c r="A523" s="23" t="s">
        <v>1976</v>
      </c>
      <c r="B523" s="40" t="s">
        <v>723</v>
      </c>
      <c r="C523" s="156" t="s">
        <v>33</v>
      </c>
      <c r="D523" s="156"/>
      <c r="E523" s="23"/>
      <c r="F523" s="23"/>
      <c r="G523" s="23"/>
    </row>
    <row r="524" spans="1:7" x14ac:dyDescent="0.35">
      <c r="A524" s="23" t="s">
        <v>1977</v>
      </c>
      <c r="B524" s="40" t="s">
        <v>724</v>
      </c>
      <c r="C524" s="156" t="s">
        <v>33</v>
      </c>
      <c r="D524" s="156"/>
      <c r="E524" s="23"/>
      <c r="F524" s="23"/>
      <c r="G524" s="23"/>
    </row>
    <row r="525" spans="1:7" x14ac:dyDescent="0.35">
      <c r="A525" s="23" t="s">
        <v>1978</v>
      </c>
      <c r="B525" s="40" t="s">
        <v>2132</v>
      </c>
      <c r="C525" s="156" t="s">
        <v>33</v>
      </c>
      <c r="D525" s="156"/>
      <c r="E525" s="23"/>
      <c r="F525" s="23"/>
      <c r="G525" s="23"/>
    </row>
    <row r="526" spans="1:7" x14ac:dyDescent="0.35">
      <c r="A526" s="23" t="s">
        <v>1979</v>
      </c>
      <c r="B526" s="40" t="s">
        <v>2133</v>
      </c>
      <c r="C526" s="156" t="s">
        <v>33</v>
      </c>
      <c r="D526" s="156"/>
      <c r="E526" s="23"/>
      <c r="F526" s="23"/>
      <c r="G526" s="23"/>
    </row>
    <row r="527" spans="1:7" x14ac:dyDescent="0.35">
      <c r="A527" s="23" t="s">
        <v>1980</v>
      </c>
      <c r="B527" s="40" t="s">
        <v>2134</v>
      </c>
      <c r="C527" s="156" t="s">
        <v>33</v>
      </c>
      <c r="D527" s="156"/>
      <c r="E527" s="23"/>
      <c r="F527" s="23"/>
      <c r="G527" s="23"/>
    </row>
    <row r="528" spans="1:7" x14ac:dyDescent="0.35">
      <c r="A528" s="23" t="s">
        <v>2038</v>
      </c>
      <c r="B528" s="40" t="s">
        <v>725</v>
      </c>
      <c r="C528" s="156" t="s">
        <v>33</v>
      </c>
      <c r="D528" s="156"/>
      <c r="E528" s="23"/>
      <c r="F528" s="23"/>
      <c r="G528" s="23"/>
    </row>
    <row r="529" spans="1:7" x14ac:dyDescent="0.35">
      <c r="A529" s="23" t="s">
        <v>2149</v>
      </c>
      <c r="B529" s="40" t="s">
        <v>2920</v>
      </c>
      <c r="C529" s="156" t="s">
        <v>33</v>
      </c>
      <c r="D529" s="156"/>
      <c r="E529" s="23"/>
      <c r="F529" s="23"/>
      <c r="G529" s="23"/>
    </row>
    <row r="530" spans="1:7" x14ac:dyDescent="0.35">
      <c r="A530" s="23" t="s">
        <v>2150</v>
      </c>
      <c r="B530" s="40" t="s">
        <v>89</v>
      </c>
      <c r="C530" s="156" t="s">
        <v>33</v>
      </c>
      <c r="D530" s="156"/>
      <c r="E530" s="23"/>
      <c r="F530" s="23"/>
      <c r="G530" s="23"/>
    </row>
    <row r="531" spans="1:7" x14ac:dyDescent="0.35">
      <c r="A531" s="23" t="s">
        <v>2151</v>
      </c>
      <c r="B531" s="52" t="s">
        <v>2135</v>
      </c>
      <c r="C531" s="156"/>
      <c r="D531" s="136"/>
      <c r="E531" s="23"/>
      <c r="F531" s="23"/>
      <c r="G531" s="23"/>
    </row>
    <row r="532" spans="1:7" x14ac:dyDescent="0.35">
      <c r="A532" s="23" t="s">
        <v>2152</v>
      </c>
      <c r="B532" s="52" t="s">
        <v>93</v>
      </c>
      <c r="C532" s="156"/>
      <c r="D532" s="136"/>
      <c r="E532" s="23"/>
      <c r="F532" s="23"/>
      <c r="G532" s="23"/>
    </row>
    <row r="533" spans="1:7" x14ac:dyDescent="0.35">
      <c r="A533" s="23" t="s">
        <v>2153</v>
      </c>
      <c r="B533" s="52" t="s">
        <v>93</v>
      </c>
      <c r="C533" s="156"/>
      <c r="D533" s="136"/>
      <c r="E533" s="23"/>
      <c r="F533" s="23"/>
      <c r="G533" s="23"/>
    </row>
    <row r="534" spans="1:7" x14ac:dyDescent="0.35">
      <c r="A534" s="23" t="s">
        <v>2323</v>
      </c>
      <c r="B534" s="52" t="s">
        <v>93</v>
      </c>
      <c r="C534" s="156"/>
      <c r="D534" s="136"/>
      <c r="E534" s="23"/>
      <c r="F534" s="23"/>
      <c r="G534" s="23"/>
    </row>
    <row r="535" spans="1:7" x14ac:dyDescent="0.35">
      <c r="A535" s="23" t="s">
        <v>2324</v>
      </c>
      <c r="B535" s="52" t="s">
        <v>93</v>
      </c>
      <c r="C535" s="156"/>
      <c r="D535" s="136"/>
      <c r="E535" s="23"/>
      <c r="F535" s="23"/>
      <c r="G535" s="23"/>
    </row>
    <row r="536" spans="1:7" x14ac:dyDescent="0.35">
      <c r="A536" s="23" t="s">
        <v>2325</v>
      </c>
      <c r="B536" s="52" t="s">
        <v>93</v>
      </c>
      <c r="C536" s="156"/>
      <c r="D536" s="136"/>
      <c r="E536" s="23"/>
      <c r="F536" s="23"/>
      <c r="G536" s="23"/>
    </row>
    <row r="537" spans="1:7" x14ac:dyDescent="0.35">
      <c r="A537" s="23" t="s">
        <v>2326</v>
      </c>
      <c r="B537" s="52" t="s">
        <v>93</v>
      </c>
      <c r="C537" s="156"/>
      <c r="D537" s="136"/>
      <c r="E537" s="23"/>
      <c r="F537" s="23"/>
      <c r="G537" s="23"/>
    </row>
    <row r="538" spans="1:7" x14ac:dyDescent="0.35">
      <c r="A538" s="23" t="s">
        <v>2327</v>
      </c>
      <c r="B538" s="52" t="s">
        <v>93</v>
      </c>
      <c r="C538" s="156"/>
      <c r="D538" s="136"/>
      <c r="E538" s="23"/>
      <c r="F538" s="23"/>
      <c r="G538" s="23"/>
    </row>
    <row r="539" spans="1:7" x14ac:dyDescent="0.35">
      <c r="A539" s="23" t="s">
        <v>2328</v>
      </c>
      <c r="B539" s="52" t="s">
        <v>93</v>
      </c>
      <c r="C539" s="156"/>
      <c r="D539" s="136"/>
      <c r="E539" s="23"/>
      <c r="F539" s="23"/>
      <c r="G539" s="23"/>
    </row>
    <row r="540" spans="1:7" x14ac:dyDescent="0.35">
      <c r="A540" s="23" t="s">
        <v>2329</v>
      </c>
      <c r="B540" s="52" t="s">
        <v>93</v>
      </c>
      <c r="C540" s="156"/>
      <c r="D540" s="136"/>
      <c r="E540" s="23"/>
      <c r="F540" s="23"/>
      <c r="G540" s="23"/>
    </row>
    <row r="541" spans="1:7" x14ac:dyDescent="0.35">
      <c r="A541" s="23" t="s">
        <v>2330</v>
      </c>
      <c r="B541" s="52" t="s">
        <v>93</v>
      </c>
      <c r="C541" s="156"/>
      <c r="D541" s="136"/>
      <c r="E541" s="23"/>
      <c r="F541" s="23"/>
      <c r="G541" s="23"/>
    </row>
    <row r="542" spans="1:7" x14ac:dyDescent="0.35">
      <c r="A542" s="23" t="s">
        <v>2331</v>
      </c>
      <c r="B542" s="52" t="s">
        <v>93</v>
      </c>
      <c r="C542" s="156"/>
      <c r="D542" s="136"/>
      <c r="E542" s="23"/>
      <c r="F542" s="23"/>
      <c r="G542" s="21"/>
    </row>
    <row r="543" spans="1:7" x14ac:dyDescent="0.35">
      <c r="A543" s="23" t="s">
        <v>2332</v>
      </c>
      <c r="B543" s="52" t="s">
        <v>93</v>
      </c>
      <c r="C543" s="156"/>
      <c r="D543" s="136"/>
      <c r="E543" s="23"/>
      <c r="F543" s="23"/>
      <c r="G543" s="21"/>
    </row>
    <row r="544" spans="1:7" x14ac:dyDescent="0.35">
      <c r="A544" s="23" t="s">
        <v>2333</v>
      </c>
      <c r="B544" s="52" t="s">
        <v>93</v>
      </c>
      <c r="C544" s="156"/>
      <c r="D544" s="136"/>
      <c r="E544" s="23"/>
      <c r="F544" s="23"/>
      <c r="G544" s="21"/>
    </row>
    <row r="545" spans="1:7" x14ac:dyDescent="0.35">
      <c r="A545" s="42"/>
      <c r="B545" s="42" t="s">
        <v>2334</v>
      </c>
      <c r="C545" s="42" t="s">
        <v>60</v>
      </c>
      <c r="D545" s="42" t="s">
        <v>1568</v>
      </c>
      <c r="E545" s="42"/>
      <c r="F545" s="42" t="s">
        <v>433</v>
      </c>
      <c r="G545" s="42" t="s">
        <v>1876</v>
      </c>
    </row>
    <row r="546" spans="1:7" x14ac:dyDescent="0.35">
      <c r="A546" s="23" t="s">
        <v>2039</v>
      </c>
      <c r="B546" s="151" t="s">
        <v>525</v>
      </c>
      <c r="C546" s="136" t="s">
        <v>33</v>
      </c>
      <c r="D546" s="136" t="s">
        <v>33</v>
      </c>
      <c r="E546" s="29"/>
      <c r="F546" s="111" t="str">
        <f>IF($C$564=0,"",IF(C546="[for completion]","",IF(C546="","",C546/$C$564)))</f>
        <v/>
      </c>
      <c r="G546" s="111" t="str">
        <f>IF($D$564=0,"",IF(D546="[for completion]","",IF(D546="","",D546/$D$564)))</f>
        <v/>
      </c>
    </row>
    <row r="547" spans="1:7" x14ac:dyDescent="0.35">
      <c r="A547" s="23" t="s">
        <v>2040</v>
      </c>
      <c r="B547" s="151" t="s">
        <v>525</v>
      </c>
      <c r="C547" s="136" t="s">
        <v>33</v>
      </c>
      <c r="D547" s="136" t="s">
        <v>33</v>
      </c>
      <c r="E547" s="29"/>
      <c r="F547" s="111" t="str">
        <f t="shared" ref="F547:F563" si="21">IF($C$564=0,"",IF(C547="[for completion]","",IF(C547="","",C547/$C$564)))</f>
        <v/>
      </c>
      <c r="G547" s="111" t="str">
        <f t="shared" ref="G547:G563" si="22">IF($D$564=0,"",IF(D547="[for completion]","",IF(D547="","",D547/$D$564)))</f>
        <v/>
      </c>
    </row>
    <row r="548" spans="1:7" x14ac:dyDescent="0.35">
      <c r="A548" s="23" t="s">
        <v>2041</v>
      </c>
      <c r="B548" s="151" t="s">
        <v>525</v>
      </c>
      <c r="C548" s="136" t="s">
        <v>33</v>
      </c>
      <c r="D548" s="136" t="s">
        <v>33</v>
      </c>
      <c r="E548" s="29"/>
      <c r="F548" s="111" t="str">
        <f t="shared" si="21"/>
        <v/>
      </c>
      <c r="G548" s="111" t="str">
        <f t="shared" si="22"/>
        <v/>
      </c>
    </row>
    <row r="549" spans="1:7" x14ac:dyDescent="0.35">
      <c r="A549" s="23" t="s">
        <v>2042</v>
      </c>
      <c r="B549" s="151" t="s">
        <v>525</v>
      </c>
      <c r="C549" s="136" t="s">
        <v>33</v>
      </c>
      <c r="D549" s="136" t="s">
        <v>33</v>
      </c>
      <c r="E549" s="29"/>
      <c r="F549" s="111" t="str">
        <f t="shared" si="21"/>
        <v/>
      </c>
      <c r="G549" s="111" t="str">
        <f t="shared" si="22"/>
        <v/>
      </c>
    </row>
    <row r="550" spans="1:7" x14ac:dyDescent="0.35">
      <c r="A550" s="23" t="s">
        <v>2043</v>
      </c>
      <c r="B550" s="151" t="s">
        <v>525</v>
      </c>
      <c r="C550" s="136" t="s">
        <v>33</v>
      </c>
      <c r="D550" s="136" t="s">
        <v>33</v>
      </c>
      <c r="E550" s="29"/>
      <c r="F550" s="111" t="str">
        <f t="shared" si="21"/>
        <v/>
      </c>
      <c r="G550" s="111" t="str">
        <f t="shared" si="22"/>
        <v/>
      </c>
    </row>
    <row r="551" spans="1:7" x14ac:dyDescent="0.35">
      <c r="A551" s="23" t="s">
        <v>2154</v>
      </c>
      <c r="B551" s="151" t="s">
        <v>525</v>
      </c>
      <c r="C551" s="136" t="s">
        <v>33</v>
      </c>
      <c r="D551" s="136" t="s">
        <v>33</v>
      </c>
      <c r="E551" s="29"/>
      <c r="F551" s="111" t="str">
        <f t="shared" si="21"/>
        <v/>
      </c>
      <c r="G551" s="111" t="str">
        <f t="shared" si="22"/>
        <v/>
      </c>
    </row>
    <row r="552" spans="1:7" x14ac:dyDescent="0.35">
      <c r="A552" s="23" t="s">
        <v>2155</v>
      </c>
      <c r="B552" s="151" t="s">
        <v>525</v>
      </c>
      <c r="C552" s="136" t="s">
        <v>33</v>
      </c>
      <c r="D552" s="136" t="s">
        <v>33</v>
      </c>
      <c r="E552" s="29"/>
      <c r="F552" s="111" t="str">
        <f t="shared" si="21"/>
        <v/>
      </c>
      <c r="G552" s="111" t="str">
        <f t="shared" si="22"/>
        <v/>
      </c>
    </row>
    <row r="553" spans="1:7" x14ac:dyDescent="0.35">
      <c r="A553" s="23" t="s">
        <v>2156</v>
      </c>
      <c r="B553" s="151" t="s">
        <v>525</v>
      </c>
      <c r="C553" s="136" t="s">
        <v>33</v>
      </c>
      <c r="D553" s="136" t="s">
        <v>33</v>
      </c>
      <c r="E553" s="29"/>
      <c r="F553" s="111" t="str">
        <f t="shared" si="21"/>
        <v/>
      </c>
      <c r="G553" s="111" t="str">
        <f t="shared" si="22"/>
        <v/>
      </c>
    </row>
    <row r="554" spans="1:7" x14ac:dyDescent="0.35">
      <c r="A554" s="23" t="s">
        <v>2157</v>
      </c>
      <c r="B554" s="151" t="s">
        <v>525</v>
      </c>
      <c r="C554" s="136" t="s">
        <v>33</v>
      </c>
      <c r="D554" s="136" t="s">
        <v>33</v>
      </c>
      <c r="E554" s="29"/>
      <c r="F554" s="111" t="str">
        <f t="shared" si="21"/>
        <v/>
      </c>
      <c r="G554" s="111" t="str">
        <f t="shared" si="22"/>
        <v/>
      </c>
    </row>
    <row r="555" spans="1:7" x14ac:dyDescent="0.35">
      <c r="A555" s="23" t="s">
        <v>2158</v>
      </c>
      <c r="B555" s="151" t="s">
        <v>525</v>
      </c>
      <c r="C555" s="136" t="s">
        <v>33</v>
      </c>
      <c r="D555" s="136" t="s">
        <v>33</v>
      </c>
      <c r="E555" s="29"/>
      <c r="F555" s="111" t="str">
        <f t="shared" si="21"/>
        <v/>
      </c>
      <c r="G555" s="111" t="str">
        <f t="shared" si="22"/>
        <v/>
      </c>
    </row>
    <row r="556" spans="1:7" x14ac:dyDescent="0.35">
      <c r="A556" s="23" t="s">
        <v>2159</v>
      </c>
      <c r="B556" s="151" t="s">
        <v>525</v>
      </c>
      <c r="C556" s="136" t="s">
        <v>33</v>
      </c>
      <c r="D556" s="136" t="s">
        <v>33</v>
      </c>
      <c r="E556" s="29"/>
      <c r="F556" s="111" t="str">
        <f t="shared" si="21"/>
        <v/>
      </c>
      <c r="G556" s="111" t="str">
        <f t="shared" si="22"/>
        <v/>
      </c>
    </row>
    <row r="557" spans="1:7" x14ac:dyDescent="0.35">
      <c r="A557" s="23" t="s">
        <v>2160</v>
      </c>
      <c r="B557" s="151" t="s">
        <v>525</v>
      </c>
      <c r="C557" s="136" t="s">
        <v>33</v>
      </c>
      <c r="D557" s="136" t="s">
        <v>33</v>
      </c>
      <c r="E557" s="29"/>
      <c r="F557" s="111" t="str">
        <f t="shared" si="21"/>
        <v/>
      </c>
      <c r="G557" s="111" t="str">
        <f t="shared" si="22"/>
        <v/>
      </c>
    </row>
    <row r="558" spans="1:7" x14ac:dyDescent="0.35">
      <c r="A558" s="23" t="s">
        <v>2161</v>
      </c>
      <c r="B558" s="151" t="s">
        <v>525</v>
      </c>
      <c r="C558" s="136" t="s">
        <v>33</v>
      </c>
      <c r="D558" s="136" t="s">
        <v>33</v>
      </c>
      <c r="E558" s="29"/>
      <c r="F558" s="111" t="str">
        <f t="shared" si="21"/>
        <v/>
      </c>
      <c r="G558" s="111" t="str">
        <f t="shared" si="22"/>
        <v/>
      </c>
    </row>
    <row r="559" spans="1:7" x14ac:dyDescent="0.35">
      <c r="A559" s="23" t="s">
        <v>2162</v>
      </c>
      <c r="B559" s="151" t="s">
        <v>525</v>
      </c>
      <c r="C559" s="136" t="s">
        <v>33</v>
      </c>
      <c r="D559" s="136" t="s">
        <v>33</v>
      </c>
      <c r="E559" s="29"/>
      <c r="F559" s="111" t="str">
        <f t="shared" si="21"/>
        <v/>
      </c>
      <c r="G559" s="111" t="str">
        <f t="shared" si="22"/>
        <v/>
      </c>
    </row>
    <row r="560" spans="1:7" x14ac:dyDescent="0.35">
      <c r="A560" s="23" t="s">
        <v>2163</v>
      </c>
      <c r="B560" s="151" t="s">
        <v>525</v>
      </c>
      <c r="C560" s="136" t="s">
        <v>33</v>
      </c>
      <c r="D560" s="136" t="s">
        <v>33</v>
      </c>
      <c r="E560" s="29"/>
      <c r="F560" s="111" t="str">
        <f t="shared" si="21"/>
        <v/>
      </c>
      <c r="G560" s="111" t="str">
        <f t="shared" si="22"/>
        <v/>
      </c>
    </row>
    <row r="561" spans="1:7" x14ac:dyDescent="0.35">
      <c r="A561" s="23" t="s">
        <v>2164</v>
      </c>
      <c r="B561" s="151" t="s">
        <v>525</v>
      </c>
      <c r="C561" s="136" t="s">
        <v>33</v>
      </c>
      <c r="D561" s="136" t="s">
        <v>33</v>
      </c>
      <c r="E561" s="29"/>
      <c r="F561" s="111" t="str">
        <f t="shared" si="21"/>
        <v/>
      </c>
      <c r="G561" s="111" t="str">
        <f t="shared" si="22"/>
        <v/>
      </c>
    </row>
    <row r="562" spans="1:7" x14ac:dyDescent="0.35">
      <c r="A562" s="23" t="s">
        <v>2165</v>
      </c>
      <c r="B562" s="151" t="s">
        <v>525</v>
      </c>
      <c r="C562" s="136" t="s">
        <v>33</v>
      </c>
      <c r="D562" s="136" t="s">
        <v>33</v>
      </c>
      <c r="E562" s="29"/>
      <c r="F562" s="111" t="str">
        <f t="shared" si="21"/>
        <v/>
      </c>
      <c r="G562" s="111" t="str">
        <f t="shared" si="22"/>
        <v/>
      </c>
    </row>
    <row r="563" spans="1:7" x14ac:dyDescent="0.35">
      <c r="A563" s="23" t="s">
        <v>2166</v>
      </c>
      <c r="B563" s="40" t="s">
        <v>1959</v>
      </c>
      <c r="C563" s="136" t="s">
        <v>33</v>
      </c>
      <c r="D563" s="136" t="s">
        <v>33</v>
      </c>
      <c r="E563" s="29"/>
      <c r="F563" s="111" t="str">
        <f t="shared" si="21"/>
        <v/>
      </c>
      <c r="G563" s="111" t="str">
        <f t="shared" si="22"/>
        <v/>
      </c>
    </row>
    <row r="564" spans="1:7" x14ac:dyDescent="0.35">
      <c r="A564" s="23" t="s">
        <v>2167</v>
      </c>
      <c r="B564" s="40" t="s">
        <v>91</v>
      </c>
      <c r="C564" s="104">
        <f>SUM(C546:C563)</f>
        <v>0</v>
      </c>
      <c r="D564" s="105">
        <f>SUM(D546:D563)</f>
        <v>0</v>
      </c>
      <c r="E564" s="29"/>
      <c r="F564" s="99">
        <f>SUM(F546:F563)</f>
        <v>0</v>
      </c>
      <c r="G564" s="99">
        <f>SUM(G546:G563)</f>
        <v>0</v>
      </c>
    </row>
    <row r="565" spans="1:7" x14ac:dyDescent="0.35">
      <c r="A565" s="23" t="s">
        <v>2335</v>
      </c>
      <c r="B565" s="40"/>
      <c r="C565" s="23"/>
      <c r="D565" s="23"/>
      <c r="E565" s="29"/>
      <c r="F565" s="29"/>
      <c r="G565" s="29"/>
    </row>
    <row r="566" spans="1:7" x14ac:dyDescent="0.35">
      <c r="A566" s="23" t="s">
        <v>2336</v>
      </c>
      <c r="B566" s="40"/>
      <c r="C566" s="23"/>
      <c r="D566" s="23"/>
      <c r="E566" s="29"/>
      <c r="F566" s="29"/>
      <c r="G566" s="29"/>
    </row>
    <row r="567" spans="1:7" x14ac:dyDescent="0.35">
      <c r="A567" s="23" t="s">
        <v>2337</v>
      </c>
      <c r="B567" s="40"/>
      <c r="C567" s="23"/>
      <c r="D567" s="23"/>
      <c r="E567" s="29"/>
      <c r="F567" s="29"/>
      <c r="G567" s="29"/>
    </row>
    <row r="568" spans="1:7" x14ac:dyDescent="0.35">
      <c r="A568" s="42"/>
      <c r="B568" s="42" t="s">
        <v>2338</v>
      </c>
      <c r="C568" s="42" t="s">
        <v>60</v>
      </c>
      <c r="D568" s="42" t="s">
        <v>1568</v>
      </c>
      <c r="E568" s="42"/>
      <c r="F568" s="42" t="s">
        <v>433</v>
      </c>
      <c r="G568" s="42" t="s">
        <v>2213</v>
      </c>
    </row>
    <row r="569" spans="1:7" x14ac:dyDescent="0.35">
      <c r="A569" s="23" t="s">
        <v>2168</v>
      </c>
      <c r="B569" s="151" t="s">
        <v>525</v>
      </c>
      <c r="C569" s="139" t="s">
        <v>33</v>
      </c>
      <c r="D569" s="157" t="s">
        <v>33</v>
      </c>
      <c r="E569" s="29"/>
      <c r="F569" s="111" t="str">
        <f>IF($C$587=0,"",IF(C569="[for completion]","",IF(C569="","",C569/$C$587)))</f>
        <v/>
      </c>
      <c r="G569" s="111" t="str">
        <f>IF($D$587=0,"",IF(D569="[for completion]","",IF(D569="","",D569/$D$587)))</f>
        <v/>
      </c>
    </row>
    <row r="570" spans="1:7" x14ac:dyDescent="0.35">
      <c r="A570" s="23" t="s">
        <v>2169</v>
      </c>
      <c r="B570" s="151" t="s">
        <v>525</v>
      </c>
      <c r="C570" s="139" t="s">
        <v>33</v>
      </c>
      <c r="D570" s="157" t="s">
        <v>33</v>
      </c>
      <c r="E570" s="29"/>
      <c r="F570" s="111" t="str">
        <f t="shared" ref="F570:F586" si="23">IF($C$587=0,"",IF(C570="[for completion]","",IF(C570="","",C570/$C$587)))</f>
        <v/>
      </c>
      <c r="G570" s="111" t="str">
        <f t="shared" ref="G570:G586" si="24">IF($D$587=0,"",IF(D570="[for completion]","",IF(D570="","",D570/$D$587)))</f>
        <v/>
      </c>
    </row>
    <row r="571" spans="1:7" x14ac:dyDescent="0.35">
      <c r="A571" s="23" t="s">
        <v>2170</v>
      </c>
      <c r="B571" s="151" t="s">
        <v>525</v>
      </c>
      <c r="C571" s="139" t="s">
        <v>33</v>
      </c>
      <c r="D571" s="157" t="s">
        <v>33</v>
      </c>
      <c r="E571" s="29"/>
      <c r="F571" s="111" t="str">
        <f t="shared" si="23"/>
        <v/>
      </c>
      <c r="G571" s="111" t="str">
        <f t="shared" si="24"/>
        <v/>
      </c>
    </row>
    <row r="572" spans="1:7" x14ac:dyDescent="0.35">
      <c r="A572" s="23" t="s">
        <v>2171</v>
      </c>
      <c r="B572" s="151" t="s">
        <v>525</v>
      </c>
      <c r="C572" s="139" t="s">
        <v>33</v>
      </c>
      <c r="D572" s="157" t="s">
        <v>33</v>
      </c>
      <c r="E572" s="29"/>
      <c r="F572" s="111" t="str">
        <f t="shared" si="23"/>
        <v/>
      </c>
      <c r="G572" s="111" t="str">
        <f t="shared" si="24"/>
        <v/>
      </c>
    </row>
    <row r="573" spans="1:7" x14ac:dyDescent="0.35">
      <c r="A573" s="23" t="s">
        <v>2172</v>
      </c>
      <c r="B573" s="151" t="s">
        <v>525</v>
      </c>
      <c r="C573" s="139" t="s">
        <v>33</v>
      </c>
      <c r="D573" s="157" t="s">
        <v>33</v>
      </c>
      <c r="E573" s="29"/>
      <c r="F573" s="111" t="str">
        <f t="shared" si="23"/>
        <v/>
      </c>
      <c r="G573" s="111" t="str">
        <f t="shared" si="24"/>
        <v/>
      </c>
    </row>
    <row r="574" spans="1:7" x14ac:dyDescent="0.35">
      <c r="A574" s="23" t="s">
        <v>2173</v>
      </c>
      <c r="B574" s="151" t="s">
        <v>525</v>
      </c>
      <c r="C574" s="139" t="s">
        <v>33</v>
      </c>
      <c r="D574" s="157" t="s">
        <v>33</v>
      </c>
      <c r="E574" s="29"/>
      <c r="F574" s="111" t="str">
        <f t="shared" si="23"/>
        <v/>
      </c>
      <c r="G574" s="111" t="str">
        <f t="shared" si="24"/>
        <v/>
      </c>
    </row>
    <row r="575" spans="1:7" x14ac:dyDescent="0.35">
      <c r="A575" s="23" t="s">
        <v>2174</v>
      </c>
      <c r="B575" s="151" t="s">
        <v>525</v>
      </c>
      <c r="C575" s="139" t="s">
        <v>33</v>
      </c>
      <c r="D575" s="157" t="s">
        <v>33</v>
      </c>
      <c r="E575" s="29"/>
      <c r="F575" s="111" t="str">
        <f t="shared" si="23"/>
        <v/>
      </c>
      <c r="G575" s="111" t="str">
        <f t="shared" si="24"/>
        <v/>
      </c>
    </row>
    <row r="576" spans="1:7" x14ac:dyDescent="0.35">
      <c r="A576" s="23" t="s">
        <v>2175</v>
      </c>
      <c r="B576" s="151" t="s">
        <v>525</v>
      </c>
      <c r="C576" s="139" t="s">
        <v>33</v>
      </c>
      <c r="D576" s="157" t="s">
        <v>33</v>
      </c>
      <c r="E576" s="29"/>
      <c r="F576" s="111" t="str">
        <f t="shared" si="23"/>
        <v/>
      </c>
      <c r="G576" s="111" t="str">
        <f t="shared" si="24"/>
        <v/>
      </c>
    </row>
    <row r="577" spans="1:7" x14ac:dyDescent="0.35">
      <c r="A577" s="23" t="s">
        <v>2176</v>
      </c>
      <c r="B577" s="151" t="s">
        <v>525</v>
      </c>
      <c r="C577" s="139" t="s">
        <v>33</v>
      </c>
      <c r="D577" s="157" t="s">
        <v>33</v>
      </c>
      <c r="E577" s="29"/>
      <c r="F577" s="111" t="str">
        <f t="shared" si="23"/>
        <v/>
      </c>
      <c r="G577" s="111" t="str">
        <f t="shared" si="24"/>
        <v/>
      </c>
    </row>
    <row r="578" spans="1:7" x14ac:dyDescent="0.35">
      <c r="A578" s="23" t="s">
        <v>2177</v>
      </c>
      <c r="B578" s="151" t="s">
        <v>525</v>
      </c>
      <c r="C578" s="139" t="s">
        <v>33</v>
      </c>
      <c r="D578" s="157" t="s">
        <v>33</v>
      </c>
      <c r="E578" s="29"/>
      <c r="F578" s="111" t="str">
        <f t="shared" si="23"/>
        <v/>
      </c>
      <c r="G578" s="111" t="str">
        <f t="shared" si="24"/>
        <v/>
      </c>
    </row>
    <row r="579" spans="1:7" x14ac:dyDescent="0.35">
      <c r="A579" s="23" t="s">
        <v>2178</v>
      </c>
      <c r="B579" s="151" t="s">
        <v>525</v>
      </c>
      <c r="C579" s="139" t="s">
        <v>33</v>
      </c>
      <c r="D579" s="157" t="s">
        <v>33</v>
      </c>
      <c r="E579" s="29"/>
      <c r="F579" s="111" t="str">
        <f t="shared" si="23"/>
        <v/>
      </c>
      <c r="G579" s="111" t="str">
        <f t="shared" si="24"/>
        <v/>
      </c>
    </row>
    <row r="580" spans="1:7" x14ac:dyDescent="0.35">
      <c r="A580" s="23" t="s">
        <v>2339</v>
      </c>
      <c r="B580" s="151" t="s">
        <v>525</v>
      </c>
      <c r="C580" s="139" t="s">
        <v>33</v>
      </c>
      <c r="D580" s="157" t="s">
        <v>33</v>
      </c>
      <c r="E580" s="29"/>
      <c r="F580" s="111" t="str">
        <f t="shared" si="23"/>
        <v/>
      </c>
      <c r="G580" s="111" t="str">
        <f t="shared" si="24"/>
        <v/>
      </c>
    </row>
    <row r="581" spans="1:7" x14ac:dyDescent="0.35">
      <c r="A581" s="23" t="s">
        <v>2340</v>
      </c>
      <c r="B581" s="151" t="s">
        <v>525</v>
      </c>
      <c r="C581" s="139" t="s">
        <v>33</v>
      </c>
      <c r="D581" s="157" t="s">
        <v>33</v>
      </c>
      <c r="E581" s="29"/>
      <c r="F581" s="111" t="str">
        <f t="shared" si="23"/>
        <v/>
      </c>
      <c r="G581" s="111" t="str">
        <f t="shared" si="24"/>
        <v/>
      </c>
    </row>
    <row r="582" spans="1:7" x14ac:dyDescent="0.35">
      <c r="A582" s="23" t="s">
        <v>2341</v>
      </c>
      <c r="B582" s="151" t="s">
        <v>525</v>
      </c>
      <c r="C582" s="139" t="s">
        <v>33</v>
      </c>
      <c r="D582" s="157" t="s">
        <v>33</v>
      </c>
      <c r="E582" s="29"/>
      <c r="F582" s="111" t="str">
        <f t="shared" si="23"/>
        <v/>
      </c>
      <c r="G582" s="111" t="str">
        <f t="shared" si="24"/>
        <v/>
      </c>
    </row>
    <row r="583" spans="1:7" x14ac:dyDescent="0.35">
      <c r="A583" s="23" t="s">
        <v>2342</v>
      </c>
      <c r="B583" s="151" t="s">
        <v>525</v>
      </c>
      <c r="C583" s="139" t="s">
        <v>33</v>
      </c>
      <c r="D583" s="157" t="s">
        <v>33</v>
      </c>
      <c r="E583" s="29"/>
      <c r="F583" s="111" t="str">
        <f t="shared" si="23"/>
        <v/>
      </c>
      <c r="G583" s="111" t="str">
        <f t="shared" si="24"/>
        <v/>
      </c>
    </row>
    <row r="584" spans="1:7" x14ac:dyDescent="0.35">
      <c r="A584" s="23" t="s">
        <v>2343</v>
      </c>
      <c r="B584" s="151" t="s">
        <v>525</v>
      </c>
      <c r="C584" s="139" t="s">
        <v>33</v>
      </c>
      <c r="D584" s="157" t="s">
        <v>33</v>
      </c>
      <c r="E584" s="29"/>
      <c r="F584" s="111" t="str">
        <f t="shared" si="23"/>
        <v/>
      </c>
      <c r="G584" s="111" t="str">
        <f t="shared" si="24"/>
        <v/>
      </c>
    </row>
    <row r="585" spans="1:7" x14ac:dyDescent="0.35">
      <c r="A585" s="23" t="s">
        <v>2344</v>
      </c>
      <c r="B585" s="151" t="s">
        <v>525</v>
      </c>
      <c r="C585" s="139" t="s">
        <v>33</v>
      </c>
      <c r="D585" s="157" t="s">
        <v>33</v>
      </c>
      <c r="E585" s="29"/>
      <c r="F585" s="111" t="str">
        <f t="shared" si="23"/>
        <v/>
      </c>
      <c r="G585" s="111" t="str">
        <f t="shared" si="24"/>
        <v/>
      </c>
    </row>
    <row r="586" spans="1:7" x14ac:dyDescent="0.35">
      <c r="A586" s="23" t="s">
        <v>2345</v>
      </c>
      <c r="B586" s="40" t="s">
        <v>1959</v>
      </c>
      <c r="C586" s="139" t="s">
        <v>33</v>
      </c>
      <c r="D586" s="157" t="s">
        <v>33</v>
      </c>
      <c r="E586" s="29"/>
      <c r="F586" s="111" t="str">
        <f t="shared" si="23"/>
        <v/>
      </c>
      <c r="G586" s="111" t="str">
        <f t="shared" si="24"/>
        <v/>
      </c>
    </row>
    <row r="587" spans="1:7" x14ac:dyDescent="0.35">
      <c r="A587" s="23" t="s">
        <v>2346</v>
      </c>
      <c r="B587" s="40" t="s">
        <v>91</v>
      </c>
      <c r="C587" s="104">
        <f>SUM(C569:C586)</f>
        <v>0</v>
      </c>
      <c r="D587" s="105">
        <f>SUM(D569:D586)</f>
        <v>0</v>
      </c>
      <c r="E587" s="29"/>
      <c r="F587" s="99">
        <f>SUM(F569:F586)</f>
        <v>0</v>
      </c>
      <c r="G587" s="99">
        <f>SUM(G569:G586)</f>
        <v>0</v>
      </c>
    </row>
    <row r="588" spans="1:7" x14ac:dyDescent="0.35">
      <c r="A588" s="42"/>
      <c r="B588" s="42" t="s">
        <v>2359</v>
      </c>
      <c r="C588" s="42" t="s">
        <v>60</v>
      </c>
      <c r="D588" s="42" t="s">
        <v>1568</v>
      </c>
      <c r="E588" s="42"/>
      <c r="F588" s="42" t="s">
        <v>433</v>
      </c>
      <c r="G588" s="42" t="s">
        <v>1876</v>
      </c>
    </row>
    <row r="589" spans="1:7" x14ac:dyDescent="0.35">
      <c r="A589" s="23" t="s">
        <v>2179</v>
      </c>
      <c r="B589" s="40" t="s">
        <v>1559</v>
      </c>
      <c r="C589" s="136" t="s">
        <v>33</v>
      </c>
      <c r="D589" s="136" t="s">
        <v>33</v>
      </c>
      <c r="E589" s="29"/>
      <c r="F589" s="111" t="str">
        <f t="shared" ref="F589:F596" si="25">IF($C$602=0,"",IF(C589="[for completion]","",IF(C589="","",C589/$C$602)))</f>
        <v/>
      </c>
      <c r="G589" s="111" t="str">
        <f t="shared" ref="G589:G596" si="26">IF($D$602=0,"",IF(D589="[for completion]","",IF(D589="","",D589/$D$602)))</f>
        <v/>
      </c>
    </row>
    <row r="590" spans="1:7" x14ac:dyDescent="0.35">
      <c r="A590" s="23" t="s">
        <v>2180</v>
      </c>
      <c r="B590" s="40" t="s">
        <v>1560</v>
      </c>
      <c r="C590" s="136" t="s">
        <v>33</v>
      </c>
      <c r="D590" s="136" t="s">
        <v>33</v>
      </c>
      <c r="E590" s="29"/>
      <c r="F590" s="111" t="str">
        <f t="shared" si="25"/>
        <v/>
      </c>
      <c r="G590" s="111" t="str">
        <f t="shared" si="26"/>
        <v/>
      </c>
    </row>
    <row r="591" spans="1:7" x14ac:dyDescent="0.35">
      <c r="A591" s="23" t="s">
        <v>2181</v>
      </c>
      <c r="B591" s="40" t="s">
        <v>2235</v>
      </c>
      <c r="C591" s="136" t="s">
        <v>33</v>
      </c>
      <c r="D591" s="136" t="s">
        <v>33</v>
      </c>
      <c r="E591" s="29"/>
      <c r="F591" s="111" t="str">
        <f t="shared" si="25"/>
        <v/>
      </c>
      <c r="G591" s="111" t="str">
        <f t="shared" si="26"/>
        <v/>
      </c>
    </row>
    <row r="592" spans="1:7" x14ac:dyDescent="0.35">
      <c r="A592" s="23" t="s">
        <v>2182</v>
      </c>
      <c r="B592" s="40" t="s">
        <v>1561</v>
      </c>
      <c r="C592" s="136" t="s">
        <v>33</v>
      </c>
      <c r="D592" s="136" t="s">
        <v>33</v>
      </c>
      <c r="E592" s="29"/>
      <c r="F592" s="111" t="str">
        <f t="shared" si="25"/>
        <v/>
      </c>
      <c r="G592" s="111" t="str">
        <f t="shared" si="26"/>
        <v/>
      </c>
    </row>
    <row r="593" spans="1:7" x14ac:dyDescent="0.35">
      <c r="A593" s="23" t="s">
        <v>2183</v>
      </c>
      <c r="B593" s="40" t="s">
        <v>1562</v>
      </c>
      <c r="C593" s="136" t="s">
        <v>33</v>
      </c>
      <c r="D593" s="136" t="s">
        <v>33</v>
      </c>
      <c r="E593" s="29"/>
      <c r="F593" s="111" t="str">
        <f t="shared" si="25"/>
        <v/>
      </c>
      <c r="G593" s="111" t="str">
        <f t="shared" si="26"/>
        <v/>
      </c>
    </row>
    <row r="594" spans="1:7" x14ac:dyDescent="0.35">
      <c r="A594" s="23" t="s">
        <v>2347</v>
      </c>
      <c r="B594" s="40" t="s">
        <v>1563</v>
      </c>
      <c r="C594" s="136" t="s">
        <v>33</v>
      </c>
      <c r="D594" s="136" t="s">
        <v>33</v>
      </c>
      <c r="E594" s="29"/>
      <c r="F594" s="111" t="str">
        <f t="shared" si="25"/>
        <v/>
      </c>
      <c r="G594" s="111" t="str">
        <f t="shared" si="26"/>
        <v/>
      </c>
    </row>
    <row r="595" spans="1:7" x14ac:dyDescent="0.35">
      <c r="A595" s="23" t="s">
        <v>2348</v>
      </c>
      <c r="B595" s="40" t="s">
        <v>1564</v>
      </c>
      <c r="C595" s="136" t="s">
        <v>33</v>
      </c>
      <c r="D595" s="136" t="s">
        <v>33</v>
      </c>
      <c r="E595" s="29"/>
      <c r="F595" s="111" t="str">
        <f t="shared" si="25"/>
        <v/>
      </c>
      <c r="G595" s="111" t="str">
        <f t="shared" si="26"/>
        <v/>
      </c>
    </row>
    <row r="596" spans="1:7" x14ac:dyDescent="0.35">
      <c r="A596" s="23" t="s">
        <v>2349</v>
      </c>
      <c r="B596" s="40" t="s">
        <v>1565</v>
      </c>
      <c r="C596" s="136" t="s">
        <v>33</v>
      </c>
      <c r="D596" s="136" t="s">
        <v>33</v>
      </c>
      <c r="E596" s="29"/>
      <c r="F596" s="111" t="str">
        <f t="shared" si="25"/>
        <v/>
      </c>
      <c r="G596" s="111" t="str">
        <f t="shared" si="26"/>
        <v/>
      </c>
    </row>
    <row r="597" spans="1:7" x14ac:dyDescent="0.35">
      <c r="A597" s="23" t="s">
        <v>2350</v>
      </c>
      <c r="B597" s="40" t="s">
        <v>2606</v>
      </c>
      <c r="C597" s="104" t="s">
        <v>33</v>
      </c>
      <c r="D597" s="23" t="s">
        <v>33</v>
      </c>
      <c r="E597" s="29"/>
      <c r="F597" s="111" t="str">
        <f>IF($C$602=0,"",IF(C597="[for completion]","",IF(C597="","",C597/$C$602)))</f>
        <v/>
      </c>
      <c r="G597" s="111" t="str">
        <f>IF($D$602=0,"",IF(D597="[for completion]","",IF(D597="","",D597/$D$602)))</f>
        <v/>
      </c>
    </row>
    <row r="598" spans="1:7" x14ac:dyDescent="0.35">
      <c r="A598" s="23" t="s">
        <v>2351</v>
      </c>
      <c r="B598" s="23" t="s">
        <v>2609</v>
      </c>
      <c r="C598" s="104" t="s">
        <v>33</v>
      </c>
      <c r="D598" s="23" t="s">
        <v>33</v>
      </c>
      <c r="F598" s="111" t="str">
        <f>IF($C$602=0,"",IF(C598="[for completion]","",IF(C598="","",C598/$C$602)))</f>
        <v/>
      </c>
      <c r="G598" s="111" t="str">
        <f>IF($D$602=0,"",IF(D598="[for completion]","",IF(D598="","",D598/$D$602)))</f>
        <v/>
      </c>
    </row>
    <row r="599" spans="1:7" x14ac:dyDescent="0.35">
      <c r="A599" s="23" t="s">
        <v>2352</v>
      </c>
      <c r="B599" s="23" t="s">
        <v>2607</v>
      </c>
      <c r="C599" s="104" t="s">
        <v>33</v>
      </c>
      <c r="D599" s="23" t="s">
        <v>33</v>
      </c>
      <c r="F599" s="111" t="str">
        <f>IF($C$602=0,"",IF(C599="[for completion]","",IF(C599="","",C599/$C$602)))</f>
        <v/>
      </c>
      <c r="G599" s="111" t="str">
        <f>IF($D$602=0,"",IF(D599="[for completion]","",IF(D599="","",D599/$D$602)))</f>
        <v/>
      </c>
    </row>
    <row r="600" spans="1:7" x14ac:dyDescent="0.35">
      <c r="A600" s="23" t="s">
        <v>2644</v>
      </c>
      <c r="B600" s="40" t="s">
        <v>2608</v>
      </c>
      <c r="C600" s="104" t="s">
        <v>33</v>
      </c>
      <c r="D600" s="23" t="s">
        <v>33</v>
      </c>
      <c r="E600" s="29"/>
      <c r="F600" s="111" t="str">
        <f>IF($C$602=0,"",IF(C600="[for completion]","",IF(C600="","",C600/$C$602)))</f>
        <v/>
      </c>
      <c r="G600" s="111" t="str">
        <f>IF($D$602=0,"",IF(D600="[for completion]","",IF(D600="","",D600/$D$602)))</f>
        <v/>
      </c>
    </row>
    <row r="601" spans="1:7" x14ac:dyDescent="0.35">
      <c r="A601" s="23" t="s">
        <v>2645</v>
      </c>
      <c r="B601" s="40" t="s">
        <v>1959</v>
      </c>
      <c r="C601" s="136" t="s">
        <v>33</v>
      </c>
      <c r="D601" s="136" t="s">
        <v>33</v>
      </c>
      <c r="E601" s="29"/>
      <c r="F601" s="111" t="str">
        <f>IF($C$602=0,"",IF(C601="[for completion]","",IF(C601="","",C601/$C$602)))</f>
        <v/>
      </c>
      <c r="G601" s="111" t="str">
        <f>IF($D$602=0,"",IF(D601="[for completion]","",IF(D601="","",D601/$D$602)))</f>
        <v/>
      </c>
    </row>
    <row r="602" spans="1:7" x14ac:dyDescent="0.35">
      <c r="A602" s="23" t="s">
        <v>2646</v>
      </c>
      <c r="B602" s="40" t="s">
        <v>91</v>
      </c>
      <c r="C602" s="104">
        <f>SUM(C589:C601)</f>
        <v>0</v>
      </c>
      <c r="D602" s="105">
        <f>SUM(D589:D601)</f>
        <v>0</v>
      </c>
      <c r="E602" s="29"/>
      <c r="F602" s="99">
        <f>SUM(F589:F601)</f>
        <v>0</v>
      </c>
      <c r="G602" s="99">
        <f>SUM(G589:G601)</f>
        <v>0</v>
      </c>
    </row>
    <row r="603" spans="1:7" x14ac:dyDescent="0.35">
      <c r="A603" s="23" t="s">
        <v>2647</v>
      </c>
    </row>
    <row r="604" spans="1:7" x14ac:dyDescent="0.35">
      <c r="A604" s="23" t="s">
        <v>2648</v>
      </c>
    </row>
    <row r="605" spans="1:7" x14ac:dyDescent="0.35">
      <c r="A605" s="23" t="s">
        <v>2649</v>
      </c>
    </row>
    <row r="606" spans="1:7" x14ac:dyDescent="0.35">
      <c r="A606" s="23" t="s">
        <v>2650</v>
      </c>
      <c r="B606" s="40"/>
      <c r="C606" s="104"/>
      <c r="D606" s="105"/>
      <c r="E606" s="29"/>
      <c r="F606" s="99"/>
      <c r="G606" s="99"/>
    </row>
    <row r="607" spans="1:7" x14ac:dyDescent="0.35">
      <c r="A607" s="23" t="s">
        <v>2651</v>
      </c>
      <c r="B607" s="40"/>
      <c r="C607" s="104"/>
      <c r="D607" s="105"/>
      <c r="E607" s="29"/>
      <c r="F607" s="99"/>
      <c r="G607" s="99"/>
    </row>
    <row r="608" spans="1:7" x14ac:dyDescent="0.35">
      <c r="A608" s="23" t="s">
        <v>2652</v>
      </c>
      <c r="B608" s="40"/>
      <c r="C608" s="104"/>
      <c r="D608" s="105"/>
      <c r="E608" s="29"/>
      <c r="F608" s="99"/>
      <c r="G608" s="99"/>
    </row>
    <row r="609" spans="1:7" x14ac:dyDescent="0.35">
      <c r="A609" s="23" t="s">
        <v>2653</v>
      </c>
      <c r="B609" s="40"/>
      <c r="C609" s="104"/>
      <c r="D609" s="105"/>
      <c r="E609" s="29"/>
      <c r="F609" s="99"/>
      <c r="G609" s="99"/>
    </row>
    <row r="610" spans="1:7" x14ac:dyDescent="0.35">
      <c r="A610" s="23" t="s">
        <v>2654</v>
      </c>
      <c r="B610" s="40"/>
      <c r="C610" s="104"/>
      <c r="D610" s="105"/>
      <c r="E610" s="29"/>
      <c r="F610" s="99"/>
      <c r="G610" s="99"/>
    </row>
    <row r="611" spans="1:7" x14ac:dyDescent="0.35">
      <c r="A611" s="23" t="s">
        <v>2655</v>
      </c>
    </row>
    <row r="612" spans="1:7" x14ac:dyDescent="0.35">
      <c r="A612" s="23" t="s">
        <v>2656</v>
      </c>
    </row>
    <row r="613" spans="1:7" x14ac:dyDescent="0.35">
      <c r="A613" s="42"/>
      <c r="B613" s="42" t="s">
        <v>2358</v>
      </c>
      <c r="C613" s="42" t="s">
        <v>60</v>
      </c>
      <c r="D613" s="42" t="s">
        <v>1568</v>
      </c>
      <c r="E613" s="42"/>
      <c r="F613" s="42" t="s">
        <v>433</v>
      </c>
      <c r="G613" s="42" t="s">
        <v>1876</v>
      </c>
    </row>
    <row r="614" spans="1:7" x14ac:dyDescent="0.35">
      <c r="A614" s="23" t="s">
        <v>2353</v>
      </c>
      <c r="B614" s="40" t="s">
        <v>2185</v>
      </c>
      <c r="C614" s="136" t="s">
        <v>33</v>
      </c>
      <c r="D614" s="136" t="s">
        <v>33</v>
      </c>
      <c r="E614" s="29"/>
      <c r="F614" s="111" t="str">
        <f>IF($C$618=0,"",IF(C614="[for completion]","",IF(C614="","",C614/$C$618)))</f>
        <v/>
      </c>
      <c r="G614" s="111" t="str">
        <f>IF($D$618=0,"",IF(D614="[for completion]","",IF(D614="","",D614/$D$618)))</f>
        <v/>
      </c>
    </row>
    <row r="615" spans="1:7" x14ac:dyDescent="0.35">
      <c r="A615" s="23" t="s">
        <v>2354</v>
      </c>
      <c r="B615" s="125" t="s">
        <v>2184</v>
      </c>
      <c r="C615" s="136" t="s">
        <v>33</v>
      </c>
      <c r="D615" s="136" t="s">
        <v>33</v>
      </c>
      <c r="E615" s="29"/>
      <c r="F615" s="29"/>
      <c r="G615" s="111" t="str">
        <f>IF($D$618=0,"",IF(D615="[for completion]","",IF(D615="","",D615/$D$618)))</f>
        <v/>
      </c>
    </row>
    <row r="616" spans="1:7" x14ac:dyDescent="0.35">
      <c r="A616" s="23" t="s">
        <v>2355</v>
      </c>
      <c r="B616" s="40" t="s">
        <v>1567</v>
      </c>
      <c r="C616" s="136" t="s">
        <v>33</v>
      </c>
      <c r="D616" s="136" t="s">
        <v>33</v>
      </c>
      <c r="E616" s="29"/>
      <c r="F616" s="29"/>
      <c r="G616" s="111" t="str">
        <f>IF($D$618=0,"",IF(D616="[for completion]","",IF(D616="","",D616/$D$618)))</f>
        <v/>
      </c>
    </row>
    <row r="617" spans="1:7" x14ac:dyDescent="0.35">
      <c r="A617" s="23" t="s">
        <v>2356</v>
      </c>
      <c r="B617" s="23" t="s">
        <v>1959</v>
      </c>
      <c r="C617" s="136" t="s">
        <v>33</v>
      </c>
      <c r="D617" s="136" t="s">
        <v>33</v>
      </c>
      <c r="E617" s="29"/>
      <c r="F617" s="29"/>
      <c r="G617" s="111" t="str">
        <f>IF($D$618=0,"",IF(D617="[for completion]","",IF(D617="","",D617/$D$618)))</f>
        <v/>
      </c>
    </row>
    <row r="618" spans="1:7" x14ac:dyDescent="0.35">
      <c r="A618" s="23" t="s">
        <v>2357</v>
      </c>
      <c r="B618" s="40" t="s">
        <v>91</v>
      </c>
      <c r="C618" s="104">
        <f>SUM(C614:C617)</f>
        <v>0</v>
      </c>
      <c r="D618" s="105">
        <f>SUM(D614:D617)</f>
        <v>0</v>
      </c>
      <c r="E618" s="29"/>
      <c r="F618" s="99">
        <f>SUM(F614:F617)</f>
        <v>0</v>
      </c>
      <c r="G618" s="99">
        <f>SUM(G614:G617)</f>
        <v>0</v>
      </c>
    </row>
    <row r="619" spans="1:7" x14ac:dyDescent="0.35">
      <c r="A619" s="23"/>
    </row>
    <row r="620" spans="1:7" x14ac:dyDescent="0.35">
      <c r="A620" s="42"/>
      <c r="B620" s="42" t="s">
        <v>2964</v>
      </c>
      <c r="C620" s="42" t="s">
        <v>2596</v>
      </c>
      <c r="D620" s="42" t="s">
        <v>2599</v>
      </c>
      <c r="E620" s="42"/>
      <c r="F620" s="42" t="s">
        <v>2598</v>
      </c>
      <c r="G620" s="42"/>
    </row>
    <row r="621" spans="1:7" x14ac:dyDescent="0.35">
      <c r="A621" s="23" t="s">
        <v>2360</v>
      </c>
      <c r="B621" s="40" t="s">
        <v>718</v>
      </c>
      <c r="C621" s="139" t="s">
        <v>33</v>
      </c>
      <c r="D621" s="139" t="s">
        <v>33</v>
      </c>
      <c r="E621" s="169"/>
      <c r="F621" s="139" t="s">
        <v>33</v>
      </c>
      <c r="G621" s="111" t="str">
        <f t="shared" ref="G621:G636" si="27">IF($D$639=0,"",IF(D621="[for completion]","",IF(D621="","",D621/$D$639)))</f>
        <v/>
      </c>
    </row>
    <row r="622" spans="1:7" x14ac:dyDescent="0.35">
      <c r="A622" s="23" t="s">
        <v>2361</v>
      </c>
      <c r="B622" s="40" t="s">
        <v>719</v>
      </c>
      <c r="C622" s="139" t="s">
        <v>33</v>
      </c>
      <c r="D622" s="139" t="s">
        <v>33</v>
      </c>
      <c r="E622" s="169"/>
      <c r="F622" s="139" t="s">
        <v>33</v>
      </c>
      <c r="G622" s="111" t="str">
        <f t="shared" si="27"/>
        <v/>
      </c>
    </row>
    <row r="623" spans="1:7" x14ac:dyDescent="0.35">
      <c r="A623" s="23" t="s">
        <v>2362</v>
      </c>
      <c r="B623" s="40" t="s">
        <v>720</v>
      </c>
      <c r="C623" s="139" t="s">
        <v>33</v>
      </c>
      <c r="D623" s="139" t="s">
        <v>33</v>
      </c>
      <c r="E623" s="169"/>
      <c r="F623" s="139" t="s">
        <v>33</v>
      </c>
      <c r="G623" s="111" t="str">
        <f t="shared" si="27"/>
        <v/>
      </c>
    </row>
    <row r="624" spans="1:7" x14ac:dyDescent="0.35">
      <c r="A624" s="23" t="s">
        <v>2363</v>
      </c>
      <c r="B624" s="40" t="s">
        <v>721</v>
      </c>
      <c r="C624" s="139" t="s">
        <v>33</v>
      </c>
      <c r="D624" s="139" t="s">
        <v>33</v>
      </c>
      <c r="E624" s="169"/>
      <c r="F624" s="139" t="s">
        <v>33</v>
      </c>
      <c r="G624" s="111" t="str">
        <f t="shared" si="27"/>
        <v/>
      </c>
    </row>
    <row r="625" spans="1:7" x14ac:dyDescent="0.35">
      <c r="A625" s="23" t="s">
        <v>2364</v>
      </c>
      <c r="B625" s="40" t="s">
        <v>722</v>
      </c>
      <c r="C625" s="139" t="s">
        <v>33</v>
      </c>
      <c r="D625" s="139" t="s">
        <v>33</v>
      </c>
      <c r="E625" s="169"/>
      <c r="F625" s="139" t="s">
        <v>33</v>
      </c>
      <c r="G625" s="111" t="str">
        <f t="shared" si="27"/>
        <v/>
      </c>
    </row>
    <row r="626" spans="1:7" x14ac:dyDescent="0.35">
      <c r="A626" s="23" t="s">
        <v>2365</v>
      </c>
      <c r="B626" s="40" t="s">
        <v>723</v>
      </c>
      <c r="C626" s="139" t="s">
        <v>33</v>
      </c>
      <c r="D626" s="139" t="s">
        <v>33</v>
      </c>
      <c r="E626" s="169"/>
      <c r="F626" s="139" t="s">
        <v>33</v>
      </c>
      <c r="G626" s="111" t="str">
        <f t="shared" si="27"/>
        <v/>
      </c>
    </row>
    <row r="627" spans="1:7" x14ac:dyDescent="0.35">
      <c r="A627" s="23" t="s">
        <v>2366</v>
      </c>
      <c r="B627" s="40" t="s">
        <v>724</v>
      </c>
      <c r="C627" s="139" t="s">
        <v>33</v>
      </c>
      <c r="D627" s="139" t="s">
        <v>33</v>
      </c>
      <c r="E627" s="169"/>
      <c r="F627" s="139" t="s">
        <v>33</v>
      </c>
      <c r="G627" s="111" t="str">
        <f t="shared" si="27"/>
        <v/>
      </c>
    </row>
    <row r="628" spans="1:7" x14ac:dyDescent="0.35">
      <c r="A628" s="23" t="s">
        <v>2367</v>
      </c>
      <c r="B628" s="40" t="s">
        <v>2132</v>
      </c>
      <c r="C628" s="139" t="s">
        <v>33</v>
      </c>
      <c r="D628" s="139" t="s">
        <v>33</v>
      </c>
      <c r="E628" s="169"/>
      <c r="F628" s="139" t="s">
        <v>33</v>
      </c>
      <c r="G628" s="111" t="str">
        <f t="shared" si="27"/>
        <v/>
      </c>
    </row>
    <row r="629" spans="1:7" x14ac:dyDescent="0.35">
      <c r="A629" s="23" t="s">
        <v>2368</v>
      </c>
      <c r="B629" s="40" t="s">
        <v>2133</v>
      </c>
      <c r="C629" s="139" t="s">
        <v>33</v>
      </c>
      <c r="D629" s="139" t="s">
        <v>33</v>
      </c>
      <c r="E629" s="169"/>
      <c r="F629" s="139" t="s">
        <v>33</v>
      </c>
      <c r="G629" s="111" t="str">
        <f t="shared" si="27"/>
        <v/>
      </c>
    </row>
    <row r="630" spans="1:7" x14ac:dyDescent="0.35">
      <c r="A630" s="23" t="s">
        <v>2369</v>
      </c>
      <c r="B630" s="40" t="s">
        <v>2134</v>
      </c>
      <c r="C630" s="139" t="s">
        <v>33</v>
      </c>
      <c r="D630" s="139" t="s">
        <v>33</v>
      </c>
      <c r="E630" s="169"/>
      <c r="F630" s="139" t="s">
        <v>33</v>
      </c>
      <c r="G630" s="111" t="str">
        <f t="shared" si="27"/>
        <v/>
      </c>
    </row>
    <row r="631" spans="1:7" x14ac:dyDescent="0.35">
      <c r="A631" s="23" t="s">
        <v>2370</v>
      </c>
      <c r="B631" s="40" t="s">
        <v>725</v>
      </c>
      <c r="C631" s="139" t="s">
        <v>33</v>
      </c>
      <c r="D631" s="139" t="s">
        <v>33</v>
      </c>
      <c r="E631" s="169"/>
      <c r="F631" s="139" t="s">
        <v>33</v>
      </c>
      <c r="G631" s="111" t="str">
        <f t="shared" si="27"/>
        <v/>
      </c>
    </row>
    <row r="632" spans="1:7" x14ac:dyDescent="0.35">
      <c r="A632" s="23" t="s">
        <v>2371</v>
      </c>
      <c r="B632" s="40" t="s">
        <v>2920</v>
      </c>
      <c r="C632" s="139" t="s">
        <v>33</v>
      </c>
      <c r="D632" s="139" t="s">
        <v>33</v>
      </c>
      <c r="E632" s="169"/>
      <c r="F632" s="139" t="s">
        <v>33</v>
      </c>
      <c r="G632" s="111" t="str">
        <f t="shared" si="27"/>
        <v/>
      </c>
    </row>
    <row r="633" spans="1:7" x14ac:dyDescent="0.35">
      <c r="A633" s="23" t="s">
        <v>2372</v>
      </c>
      <c r="B633" s="40" t="s">
        <v>89</v>
      </c>
      <c r="C633" s="139" t="s">
        <v>33</v>
      </c>
      <c r="D633" s="139" t="s">
        <v>33</v>
      </c>
      <c r="E633" s="169"/>
      <c r="F633" s="139" t="s">
        <v>33</v>
      </c>
      <c r="G633" s="111" t="str">
        <f t="shared" si="27"/>
        <v/>
      </c>
    </row>
    <row r="634" spans="1:7" x14ac:dyDescent="0.35">
      <c r="A634" s="23" t="s">
        <v>2373</v>
      </c>
      <c r="B634" s="40" t="s">
        <v>1959</v>
      </c>
      <c r="C634" s="139" t="s">
        <v>33</v>
      </c>
      <c r="D634" s="139" t="s">
        <v>33</v>
      </c>
      <c r="E634" s="169"/>
      <c r="F634" s="139" t="s">
        <v>33</v>
      </c>
      <c r="G634" s="111" t="str">
        <f t="shared" si="27"/>
        <v/>
      </c>
    </row>
    <row r="635" spans="1:7" x14ac:dyDescent="0.35">
      <c r="A635" s="23" t="s">
        <v>2374</v>
      </c>
      <c r="B635" s="40" t="s">
        <v>91</v>
      </c>
      <c r="C635" s="104">
        <f>SUM(C621:C634)</f>
        <v>0</v>
      </c>
      <c r="D635" s="104">
        <f>SUM(D621:D634)</f>
        <v>0</v>
      </c>
      <c r="E635" s="21"/>
      <c r="F635" s="104"/>
      <c r="G635" s="111" t="str">
        <f t="shared" si="27"/>
        <v/>
      </c>
    </row>
    <row r="636" spans="1:7" x14ac:dyDescent="0.35">
      <c r="A636" s="23" t="s">
        <v>2375</v>
      </c>
      <c r="B636" s="23" t="s">
        <v>2595</v>
      </c>
      <c r="F636" s="139" t="s">
        <v>33</v>
      </c>
      <c r="G636" s="111" t="str">
        <f t="shared" si="27"/>
        <v/>
      </c>
    </row>
    <row r="637" spans="1:7" x14ac:dyDescent="0.35">
      <c r="A637" s="23" t="s">
        <v>2376</v>
      </c>
      <c r="B637" s="151"/>
      <c r="C637" s="23"/>
      <c r="D637" s="23"/>
      <c r="E637" s="21"/>
      <c r="F637" s="111"/>
      <c r="G637" s="111"/>
    </row>
    <row r="638" spans="1:7" x14ac:dyDescent="0.35">
      <c r="A638" s="23" t="s">
        <v>2377</v>
      </c>
      <c r="B638" s="40"/>
      <c r="C638" s="23"/>
      <c r="D638" s="23"/>
      <c r="E638" s="21"/>
      <c r="F638" s="111"/>
      <c r="G638" s="111"/>
    </row>
    <row r="639" spans="1:7" x14ac:dyDescent="0.35">
      <c r="A639" s="23" t="s">
        <v>2378</v>
      </c>
      <c r="B639" s="40"/>
      <c r="C639" s="23"/>
      <c r="D639" s="23"/>
      <c r="E639" s="21"/>
      <c r="F639" s="160"/>
      <c r="G639" s="160"/>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2.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2695</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23</v>
      </c>
      <c r="D3" s="24"/>
      <c r="E3" s="24"/>
      <c r="F3" s="24"/>
      <c r="G3" s="24"/>
      <c r="H3"/>
      <c r="L3" s="21"/>
      <c r="M3" s="21"/>
    </row>
    <row r="4" spans="1:14" ht="15" thickBot="1" x14ac:dyDescent="0.4">
      <c r="H4"/>
      <c r="L4" s="21"/>
      <c r="M4" s="21"/>
    </row>
    <row r="5" spans="1:14" ht="18.5" x14ac:dyDescent="0.35">
      <c r="B5" s="174" t="s">
        <v>2696</v>
      </c>
      <c r="C5" s="27"/>
      <c r="E5" s="29"/>
      <c r="F5" s="29"/>
      <c r="H5"/>
      <c r="L5" s="21"/>
      <c r="M5" s="21"/>
    </row>
    <row r="6" spans="1:14" ht="18.5" x14ac:dyDescent="0.35">
      <c r="B6" s="175" t="s">
        <v>2697</v>
      </c>
      <c r="C6" s="27"/>
      <c r="E6" s="29"/>
      <c r="F6" s="29"/>
      <c r="H6"/>
      <c r="L6" s="21"/>
      <c r="M6" s="21"/>
    </row>
    <row r="7" spans="1:14" ht="15" thickBot="1" x14ac:dyDescent="0.4">
      <c r="B7" s="176" t="s">
        <v>2914</v>
      </c>
      <c r="H7"/>
      <c r="L7" s="21"/>
      <c r="M7" s="21"/>
    </row>
    <row r="8" spans="1:14" s="67" customFormat="1" x14ac:dyDescent="0.35">
      <c r="A8" s="23"/>
      <c r="B8" s="47"/>
      <c r="C8" s="23"/>
      <c r="D8" s="23"/>
      <c r="E8" s="23"/>
      <c r="F8" s="23"/>
      <c r="G8" s="21"/>
      <c r="H8"/>
      <c r="I8" s="23"/>
      <c r="J8" s="23"/>
      <c r="K8" s="23"/>
      <c r="L8" s="21"/>
      <c r="M8" s="21"/>
      <c r="N8" s="21"/>
    </row>
    <row r="9" spans="1:14" s="67" customFormat="1" ht="18.75" customHeight="1" x14ac:dyDescent="0.35">
      <c r="A9" s="34"/>
      <c r="B9" s="499" t="s">
        <v>2698</v>
      </c>
      <c r="C9" s="499"/>
      <c r="D9" s="34"/>
      <c r="E9" s="34"/>
      <c r="F9" s="34"/>
      <c r="G9" s="34"/>
      <c r="H9"/>
      <c r="I9" s="23"/>
      <c r="J9" s="23"/>
      <c r="K9" s="23"/>
      <c r="L9" s="21"/>
      <c r="M9" s="21"/>
      <c r="N9" s="21"/>
    </row>
    <row r="10" spans="1:14" s="67" customFormat="1" ht="18.75" customHeight="1" x14ac:dyDescent="0.35">
      <c r="A10" s="42"/>
      <c r="B10" s="42" t="s">
        <v>1573</v>
      </c>
      <c r="C10" s="42" t="s">
        <v>60</v>
      </c>
      <c r="D10" s="42" t="s">
        <v>1574</v>
      </c>
      <c r="E10" s="42"/>
      <c r="F10" s="42" t="s">
        <v>2702</v>
      </c>
      <c r="G10" s="42" t="s">
        <v>2703</v>
      </c>
      <c r="H10"/>
      <c r="I10" s="23"/>
      <c r="J10" s="23"/>
      <c r="K10" s="23"/>
      <c r="L10" s="21"/>
      <c r="M10" s="21"/>
      <c r="N10" s="21"/>
    </row>
    <row r="11" spans="1:14" s="67" customFormat="1" x14ac:dyDescent="0.35">
      <c r="A11" s="23" t="s">
        <v>2704</v>
      </c>
      <c r="B11" s="1" t="s">
        <v>2699</v>
      </c>
      <c r="C11" s="149" t="s">
        <v>33</v>
      </c>
      <c r="D11" s="150" t="s">
        <v>33</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x14ac:dyDescent="0.35">
      <c r="A12" s="23" t="s">
        <v>2705</v>
      </c>
      <c r="B12" s="52" t="s">
        <v>2872</v>
      </c>
      <c r="C12" s="149" t="s">
        <v>33</v>
      </c>
      <c r="D12" s="150" t="s">
        <v>33</v>
      </c>
      <c r="E12"/>
      <c r="F12" s="111"/>
      <c r="G12" s="111"/>
      <c r="H12"/>
      <c r="I12" s="23"/>
      <c r="J12" s="23"/>
      <c r="K12" s="23"/>
      <c r="L12" s="21"/>
      <c r="M12" s="21"/>
      <c r="N12" s="21"/>
    </row>
    <row r="13" spans="1:14" s="67" customFormat="1" x14ac:dyDescent="0.35">
      <c r="A13" s="23" t="s">
        <v>2706</v>
      </c>
      <c r="B13" s="52" t="s">
        <v>2873</v>
      </c>
      <c r="C13" s="149" t="s">
        <v>33</v>
      </c>
      <c r="D13" s="150" t="s">
        <v>33</v>
      </c>
      <c r="E13"/>
      <c r="F13" s="111"/>
      <c r="G13" s="111"/>
      <c r="H13"/>
      <c r="I13" s="23"/>
      <c r="J13" s="23"/>
      <c r="K13" s="23"/>
      <c r="L13" s="21"/>
      <c r="M13" s="21"/>
      <c r="N13" s="21"/>
    </row>
    <row r="14" spans="1:14" s="67" customFormat="1" x14ac:dyDescent="0.35">
      <c r="A14" s="23" t="s">
        <v>2707</v>
      </c>
      <c r="B14" s="52" t="s">
        <v>2874</v>
      </c>
      <c r="C14" s="149" t="s">
        <v>33</v>
      </c>
      <c r="D14" s="150" t="s">
        <v>33</v>
      </c>
      <c r="E14"/>
      <c r="F14" s="111"/>
      <c r="G14" s="111"/>
      <c r="H14"/>
      <c r="I14" s="23"/>
      <c r="J14" s="23"/>
      <c r="K14" s="23"/>
      <c r="L14" s="21"/>
      <c r="M14" s="21"/>
      <c r="N14" s="21"/>
    </row>
    <row r="15" spans="1:14" s="67" customFormat="1" x14ac:dyDescent="0.35">
      <c r="A15" s="23"/>
      <c r="B15" s="52" t="s">
        <v>2881</v>
      </c>
      <c r="C15" s="149" t="s">
        <v>33</v>
      </c>
      <c r="D15" s="150" t="s">
        <v>33</v>
      </c>
      <c r="E15"/>
      <c r="F15" s="111"/>
      <c r="G15" s="111"/>
      <c r="H15"/>
      <c r="I15" s="23"/>
      <c r="J15" s="23"/>
      <c r="K15" s="23"/>
      <c r="L15" s="21"/>
      <c r="M15" s="21"/>
      <c r="N15" s="21"/>
    </row>
    <row r="16" spans="1:14" s="67" customFormat="1" x14ac:dyDescent="0.35">
      <c r="A16" s="23" t="s">
        <v>2875</v>
      </c>
      <c r="B16" s="40" t="s">
        <v>2700</v>
      </c>
      <c r="C16" s="149" t="s">
        <v>33</v>
      </c>
      <c r="D16" s="150" t="s">
        <v>33</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x14ac:dyDescent="0.35">
      <c r="A17" s="23" t="s">
        <v>2876</v>
      </c>
      <c r="B17" s="52" t="s">
        <v>2872</v>
      </c>
      <c r="C17" s="149" t="s">
        <v>33</v>
      </c>
      <c r="D17" s="150" t="s">
        <v>33</v>
      </c>
      <c r="E17"/>
      <c r="F17" s="111"/>
      <c r="G17" s="111"/>
      <c r="H17"/>
      <c r="I17" s="23"/>
      <c r="J17" s="23"/>
      <c r="K17" s="23"/>
      <c r="L17" s="21"/>
      <c r="M17" s="21"/>
      <c r="N17" s="21"/>
    </row>
    <row r="18" spans="1:14" s="67" customFormat="1" x14ac:dyDescent="0.35">
      <c r="A18" s="23" t="s">
        <v>2877</v>
      </c>
      <c r="B18" s="52" t="s">
        <v>2873</v>
      </c>
      <c r="C18" s="149" t="s">
        <v>33</v>
      </c>
      <c r="D18" s="150" t="s">
        <v>33</v>
      </c>
      <c r="E18"/>
      <c r="F18" s="111"/>
      <c r="G18" s="111"/>
      <c r="H18"/>
      <c r="I18" s="23"/>
      <c r="J18" s="23"/>
      <c r="K18" s="23"/>
      <c r="L18" s="21"/>
      <c r="M18" s="21"/>
      <c r="N18" s="21"/>
    </row>
    <row r="19" spans="1:14" s="67" customFormat="1" x14ac:dyDescent="0.35">
      <c r="A19" s="23" t="s">
        <v>2878</v>
      </c>
      <c r="B19" s="52" t="s">
        <v>2874</v>
      </c>
      <c r="C19" s="149" t="s">
        <v>33</v>
      </c>
      <c r="D19" s="150" t="s">
        <v>33</v>
      </c>
      <c r="E19"/>
      <c r="F19" s="111"/>
      <c r="G19" s="111"/>
      <c r="H19"/>
      <c r="I19" s="23"/>
      <c r="J19" s="23"/>
      <c r="K19" s="23"/>
      <c r="L19" s="21"/>
      <c r="M19" s="21"/>
      <c r="N19" s="21"/>
    </row>
    <row r="20" spans="1:14" s="67" customFormat="1" x14ac:dyDescent="0.35">
      <c r="A20" s="23"/>
      <c r="B20" s="52" t="s">
        <v>2881</v>
      </c>
      <c r="C20" s="149" t="s">
        <v>33</v>
      </c>
      <c r="D20" s="150" t="s">
        <v>33</v>
      </c>
      <c r="E20"/>
      <c r="F20" s="111"/>
      <c r="G20" s="111"/>
      <c r="H20"/>
      <c r="I20" s="23"/>
      <c r="J20" s="23"/>
      <c r="K20" s="23"/>
      <c r="L20" s="21"/>
      <c r="M20" s="21"/>
      <c r="N20" s="21"/>
    </row>
    <row r="21" spans="1:14" s="67" customFormat="1" x14ac:dyDescent="0.35">
      <c r="A21" s="23" t="s">
        <v>2879</v>
      </c>
      <c r="B21" s="40" t="s">
        <v>1583</v>
      </c>
      <c r="C21" s="149" t="s">
        <v>33</v>
      </c>
      <c r="D21" s="150" t="s">
        <v>33</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x14ac:dyDescent="0.35">
      <c r="A22" s="23" t="s">
        <v>2880</v>
      </c>
      <c r="B22" s="40" t="s">
        <v>2701</v>
      </c>
      <c r="C22" s="106">
        <f>SUM(C11,C16,C21)</f>
        <v>0</v>
      </c>
      <c r="D22" s="48">
        <f>SUM(D11,D16,D21)</f>
        <v>0</v>
      </c>
      <c r="E22"/>
      <c r="F22" s="111">
        <f>SUM(F11:F21)</f>
        <v>0</v>
      </c>
      <c r="G22" s="111">
        <f>SUM(G11:G21)</f>
        <v>0</v>
      </c>
      <c r="H22"/>
      <c r="I22" s="23"/>
      <c r="J22" s="23"/>
      <c r="K22" s="23"/>
      <c r="L22" s="21"/>
      <c r="M22" s="21"/>
      <c r="N22" s="21"/>
    </row>
    <row r="23" spans="1:14" s="67" customFormat="1" x14ac:dyDescent="0.35">
      <c r="A23" s="40" t="s">
        <v>2708</v>
      </c>
      <c r="B23" s="153" t="s">
        <v>93</v>
      </c>
      <c r="C23" s="106"/>
      <c r="D23" s="48"/>
      <c r="E23"/>
      <c r="F23" s="111"/>
      <c r="G23" s="111"/>
      <c r="H23"/>
      <c r="I23" s="23"/>
      <c r="J23" s="23"/>
      <c r="K23" s="23"/>
      <c r="L23" s="21"/>
      <c r="M23" s="21"/>
      <c r="N23" s="21"/>
    </row>
    <row r="24" spans="1:14" s="67" customFormat="1" x14ac:dyDescent="0.35">
      <c r="A24" s="40" t="s">
        <v>2709</v>
      </c>
      <c r="B24" s="153" t="s">
        <v>93</v>
      </c>
      <c r="C24" s="106"/>
      <c r="D24" s="48"/>
      <c r="E24"/>
      <c r="F24" s="111"/>
      <c r="G24" s="111"/>
      <c r="H24"/>
      <c r="I24" s="23"/>
      <c r="J24" s="23"/>
      <c r="K24" s="23"/>
      <c r="L24" s="21"/>
      <c r="M24" s="21"/>
      <c r="N24" s="21"/>
    </row>
    <row r="25" spans="1:14" s="67" customFormat="1" x14ac:dyDescent="0.35">
      <c r="A25" s="40" t="s">
        <v>2710</v>
      </c>
      <c r="B25" s="153" t="s">
        <v>93</v>
      </c>
      <c r="C25" s="106"/>
      <c r="D25" s="48"/>
      <c r="E25"/>
      <c r="F25" s="111"/>
      <c r="G25" s="111"/>
      <c r="H25"/>
      <c r="I25" s="23"/>
      <c r="J25" s="23"/>
      <c r="K25" s="23"/>
      <c r="L25" s="21"/>
      <c r="M25" s="21"/>
      <c r="N25" s="21"/>
    </row>
    <row r="26" spans="1:14" s="67" customFormat="1" x14ac:dyDescent="0.35">
      <c r="A26" s="40" t="s">
        <v>2711</v>
      </c>
      <c r="B26" s="153" t="s">
        <v>93</v>
      </c>
      <c r="C26" s="106"/>
      <c r="D26" s="48"/>
      <c r="E26"/>
      <c r="F26" s="111"/>
      <c r="G26" s="111"/>
      <c r="H26"/>
      <c r="I26" s="23"/>
      <c r="J26" s="23"/>
      <c r="K26" s="23"/>
      <c r="L26" s="21"/>
      <c r="M26" s="21"/>
      <c r="N26" s="21"/>
    </row>
    <row r="27" spans="1:14" s="67" customFormat="1" x14ac:dyDescent="0.35">
      <c r="A27" s="40" t="s">
        <v>2712</v>
      </c>
      <c r="B27" s="153" t="s">
        <v>93</v>
      </c>
      <c r="C27" s="106"/>
      <c r="D27" s="48"/>
      <c r="E27"/>
      <c r="F27" s="111"/>
      <c r="G27" s="111"/>
      <c r="H27"/>
      <c r="I27" s="23"/>
      <c r="J27" s="23"/>
      <c r="K27" s="23"/>
      <c r="L27" s="21"/>
      <c r="M27" s="21"/>
      <c r="N27" s="21"/>
    </row>
    <row r="28" spans="1:14" s="67" customFormat="1" x14ac:dyDescent="0.35">
      <c r="A28" s="40"/>
      <c r="B28" s="153"/>
      <c r="C28" s="106"/>
      <c r="D28" s="48"/>
      <c r="E28"/>
      <c r="F28" s="111"/>
      <c r="G28" s="111"/>
      <c r="H28"/>
      <c r="I28" s="23"/>
      <c r="J28" s="23"/>
      <c r="K28" s="23"/>
      <c r="L28" s="21"/>
      <c r="M28" s="21"/>
      <c r="N28" s="21"/>
    </row>
    <row r="29" spans="1:14" s="67" customFormat="1" x14ac:dyDescent="0.35">
      <c r="A29" s="40"/>
      <c r="B29" s="153"/>
      <c r="C29" s="106"/>
      <c r="D29" s="48"/>
      <c r="E29"/>
      <c r="F29" s="111"/>
      <c r="G29" s="111"/>
      <c r="H29"/>
      <c r="I29" s="23"/>
      <c r="J29" s="23"/>
      <c r="K29" s="23"/>
      <c r="L29" s="21"/>
      <c r="M29" s="21"/>
      <c r="N29" s="21"/>
    </row>
    <row r="30" spans="1:14" s="67" customFormat="1" ht="15" customHeight="1" x14ac:dyDescent="0.35">
      <c r="A30" s="42"/>
      <c r="B30" s="42" t="s">
        <v>2897</v>
      </c>
      <c r="C30" s="42" t="s">
        <v>60</v>
      </c>
      <c r="D30" s="42" t="s">
        <v>1574</v>
      </c>
      <c r="E30" s="42"/>
      <c r="F30" s="42" t="s">
        <v>2702</v>
      </c>
      <c r="G30" s="42" t="s">
        <v>2703</v>
      </c>
      <c r="H30"/>
      <c r="I30" s="23"/>
      <c r="J30" s="23"/>
      <c r="K30" s="23"/>
      <c r="L30" s="21"/>
      <c r="M30" s="21"/>
      <c r="N30" s="21"/>
    </row>
    <row r="31" spans="1:14" s="67" customFormat="1" x14ac:dyDescent="0.35">
      <c r="A31" s="23" t="s">
        <v>2898</v>
      </c>
      <c r="B31" s="106" t="s">
        <v>2882</v>
      </c>
      <c r="C31" s="149" t="s">
        <v>33</v>
      </c>
      <c r="D31" s="150" t="s">
        <v>33</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x14ac:dyDescent="0.35">
      <c r="A32" s="23" t="s">
        <v>2899</v>
      </c>
      <c r="B32" s="106" t="s">
        <v>2883</v>
      </c>
      <c r="C32" s="149" t="s">
        <v>33</v>
      </c>
      <c r="D32" s="150" t="s">
        <v>33</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x14ac:dyDescent="0.35">
      <c r="A33" s="23" t="s">
        <v>2900</v>
      </c>
      <c r="B33" s="106" t="s">
        <v>2884</v>
      </c>
      <c r="C33" s="149" t="s">
        <v>33</v>
      </c>
      <c r="D33" s="150" t="s">
        <v>33</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9" x14ac:dyDescent="0.35">
      <c r="A34" s="23" t="s">
        <v>2901</v>
      </c>
      <c r="B34" s="106" t="s">
        <v>2885</v>
      </c>
      <c r="C34" s="149" t="s">
        <v>33</v>
      </c>
      <c r="D34" s="150" t="s">
        <v>33</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x14ac:dyDescent="0.35">
      <c r="A35" s="23" t="s">
        <v>2902</v>
      </c>
      <c r="B35" s="106" t="s">
        <v>2886</v>
      </c>
      <c r="C35" s="149" t="s">
        <v>33</v>
      </c>
      <c r="D35" s="150" t="s">
        <v>33</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x14ac:dyDescent="0.35">
      <c r="A36" s="23" t="s">
        <v>2903</v>
      </c>
      <c r="B36" s="106" t="s">
        <v>2887</v>
      </c>
      <c r="C36" s="149" t="s">
        <v>33</v>
      </c>
      <c r="D36" s="150" t="s">
        <v>33</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x14ac:dyDescent="0.35">
      <c r="A37" s="23" t="s">
        <v>2904</v>
      </c>
      <c r="B37" s="106" t="s">
        <v>2888</v>
      </c>
      <c r="C37" s="149" t="s">
        <v>33</v>
      </c>
      <c r="D37" s="150" t="s">
        <v>33</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x14ac:dyDescent="0.35">
      <c r="A38" s="23" t="s">
        <v>2905</v>
      </c>
      <c r="B38" s="106" t="s">
        <v>2889</v>
      </c>
      <c r="C38" s="149" t="s">
        <v>33</v>
      </c>
      <c r="D38" s="150" t="s">
        <v>33</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9" x14ac:dyDescent="0.35">
      <c r="A39" s="23" t="s">
        <v>2906</v>
      </c>
      <c r="B39" s="106" t="s">
        <v>2890</v>
      </c>
      <c r="C39" s="149" t="s">
        <v>33</v>
      </c>
      <c r="D39" s="150" t="s">
        <v>33</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x14ac:dyDescent="0.35">
      <c r="A40" s="23" t="s">
        <v>2907</v>
      </c>
      <c r="B40" s="106" t="s">
        <v>2891</v>
      </c>
      <c r="C40" s="149" t="s">
        <v>33</v>
      </c>
      <c r="D40" s="150" t="s">
        <v>33</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x14ac:dyDescent="0.35">
      <c r="A41" s="23" t="s">
        <v>2908</v>
      </c>
      <c r="B41" s="106" t="s">
        <v>2892</v>
      </c>
      <c r="C41" s="149" t="s">
        <v>33</v>
      </c>
      <c r="D41" s="150" t="s">
        <v>33</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x14ac:dyDescent="0.35">
      <c r="A42" s="23" t="s">
        <v>2909</v>
      </c>
      <c r="B42" s="106" t="s">
        <v>2893</v>
      </c>
      <c r="C42" s="149" t="s">
        <v>33</v>
      </c>
      <c r="D42" s="150" t="s">
        <v>33</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x14ac:dyDescent="0.35">
      <c r="A43" s="23" t="s">
        <v>2910</v>
      </c>
      <c r="B43" s="151" t="s">
        <v>2894</v>
      </c>
      <c r="C43" s="149" t="s">
        <v>33</v>
      </c>
      <c r="D43" s="150" t="s">
        <v>33</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x14ac:dyDescent="0.35">
      <c r="A44" s="23" t="s">
        <v>2911</v>
      </c>
      <c r="B44" s="151" t="s">
        <v>2895</v>
      </c>
      <c r="C44" s="149" t="s">
        <v>33</v>
      </c>
      <c r="D44" s="150" t="s">
        <v>33</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x14ac:dyDescent="0.35">
      <c r="A45" s="23" t="s">
        <v>2912</v>
      </c>
      <c r="B45" s="151" t="s">
        <v>2896</v>
      </c>
      <c r="C45" s="149" t="s">
        <v>33</v>
      </c>
      <c r="D45" s="150" t="s">
        <v>33</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x14ac:dyDescent="0.35">
      <c r="A46" s="23" t="s">
        <v>2913</v>
      </c>
      <c r="B46" s="40" t="s">
        <v>2701</v>
      </c>
      <c r="C46" s="106">
        <f>SUM(C31,C36,C40)</f>
        <v>0</v>
      </c>
      <c r="D46" s="48">
        <f>SUM(D31,D36,D40)</f>
        <v>0</v>
      </c>
      <c r="E46"/>
      <c r="F46" s="111">
        <f>SUM(F31:F40)</f>
        <v>0</v>
      </c>
      <c r="G46" s="111">
        <f>SUM(G31:G40)</f>
        <v>0</v>
      </c>
      <c r="H46"/>
      <c r="I46" s="23"/>
      <c r="J46" s="23"/>
      <c r="K46" s="23"/>
      <c r="L46" s="21"/>
      <c r="M46" s="21"/>
      <c r="N46" s="21"/>
    </row>
    <row r="47" spans="1:14" s="67" customFormat="1" x14ac:dyDescent="0.35">
      <c r="A47" s="151"/>
      <c r="B47" s="151"/>
      <c r="C47" s="151"/>
      <c r="D47" s="151"/>
      <c r="E47"/>
      <c r="F47" s="40"/>
      <c r="G47" s="40"/>
      <c r="H47"/>
      <c r="I47" s="23"/>
      <c r="J47" s="23"/>
      <c r="K47" s="23"/>
      <c r="L47" s="21"/>
      <c r="M47" s="21"/>
      <c r="N47" s="21"/>
    </row>
    <row r="48" spans="1:14" ht="18.5" x14ac:dyDescent="0.35">
      <c r="A48" s="34"/>
      <c r="B48" s="34" t="s">
        <v>2914</v>
      </c>
      <c r="C48" s="35"/>
      <c r="D48" s="35"/>
      <c r="E48" s="35"/>
      <c r="F48" s="35"/>
      <c r="G48" s="36"/>
      <c r="H48"/>
      <c r="I48" s="40"/>
      <c r="J48" s="29"/>
      <c r="K48" s="29"/>
      <c r="L48" s="29"/>
      <c r="M48" s="29"/>
    </row>
    <row r="49" spans="1:14" ht="15" customHeight="1" x14ac:dyDescent="0.35">
      <c r="A49" s="42"/>
      <c r="B49" s="43" t="s">
        <v>729</v>
      </c>
      <c r="C49" s="42"/>
      <c r="D49" s="42"/>
      <c r="E49" s="42"/>
      <c r="F49" s="45"/>
      <c r="G49" s="45"/>
      <c r="H49"/>
      <c r="I49" s="40"/>
      <c r="J49" s="37"/>
      <c r="K49" s="37"/>
      <c r="L49" s="37"/>
      <c r="M49" s="55"/>
      <c r="N49" s="55"/>
    </row>
    <row r="50" spans="1:14" x14ac:dyDescent="0.35">
      <c r="A50" s="23" t="s">
        <v>2713</v>
      </c>
      <c r="B50" s="23" t="s">
        <v>731</v>
      </c>
      <c r="C50" s="105" t="s">
        <v>33</v>
      </c>
      <c r="E50" s="40"/>
      <c r="F50" s="40"/>
      <c r="H50"/>
      <c r="I50" s="40"/>
      <c r="L50" s="40"/>
      <c r="M50" s="40"/>
    </row>
    <row r="51" spans="1:14" outlineLevel="1" x14ac:dyDescent="0.35">
      <c r="A51" s="23" t="s">
        <v>2714</v>
      </c>
      <c r="B51" s="52" t="s">
        <v>426</v>
      </c>
      <c r="C51" s="105"/>
      <c r="E51" s="40"/>
      <c r="F51" s="40"/>
      <c r="H51"/>
      <c r="I51" s="40"/>
      <c r="L51" s="40"/>
      <c r="M51" s="40"/>
    </row>
    <row r="52" spans="1:14" outlineLevel="1" x14ac:dyDescent="0.35">
      <c r="A52" s="23" t="s">
        <v>2715</v>
      </c>
      <c r="B52" s="52" t="s">
        <v>428</v>
      </c>
      <c r="C52" s="105"/>
      <c r="E52" s="40"/>
      <c r="F52" s="40"/>
      <c r="H52"/>
      <c r="I52" s="40"/>
      <c r="L52" s="40"/>
      <c r="M52" s="40"/>
    </row>
    <row r="53" spans="1:14" outlineLevel="1" x14ac:dyDescent="0.35">
      <c r="A53" s="23" t="s">
        <v>2716</v>
      </c>
      <c r="E53" s="40"/>
      <c r="F53" s="40"/>
      <c r="H53"/>
      <c r="I53" s="40"/>
      <c r="L53" s="40"/>
      <c r="M53" s="40"/>
    </row>
    <row r="54" spans="1:14" outlineLevel="1" x14ac:dyDescent="0.35">
      <c r="A54" s="23" t="s">
        <v>2717</v>
      </c>
      <c r="E54" s="40"/>
      <c r="F54" s="40"/>
      <c r="H54"/>
      <c r="I54" s="40"/>
      <c r="L54" s="40"/>
      <c r="M54" s="40"/>
    </row>
    <row r="55" spans="1:14" outlineLevel="1" x14ac:dyDescent="0.35">
      <c r="A55" s="23" t="s">
        <v>2718</v>
      </c>
      <c r="E55" s="40"/>
      <c r="F55" s="40"/>
      <c r="H55"/>
      <c r="I55" s="40"/>
      <c r="L55" s="40"/>
      <c r="M55" s="40"/>
    </row>
    <row r="56" spans="1:14" outlineLevel="1" x14ac:dyDescent="0.35">
      <c r="A56" s="23" t="s">
        <v>2719</v>
      </c>
      <c r="E56" s="40"/>
      <c r="F56" s="40"/>
      <c r="H56"/>
      <c r="I56" s="40"/>
      <c r="L56" s="40"/>
      <c r="M56" s="40"/>
    </row>
    <row r="57" spans="1:14" outlineLevel="1" x14ac:dyDescent="0.35">
      <c r="A57" s="23" t="s">
        <v>2720</v>
      </c>
      <c r="E57" s="40"/>
      <c r="F57" s="40"/>
      <c r="H57"/>
      <c r="I57" s="40"/>
      <c r="L57" s="40"/>
      <c r="M57" s="40"/>
    </row>
    <row r="58" spans="1:14" x14ac:dyDescent="0.35">
      <c r="A58" s="42"/>
      <c r="B58" s="42" t="s">
        <v>739</v>
      </c>
      <c r="C58" s="42" t="s">
        <v>598</v>
      </c>
      <c r="D58" s="42" t="s">
        <v>740</v>
      </c>
      <c r="E58" s="42"/>
      <c r="F58" s="42" t="s">
        <v>741</v>
      </c>
      <c r="G58" s="42" t="s">
        <v>742</v>
      </c>
      <c r="H58"/>
      <c r="I58" s="66"/>
      <c r="J58" s="37"/>
      <c r="K58" s="37"/>
      <c r="L58" s="29"/>
      <c r="M58" s="37"/>
      <c r="N58" s="37"/>
    </row>
    <row r="59" spans="1:14" x14ac:dyDescent="0.35">
      <c r="A59" s="23" t="s">
        <v>2721</v>
      </c>
      <c r="B59" s="23" t="s">
        <v>744</v>
      </c>
      <c r="C59" s="104" t="s">
        <v>33</v>
      </c>
      <c r="D59" s="37"/>
      <c r="E59" s="37"/>
      <c r="F59" s="55"/>
      <c r="G59" s="55"/>
      <c r="H59"/>
      <c r="I59" s="40"/>
      <c r="L59" s="37"/>
      <c r="M59" s="55"/>
      <c r="N59" s="55"/>
    </row>
    <row r="60" spans="1:14" x14ac:dyDescent="0.35">
      <c r="A60" s="37"/>
      <c r="B60" s="66"/>
      <c r="C60" s="37"/>
      <c r="D60" s="37"/>
      <c r="E60" s="37"/>
      <c r="F60" s="55"/>
      <c r="G60" s="55"/>
      <c r="H60"/>
      <c r="I60" s="66"/>
      <c r="J60" s="37"/>
      <c r="K60" s="37"/>
      <c r="L60" s="37"/>
      <c r="M60" s="55"/>
      <c r="N60" s="55"/>
    </row>
    <row r="61" spans="1:14" x14ac:dyDescent="0.35">
      <c r="B61" s="23" t="s">
        <v>603</v>
      </c>
      <c r="C61" s="37"/>
      <c r="D61" s="37"/>
      <c r="E61" s="37"/>
      <c r="F61" s="55"/>
      <c r="G61" s="55"/>
      <c r="H61"/>
      <c r="I61" s="40"/>
      <c r="J61" s="37"/>
      <c r="K61" s="37"/>
      <c r="L61" s="37"/>
      <c r="M61" s="55"/>
      <c r="N61" s="55"/>
    </row>
    <row r="62" spans="1:14" x14ac:dyDescent="0.35">
      <c r="A62" s="23" t="s">
        <v>2722</v>
      </c>
      <c r="B62" s="40" t="s">
        <v>525</v>
      </c>
      <c r="C62" s="104" t="s">
        <v>33</v>
      </c>
      <c r="D62" s="105" t="s">
        <v>33</v>
      </c>
      <c r="E62" s="40"/>
      <c r="F62" s="111" t="str">
        <f>IF($C$77=0,"",IF(C62="[for completion]","",C62/$C$77))</f>
        <v/>
      </c>
      <c r="G62" s="111" t="str">
        <f>IF($D$77=0,"",IF(D62="[for completion]","",D62/$D$77))</f>
        <v/>
      </c>
      <c r="H62"/>
      <c r="I62" s="40"/>
      <c r="L62" s="40"/>
      <c r="M62" s="49"/>
      <c r="N62" s="49"/>
    </row>
    <row r="63" spans="1:14" x14ac:dyDescent="0.35">
      <c r="A63" s="23" t="s">
        <v>2723</v>
      </c>
      <c r="B63" s="40" t="s">
        <v>525</v>
      </c>
      <c r="C63" s="104" t="s">
        <v>33</v>
      </c>
      <c r="D63" s="105" t="s">
        <v>33</v>
      </c>
      <c r="E63" s="40"/>
      <c r="F63" s="111" t="str">
        <f t="shared" ref="F63:F76" si="0">IF($C$77=0,"",IF(C63="[for completion]","",C63/$C$77))</f>
        <v/>
      </c>
      <c r="G63" s="111" t="str">
        <f t="shared" ref="G63:G76" si="1">IF($D$77=0,"",IF(D63="[for completion]","",D63/$D$77))</f>
        <v/>
      </c>
      <c r="H63"/>
      <c r="I63" s="40"/>
      <c r="L63" s="40"/>
      <c r="M63" s="49"/>
      <c r="N63" s="49"/>
    </row>
    <row r="64" spans="1:14" x14ac:dyDescent="0.35">
      <c r="A64" s="23" t="s">
        <v>2724</v>
      </c>
      <c r="B64" s="40" t="s">
        <v>525</v>
      </c>
      <c r="C64" s="104" t="s">
        <v>33</v>
      </c>
      <c r="D64" s="105" t="s">
        <v>33</v>
      </c>
      <c r="F64" s="111" t="str">
        <f t="shared" si="0"/>
        <v/>
      </c>
      <c r="G64" s="111" t="str">
        <f t="shared" si="1"/>
        <v/>
      </c>
      <c r="H64"/>
      <c r="I64" s="40"/>
      <c r="M64" s="49"/>
      <c r="N64" s="49"/>
    </row>
    <row r="65" spans="1:14" x14ac:dyDescent="0.35">
      <c r="A65" s="23" t="s">
        <v>2725</v>
      </c>
      <c r="B65" s="40" t="s">
        <v>525</v>
      </c>
      <c r="C65" s="104" t="s">
        <v>33</v>
      </c>
      <c r="D65" s="105" t="s">
        <v>33</v>
      </c>
      <c r="E65" s="59"/>
      <c r="F65" s="111" t="str">
        <f t="shared" si="0"/>
        <v/>
      </c>
      <c r="G65" s="111" t="str">
        <f t="shared" si="1"/>
        <v/>
      </c>
      <c r="H65"/>
      <c r="I65" s="40"/>
      <c r="L65" s="59"/>
      <c r="M65" s="49"/>
      <c r="N65" s="49"/>
    </row>
    <row r="66" spans="1:14" x14ac:dyDescent="0.35">
      <c r="A66" s="23" t="s">
        <v>2726</v>
      </c>
      <c r="B66" s="40" t="s">
        <v>525</v>
      </c>
      <c r="C66" s="104" t="s">
        <v>33</v>
      </c>
      <c r="D66" s="105" t="s">
        <v>33</v>
      </c>
      <c r="E66" s="59"/>
      <c r="F66" s="111" t="str">
        <f t="shared" si="0"/>
        <v/>
      </c>
      <c r="G66" s="111" t="str">
        <f t="shared" si="1"/>
        <v/>
      </c>
      <c r="H66"/>
      <c r="I66" s="40"/>
      <c r="L66" s="59"/>
      <c r="M66" s="49"/>
      <c r="N66" s="49"/>
    </row>
    <row r="67" spans="1:14" x14ac:dyDescent="0.35">
      <c r="A67" s="23" t="s">
        <v>2727</v>
      </c>
      <c r="B67" s="40" t="s">
        <v>525</v>
      </c>
      <c r="C67" s="104" t="s">
        <v>33</v>
      </c>
      <c r="D67" s="105" t="s">
        <v>33</v>
      </c>
      <c r="E67" s="59"/>
      <c r="F67" s="111" t="str">
        <f t="shared" si="0"/>
        <v/>
      </c>
      <c r="G67" s="111" t="str">
        <f t="shared" si="1"/>
        <v/>
      </c>
      <c r="H67"/>
      <c r="I67" s="40"/>
      <c r="L67" s="59"/>
      <c r="M67" s="49"/>
      <c r="N67" s="49"/>
    </row>
    <row r="68" spans="1:14" x14ac:dyDescent="0.35">
      <c r="A68" s="23" t="s">
        <v>2728</v>
      </c>
      <c r="B68" s="40" t="s">
        <v>525</v>
      </c>
      <c r="C68" s="104" t="s">
        <v>33</v>
      </c>
      <c r="D68" s="105" t="s">
        <v>33</v>
      </c>
      <c r="E68" s="59"/>
      <c r="F68" s="111" t="str">
        <f t="shared" si="0"/>
        <v/>
      </c>
      <c r="G68" s="111" t="str">
        <f t="shared" si="1"/>
        <v/>
      </c>
      <c r="H68"/>
      <c r="I68" s="40"/>
      <c r="L68" s="59"/>
      <c r="M68" s="49"/>
      <c r="N68" s="49"/>
    </row>
    <row r="69" spans="1:14" x14ac:dyDescent="0.35">
      <c r="A69" s="23" t="s">
        <v>2729</v>
      </c>
      <c r="B69" s="40" t="s">
        <v>525</v>
      </c>
      <c r="C69" s="104" t="s">
        <v>33</v>
      </c>
      <c r="D69" s="105" t="s">
        <v>33</v>
      </c>
      <c r="E69" s="59"/>
      <c r="F69" s="111" t="str">
        <f t="shared" si="0"/>
        <v/>
      </c>
      <c r="G69" s="111" t="str">
        <f t="shared" si="1"/>
        <v/>
      </c>
      <c r="H69"/>
      <c r="I69" s="40"/>
      <c r="L69" s="59"/>
      <c r="M69" s="49"/>
      <c r="N69" s="49"/>
    </row>
    <row r="70" spans="1:14" x14ac:dyDescent="0.35">
      <c r="A70" s="23" t="s">
        <v>2730</v>
      </c>
      <c r="B70" s="40" t="s">
        <v>525</v>
      </c>
      <c r="C70" s="104" t="s">
        <v>33</v>
      </c>
      <c r="D70" s="105" t="s">
        <v>33</v>
      </c>
      <c r="E70" s="59"/>
      <c r="F70" s="111" t="str">
        <f t="shared" si="0"/>
        <v/>
      </c>
      <c r="G70" s="111" t="str">
        <f t="shared" si="1"/>
        <v/>
      </c>
      <c r="H70"/>
      <c r="I70" s="40"/>
      <c r="L70" s="59"/>
      <c r="M70" s="49"/>
      <c r="N70" s="49"/>
    </row>
    <row r="71" spans="1:14" x14ac:dyDescent="0.35">
      <c r="A71" s="23" t="s">
        <v>2731</v>
      </c>
      <c r="B71" s="40" t="s">
        <v>525</v>
      </c>
      <c r="C71" s="104" t="s">
        <v>33</v>
      </c>
      <c r="D71" s="105" t="s">
        <v>33</v>
      </c>
      <c r="E71" s="59"/>
      <c r="F71" s="111" t="str">
        <f t="shared" si="0"/>
        <v/>
      </c>
      <c r="G71" s="111" t="str">
        <f t="shared" si="1"/>
        <v/>
      </c>
      <c r="H71"/>
      <c r="I71" s="40"/>
      <c r="L71" s="59"/>
      <c r="M71" s="49"/>
      <c r="N71" s="49"/>
    </row>
    <row r="72" spans="1:14" x14ac:dyDescent="0.35">
      <c r="A72" s="23" t="s">
        <v>2732</v>
      </c>
      <c r="B72" s="40" t="s">
        <v>525</v>
      </c>
      <c r="C72" s="104" t="s">
        <v>33</v>
      </c>
      <c r="D72" s="105" t="s">
        <v>33</v>
      </c>
      <c r="E72" s="59"/>
      <c r="F72" s="111" t="str">
        <f t="shared" si="0"/>
        <v/>
      </c>
      <c r="G72" s="111" t="str">
        <f t="shared" si="1"/>
        <v/>
      </c>
      <c r="H72"/>
      <c r="I72" s="40"/>
      <c r="L72" s="59"/>
      <c r="M72" s="49"/>
      <c r="N72" s="49"/>
    </row>
    <row r="73" spans="1:14" x14ac:dyDescent="0.35">
      <c r="A73" s="23" t="s">
        <v>2733</v>
      </c>
      <c r="B73" s="40" t="s">
        <v>525</v>
      </c>
      <c r="C73" s="104" t="s">
        <v>33</v>
      </c>
      <c r="D73" s="105" t="s">
        <v>33</v>
      </c>
      <c r="E73" s="59"/>
      <c r="F73" s="111" t="str">
        <f t="shared" si="0"/>
        <v/>
      </c>
      <c r="G73" s="111" t="str">
        <f t="shared" si="1"/>
        <v/>
      </c>
      <c r="H73"/>
      <c r="I73" s="40"/>
      <c r="L73" s="59"/>
      <c r="M73" s="49"/>
      <c r="N73" s="49"/>
    </row>
    <row r="74" spans="1:14" x14ac:dyDescent="0.35">
      <c r="A74" s="23" t="s">
        <v>2734</v>
      </c>
      <c r="B74" s="40" t="s">
        <v>525</v>
      </c>
      <c r="C74" s="104" t="s">
        <v>33</v>
      </c>
      <c r="D74" s="105" t="s">
        <v>33</v>
      </c>
      <c r="E74" s="59"/>
      <c r="F74" s="111" t="str">
        <f t="shared" si="0"/>
        <v/>
      </c>
      <c r="G74" s="111" t="str">
        <f t="shared" si="1"/>
        <v/>
      </c>
      <c r="H74"/>
      <c r="I74" s="40"/>
      <c r="L74" s="59"/>
      <c r="M74" s="49"/>
      <c r="N74" s="49"/>
    </row>
    <row r="75" spans="1:14" x14ac:dyDescent="0.35">
      <c r="A75" s="23" t="s">
        <v>2735</v>
      </c>
      <c r="B75" s="40" t="s">
        <v>525</v>
      </c>
      <c r="C75" s="104" t="s">
        <v>33</v>
      </c>
      <c r="D75" s="105" t="s">
        <v>33</v>
      </c>
      <c r="E75" s="59"/>
      <c r="F75" s="111" t="str">
        <f t="shared" si="0"/>
        <v/>
      </c>
      <c r="G75" s="111" t="str">
        <f t="shared" si="1"/>
        <v/>
      </c>
      <c r="H75"/>
      <c r="I75" s="40"/>
      <c r="L75" s="59"/>
      <c r="M75" s="49"/>
      <c r="N75" s="49"/>
    </row>
    <row r="76" spans="1:14" x14ac:dyDescent="0.35">
      <c r="A76" s="23" t="s">
        <v>2736</v>
      </c>
      <c r="B76" s="40" t="s">
        <v>525</v>
      </c>
      <c r="C76" s="104" t="s">
        <v>33</v>
      </c>
      <c r="D76" s="105" t="s">
        <v>33</v>
      </c>
      <c r="E76" s="59"/>
      <c r="F76" s="111" t="str">
        <f t="shared" si="0"/>
        <v/>
      </c>
      <c r="G76" s="111" t="str">
        <f t="shared" si="1"/>
        <v/>
      </c>
      <c r="H76"/>
      <c r="I76" s="40"/>
      <c r="L76" s="59"/>
      <c r="M76" s="49"/>
      <c r="N76" s="49"/>
    </row>
    <row r="77" spans="1:14" x14ac:dyDescent="0.35">
      <c r="A77" s="23" t="s">
        <v>2737</v>
      </c>
      <c r="B77" s="50" t="s">
        <v>91</v>
      </c>
      <c r="C77" s="106">
        <f>SUM(C62:C76)</f>
        <v>0</v>
      </c>
      <c r="D77" s="48">
        <f>SUM(D62:D76)</f>
        <v>0</v>
      </c>
      <c r="E77" s="59"/>
      <c r="F77" s="112">
        <f>SUM(F62:F76)</f>
        <v>0</v>
      </c>
      <c r="G77" s="112">
        <f>SUM(G62:G76)</f>
        <v>0</v>
      </c>
      <c r="H77"/>
      <c r="I77" s="50"/>
      <c r="J77" s="40"/>
      <c r="K77" s="40"/>
      <c r="L77" s="59"/>
      <c r="M77" s="51"/>
      <c r="N77" s="51"/>
    </row>
    <row r="78" spans="1:14" x14ac:dyDescent="0.35">
      <c r="A78" s="42"/>
      <c r="B78" s="43" t="s">
        <v>761</v>
      </c>
      <c r="C78" s="42" t="s">
        <v>60</v>
      </c>
      <c r="D78" s="42"/>
      <c r="E78" s="44"/>
      <c r="F78" s="42" t="s">
        <v>741</v>
      </c>
      <c r="G78" s="42"/>
      <c r="H78"/>
      <c r="I78" s="66"/>
      <c r="J78" s="37"/>
      <c r="K78" s="37"/>
      <c r="L78" s="29"/>
      <c r="M78" s="37"/>
      <c r="N78" s="37"/>
    </row>
    <row r="79" spans="1:14" x14ac:dyDescent="0.35">
      <c r="A79" s="23" t="s">
        <v>2738</v>
      </c>
      <c r="B79" s="40" t="s">
        <v>763</v>
      </c>
      <c r="C79" s="104" t="s">
        <v>33</v>
      </c>
      <c r="E79" s="68"/>
      <c r="F79" s="111" t="str">
        <f>IF($C$82=0,"",IF(C79="[for completion]","",C79/$C$82))</f>
        <v/>
      </c>
      <c r="G79" s="48"/>
      <c r="H79"/>
      <c r="I79" s="40"/>
      <c r="L79" s="68"/>
      <c r="M79" s="49"/>
      <c r="N79" s="48"/>
    </row>
    <row r="80" spans="1:14" x14ac:dyDescent="0.35">
      <c r="A80" s="23" t="s">
        <v>2739</v>
      </c>
      <c r="B80" s="40" t="s">
        <v>765</v>
      </c>
      <c r="C80" s="104" t="s">
        <v>33</v>
      </c>
      <c r="E80" s="68"/>
      <c r="F80" s="111" t="str">
        <f>IF($C$82=0,"",IF(C80="[for completion]","",C80/$C$82))</f>
        <v/>
      </c>
      <c r="G80" s="48"/>
      <c r="H80"/>
      <c r="I80" s="40"/>
      <c r="L80" s="68"/>
      <c r="M80" s="49"/>
      <c r="N80" s="48"/>
    </row>
    <row r="81" spans="1:14" x14ac:dyDescent="0.35">
      <c r="A81" s="23" t="s">
        <v>2740</v>
      </c>
      <c r="B81" s="40" t="s">
        <v>89</v>
      </c>
      <c r="C81" s="104" t="s">
        <v>33</v>
      </c>
      <c r="E81" s="59"/>
      <c r="F81" s="111" t="str">
        <f>IF($C$82=0,"",IF(C81="[for completion]","",C81/$C$82))</f>
        <v/>
      </c>
      <c r="G81" s="48"/>
      <c r="H81"/>
      <c r="I81" s="40"/>
      <c r="L81" s="59"/>
      <c r="M81" s="49"/>
      <c r="N81" s="48"/>
    </row>
    <row r="82" spans="1:14" x14ac:dyDescent="0.35">
      <c r="A82" s="23" t="s">
        <v>2741</v>
      </c>
      <c r="B82" s="50" t="s">
        <v>91</v>
      </c>
      <c r="C82" s="106">
        <f>SUM(C79:C81)</f>
        <v>0</v>
      </c>
      <c r="D82" s="40"/>
      <c r="E82" s="59"/>
      <c r="F82" s="112">
        <f>SUM(F79:F81)</f>
        <v>0</v>
      </c>
      <c r="G82" s="48"/>
      <c r="H82"/>
      <c r="I82" s="40"/>
      <c r="L82" s="59"/>
      <c r="M82" s="49"/>
      <c r="N82" s="48"/>
    </row>
    <row r="83" spans="1:14" outlineLevel="1" x14ac:dyDescent="0.35">
      <c r="A83" s="23" t="s">
        <v>2742</v>
      </c>
      <c r="B83" s="50"/>
      <c r="C83" s="40"/>
      <c r="D83" s="40"/>
      <c r="E83" s="59"/>
      <c r="F83" s="51"/>
      <c r="G83" s="48"/>
      <c r="H83"/>
      <c r="I83" s="40"/>
      <c r="L83" s="59"/>
      <c r="M83" s="49"/>
      <c r="N83" s="48"/>
    </row>
    <row r="84" spans="1:14" outlineLevel="1" x14ac:dyDescent="0.35">
      <c r="A84" s="23" t="s">
        <v>2743</v>
      </c>
      <c r="B84" s="50"/>
      <c r="C84" s="40"/>
      <c r="D84" s="40"/>
      <c r="E84" s="59"/>
      <c r="F84" s="51"/>
      <c r="G84" s="48"/>
      <c r="H84"/>
      <c r="I84" s="40"/>
      <c r="L84" s="59"/>
      <c r="M84" s="49"/>
      <c r="N84" s="48"/>
    </row>
    <row r="85" spans="1:14" outlineLevel="1" x14ac:dyDescent="0.35">
      <c r="A85" s="23" t="s">
        <v>2744</v>
      </c>
      <c r="B85" s="40"/>
      <c r="E85" s="59"/>
      <c r="F85" s="49"/>
      <c r="G85" s="48"/>
      <c r="H85"/>
      <c r="I85" s="40"/>
      <c r="L85" s="59"/>
      <c r="M85" s="49"/>
      <c r="N85" s="48"/>
    </row>
    <row r="86" spans="1:14" outlineLevel="1" x14ac:dyDescent="0.35">
      <c r="A86" s="23" t="s">
        <v>2745</v>
      </c>
      <c r="B86" s="40"/>
      <c r="E86" s="59"/>
      <c r="F86" s="49"/>
      <c r="G86" s="48"/>
      <c r="H86"/>
      <c r="I86" s="40"/>
      <c r="L86" s="59"/>
      <c r="M86" s="49"/>
      <c r="N86" s="48"/>
    </row>
    <row r="87" spans="1:14" outlineLevel="1" x14ac:dyDescent="0.35">
      <c r="A87" s="23" t="s">
        <v>2746</v>
      </c>
      <c r="B87" s="40"/>
      <c r="E87" s="59"/>
      <c r="F87" s="49"/>
      <c r="G87" s="48"/>
      <c r="H87"/>
      <c r="I87" s="40"/>
      <c r="L87" s="59"/>
      <c r="M87" s="49"/>
      <c r="N87" s="48"/>
    </row>
    <row r="88" spans="1:14" ht="15" customHeight="1" x14ac:dyDescent="0.35">
      <c r="A88" s="42"/>
      <c r="B88" s="43" t="s">
        <v>442</v>
      </c>
      <c r="C88" s="42" t="s">
        <v>741</v>
      </c>
      <c r="D88" s="42"/>
      <c r="E88" s="44"/>
      <c r="F88" s="45"/>
      <c r="G88" s="45"/>
      <c r="H88"/>
      <c r="I88" s="66"/>
      <c r="J88" s="37"/>
      <c r="K88" s="37"/>
      <c r="L88" s="29"/>
      <c r="M88" s="55"/>
      <c r="N88" s="55"/>
    </row>
    <row r="89" spans="1:14" x14ac:dyDescent="0.35">
      <c r="A89" s="23" t="s">
        <v>2747</v>
      </c>
      <c r="B89" s="65" t="s">
        <v>444</v>
      </c>
      <c r="C89" s="101">
        <f>SUM(C90:C116)</f>
        <v>0</v>
      </c>
      <c r="G89" s="23"/>
      <c r="H89"/>
      <c r="I89" s="29"/>
      <c r="N89" s="23"/>
    </row>
    <row r="90" spans="1:14" x14ac:dyDescent="0.35">
      <c r="A90" s="23" t="s">
        <v>2748</v>
      </c>
      <c r="B90" s="23" t="s">
        <v>446</v>
      </c>
      <c r="C90" s="101" t="s">
        <v>33</v>
      </c>
      <c r="G90" s="23"/>
      <c r="H90"/>
      <c r="N90" s="23"/>
    </row>
    <row r="91" spans="1:14" x14ac:dyDescent="0.35">
      <c r="A91" s="23" t="s">
        <v>2749</v>
      </c>
      <c r="B91" s="23" t="s">
        <v>448</v>
      </c>
      <c r="C91" s="101" t="s">
        <v>33</v>
      </c>
      <c r="G91" s="23"/>
      <c r="H91"/>
      <c r="N91" s="23"/>
    </row>
    <row r="92" spans="1:14" x14ac:dyDescent="0.35">
      <c r="A92" s="23" t="s">
        <v>2750</v>
      </c>
      <c r="B92" s="23" t="s">
        <v>450</v>
      </c>
      <c r="C92" s="101" t="s">
        <v>33</v>
      </c>
      <c r="G92" s="23"/>
      <c r="H92"/>
      <c r="N92" s="23"/>
    </row>
    <row r="93" spans="1:14" x14ac:dyDescent="0.35">
      <c r="A93" s="23" t="s">
        <v>2751</v>
      </c>
      <c r="B93" s="23" t="s">
        <v>452</v>
      </c>
      <c r="C93" s="101" t="s">
        <v>33</v>
      </c>
      <c r="G93" s="23"/>
      <c r="H93"/>
      <c r="N93" s="23"/>
    </row>
    <row r="94" spans="1:14" x14ac:dyDescent="0.35">
      <c r="A94" s="23" t="s">
        <v>2752</v>
      </c>
      <c r="B94" s="23" t="s">
        <v>454</v>
      </c>
      <c r="C94" s="101" t="s">
        <v>33</v>
      </c>
      <c r="G94" s="23"/>
      <c r="H94"/>
      <c r="N94" s="23"/>
    </row>
    <row r="95" spans="1:14" x14ac:dyDescent="0.35">
      <c r="A95" s="23" t="s">
        <v>2753</v>
      </c>
      <c r="B95" s="23" t="s">
        <v>2215</v>
      </c>
      <c r="C95" s="101" t="s">
        <v>33</v>
      </c>
      <c r="G95" s="23"/>
      <c r="H95"/>
      <c r="N95" s="23"/>
    </row>
    <row r="96" spans="1:14" x14ac:dyDescent="0.35">
      <c r="A96" s="23" t="s">
        <v>2754</v>
      </c>
      <c r="B96" s="23" t="s">
        <v>457</v>
      </c>
      <c r="C96" s="101" t="s">
        <v>33</v>
      </c>
      <c r="G96" s="23"/>
      <c r="H96"/>
      <c r="N96" s="23"/>
    </row>
    <row r="97" spans="1:14" x14ac:dyDescent="0.35">
      <c r="A97" s="23" t="s">
        <v>2755</v>
      </c>
      <c r="B97" s="23" t="s">
        <v>459</v>
      </c>
      <c r="C97" s="101" t="s">
        <v>33</v>
      </c>
      <c r="G97" s="23"/>
      <c r="H97"/>
      <c r="N97" s="23"/>
    </row>
    <row r="98" spans="1:14" x14ac:dyDescent="0.35">
      <c r="A98" s="23" t="s">
        <v>2756</v>
      </c>
      <c r="B98" s="23" t="s">
        <v>461</v>
      </c>
      <c r="C98" s="101" t="s">
        <v>33</v>
      </c>
      <c r="G98" s="23"/>
      <c r="H98"/>
      <c r="N98" s="23"/>
    </row>
    <row r="99" spans="1:14" x14ac:dyDescent="0.35">
      <c r="A99" s="23" t="s">
        <v>2757</v>
      </c>
      <c r="B99" s="23" t="s">
        <v>463</v>
      </c>
      <c r="C99" s="101" t="s">
        <v>33</v>
      </c>
      <c r="G99" s="23"/>
      <c r="H99"/>
      <c r="N99" s="23"/>
    </row>
    <row r="100" spans="1:14" x14ac:dyDescent="0.35">
      <c r="A100" s="23" t="s">
        <v>2758</v>
      </c>
      <c r="B100" s="23" t="s">
        <v>465</v>
      </c>
      <c r="C100" s="101" t="s">
        <v>33</v>
      </c>
      <c r="G100" s="23"/>
      <c r="H100"/>
      <c r="N100" s="23"/>
    </row>
    <row r="101" spans="1:14" x14ac:dyDescent="0.35">
      <c r="A101" s="23" t="s">
        <v>2759</v>
      </c>
      <c r="B101" s="23" t="s">
        <v>467</v>
      </c>
      <c r="C101" s="101" t="s">
        <v>33</v>
      </c>
      <c r="G101" s="23"/>
      <c r="H101"/>
      <c r="N101" s="23"/>
    </row>
    <row r="102" spans="1:14" x14ac:dyDescent="0.35">
      <c r="A102" s="23" t="s">
        <v>2760</v>
      </c>
      <c r="B102" s="23" t="s">
        <v>469</v>
      </c>
      <c r="C102" s="101" t="s">
        <v>33</v>
      </c>
      <c r="G102" s="23"/>
      <c r="H102"/>
      <c r="N102" s="23"/>
    </row>
    <row r="103" spans="1:14" x14ac:dyDescent="0.35">
      <c r="A103" s="23" t="s">
        <v>2761</v>
      </c>
      <c r="B103" s="23" t="s">
        <v>471</v>
      </c>
      <c r="C103" s="101" t="s">
        <v>33</v>
      </c>
      <c r="G103" s="23"/>
      <c r="H103"/>
      <c r="N103" s="23"/>
    </row>
    <row r="104" spans="1:14" x14ac:dyDescent="0.35">
      <c r="A104" s="23" t="s">
        <v>2762</v>
      </c>
      <c r="B104" s="23" t="s">
        <v>473</v>
      </c>
      <c r="C104" s="101" t="s">
        <v>33</v>
      </c>
      <c r="G104" s="23"/>
      <c r="H104"/>
      <c r="N104" s="23"/>
    </row>
    <row r="105" spans="1:14" x14ac:dyDescent="0.35">
      <c r="A105" s="23" t="s">
        <v>2763</v>
      </c>
      <c r="B105" s="23" t="s">
        <v>2</v>
      </c>
      <c r="C105" s="101" t="s">
        <v>33</v>
      </c>
      <c r="G105" s="23"/>
      <c r="H105"/>
      <c r="N105" s="23"/>
    </row>
    <row r="106" spans="1:14" x14ac:dyDescent="0.35">
      <c r="A106" s="23" t="s">
        <v>2764</v>
      </c>
      <c r="B106" s="23" t="s">
        <v>476</v>
      </c>
      <c r="C106" s="101" t="s">
        <v>33</v>
      </c>
      <c r="G106" s="23"/>
      <c r="H106"/>
      <c r="N106" s="23"/>
    </row>
    <row r="107" spans="1:14" x14ac:dyDescent="0.35">
      <c r="A107" s="23" t="s">
        <v>2765</v>
      </c>
      <c r="B107" s="23" t="s">
        <v>478</v>
      </c>
      <c r="C107" s="101" t="s">
        <v>33</v>
      </c>
      <c r="G107" s="23"/>
      <c r="H107"/>
      <c r="N107" s="23"/>
    </row>
    <row r="108" spans="1:14" x14ac:dyDescent="0.35">
      <c r="A108" s="23" t="s">
        <v>2766</v>
      </c>
      <c r="B108" s="23" t="s">
        <v>480</v>
      </c>
      <c r="C108" s="101" t="s">
        <v>33</v>
      </c>
      <c r="G108" s="23"/>
      <c r="H108"/>
      <c r="N108" s="23"/>
    </row>
    <row r="109" spans="1:14" x14ac:dyDescent="0.35">
      <c r="A109" s="23" t="s">
        <v>2767</v>
      </c>
      <c r="B109" s="23" t="s">
        <v>482</v>
      </c>
      <c r="C109" s="101" t="s">
        <v>33</v>
      </c>
      <c r="G109" s="23"/>
      <c r="H109"/>
      <c r="N109" s="23"/>
    </row>
    <row r="110" spans="1:14" x14ac:dyDescent="0.35">
      <c r="A110" s="23" t="s">
        <v>2768</v>
      </c>
      <c r="B110" s="23" t="s">
        <v>484</v>
      </c>
      <c r="C110" s="101" t="s">
        <v>33</v>
      </c>
      <c r="G110" s="23"/>
      <c r="H110"/>
      <c r="N110" s="23"/>
    </row>
    <row r="111" spans="1:14" x14ac:dyDescent="0.35">
      <c r="A111" s="23" t="s">
        <v>2769</v>
      </c>
      <c r="B111" s="23" t="s">
        <v>486</v>
      </c>
      <c r="C111" s="101" t="s">
        <v>33</v>
      </c>
      <c r="G111" s="23"/>
      <c r="H111"/>
      <c r="N111" s="23"/>
    </row>
    <row r="112" spans="1:14" x14ac:dyDescent="0.35">
      <c r="A112" s="23" t="s">
        <v>2770</v>
      </c>
      <c r="B112" s="23" t="s">
        <v>488</v>
      </c>
      <c r="C112" s="101" t="s">
        <v>33</v>
      </c>
      <c r="G112" s="23"/>
      <c r="H112"/>
      <c r="N112" s="23"/>
    </row>
    <row r="113" spans="1:14" x14ac:dyDescent="0.35">
      <c r="A113" s="23" t="s">
        <v>2771</v>
      </c>
      <c r="B113" s="23" t="s">
        <v>490</v>
      </c>
      <c r="C113" s="101" t="s">
        <v>33</v>
      </c>
      <c r="G113" s="23"/>
      <c r="H113"/>
      <c r="N113" s="23"/>
    </row>
    <row r="114" spans="1:14" x14ac:dyDescent="0.35">
      <c r="A114" s="23" t="s">
        <v>2772</v>
      </c>
      <c r="B114" s="23" t="s">
        <v>492</v>
      </c>
      <c r="C114" s="101" t="s">
        <v>33</v>
      </c>
      <c r="G114" s="23"/>
      <c r="H114"/>
      <c r="N114" s="23"/>
    </row>
    <row r="115" spans="1:14" x14ac:dyDescent="0.35">
      <c r="A115" s="23" t="s">
        <v>2773</v>
      </c>
      <c r="B115" s="23" t="s">
        <v>494</v>
      </c>
      <c r="C115" s="101" t="s">
        <v>33</v>
      </c>
      <c r="G115" s="23"/>
      <c r="H115"/>
      <c r="N115" s="23"/>
    </row>
    <row r="116" spans="1:14" x14ac:dyDescent="0.35">
      <c r="A116" s="23" t="s">
        <v>2774</v>
      </c>
      <c r="B116" s="23" t="s">
        <v>5</v>
      </c>
      <c r="C116" s="101" t="s">
        <v>33</v>
      </c>
      <c r="G116" s="23"/>
      <c r="H116"/>
      <c r="N116" s="23"/>
    </row>
    <row r="117" spans="1:14" x14ac:dyDescent="0.35">
      <c r="A117" s="23" t="s">
        <v>2775</v>
      </c>
      <c r="B117" s="65" t="s">
        <v>259</v>
      </c>
      <c r="C117" s="101">
        <f>SUM(C118:C120)</f>
        <v>0</v>
      </c>
      <c r="G117" s="23"/>
      <c r="H117"/>
      <c r="I117" s="29"/>
      <c r="N117" s="23"/>
    </row>
    <row r="118" spans="1:14" x14ac:dyDescent="0.35">
      <c r="A118" s="23" t="s">
        <v>2776</v>
      </c>
      <c r="B118" s="23" t="s">
        <v>500</v>
      </c>
      <c r="C118" s="101" t="s">
        <v>33</v>
      </c>
      <c r="G118" s="23"/>
      <c r="H118"/>
      <c r="N118" s="23"/>
    </row>
    <row r="119" spans="1:14" x14ac:dyDescent="0.35">
      <c r="A119" s="23" t="s">
        <v>2777</v>
      </c>
      <c r="B119" s="23" t="s">
        <v>502</v>
      </c>
      <c r="C119" s="101" t="s">
        <v>33</v>
      </c>
      <c r="G119" s="23"/>
      <c r="H119"/>
      <c r="N119" s="23"/>
    </row>
    <row r="120" spans="1:14" x14ac:dyDescent="0.35">
      <c r="A120" s="23" t="s">
        <v>2778</v>
      </c>
      <c r="B120" s="23" t="s">
        <v>1</v>
      </c>
      <c r="C120" s="101" t="s">
        <v>33</v>
      </c>
      <c r="G120" s="23"/>
      <c r="H120"/>
      <c r="N120" s="23"/>
    </row>
    <row r="121" spans="1:14" x14ac:dyDescent="0.35">
      <c r="A121" s="23" t="s">
        <v>2779</v>
      </c>
      <c r="B121" s="65" t="s">
        <v>89</v>
      </c>
      <c r="C121" s="101">
        <f>SUM(C122:C132)</f>
        <v>0</v>
      </c>
      <c r="G121" s="23"/>
      <c r="H121"/>
      <c r="I121" s="29"/>
      <c r="N121" s="23"/>
    </row>
    <row r="122" spans="1:14" x14ac:dyDescent="0.35">
      <c r="A122" s="23" t="s">
        <v>2780</v>
      </c>
      <c r="B122" s="40" t="s">
        <v>261</v>
      </c>
      <c r="C122" s="101" t="s">
        <v>33</v>
      </c>
      <c r="G122" s="23"/>
      <c r="H122"/>
      <c r="I122" s="40"/>
      <c r="N122" s="23"/>
    </row>
    <row r="123" spans="1:14" x14ac:dyDescent="0.35">
      <c r="A123" s="23" t="s">
        <v>2781</v>
      </c>
      <c r="B123" s="23" t="s">
        <v>497</v>
      </c>
      <c r="C123" s="101" t="s">
        <v>33</v>
      </c>
      <c r="G123" s="23"/>
      <c r="H123"/>
      <c r="I123" s="40"/>
      <c r="N123" s="23"/>
    </row>
    <row r="124" spans="1:14" x14ac:dyDescent="0.35">
      <c r="A124" s="23" t="s">
        <v>2782</v>
      </c>
      <c r="B124" s="40" t="s">
        <v>263</v>
      </c>
      <c r="C124" s="101" t="s">
        <v>33</v>
      </c>
      <c r="G124" s="23"/>
      <c r="H124"/>
      <c r="I124" s="40"/>
      <c r="N124" s="23"/>
    </row>
    <row r="125" spans="1:14" x14ac:dyDescent="0.35">
      <c r="A125" s="23" t="s">
        <v>2783</v>
      </c>
      <c r="B125" s="40" t="s">
        <v>265</v>
      </c>
      <c r="C125" s="101" t="s">
        <v>33</v>
      </c>
      <c r="G125" s="23"/>
      <c r="H125"/>
      <c r="I125" s="40"/>
      <c r="N125" s="23"/>
    </row>
    <row r="126" spans="1:14" x14ac:dyDescent="0.35">
      <c r="A126" s="23" t="s">
        <v>2784</v>
      </c>
      <c r="B126" s="40" t="s">
        <v>11</v>
      </c>
      <c r="C126" s="101" t="s">
        <v>33</v>
      </c>
      <c r="G126" s="23"/>
      <c r="H126"/>
      <c r="I126" s="40"/>
      <c r="N126" s="23"/>
    </row>
    <row r="127" spans="1:14" x14ac:dyDescent="0.35">
      <c r="A127" s="23" t="s">
        <v>2785</v>
      </c>
      <c r="B127" s="40" t="s">
        <v>268</v>
      </c>
      <c r="C127" s="101" t="s">
        <v>33</v>
      </c>
      <c r="G127" s="23"/>
      <c r="H127"/>
      <c r="I127" s="40"/>
      <c r="N127" s="23"/>
    </row>
    <row r="128" spans="1:14" x14ac:dyDescent="0.35">
      <c r="A128" s="23" t="s">
        <v>2786</v>
      </c>
      <c r="B128" s="40" t="s">
        <v>270</v>
      </c>
      <c r="C128" s="101" t="s">
        <v>33</v>
      </c>
      <c r="G128" s="23"/>
      <c r="H128"/>
      <c r="I128" s="40"/>
      <c r="N128" s="23"/>
    </row>
    <row r="129" spans="1:14" x14ac:dyDescent="0.35">
      <c r="A129" s="23" t="s">
        <v>2787</v>
      </c>
      <c r="B129" s="40" t="s">
        <v>272</v>
      </c>
      <c r="C129" s="101" t="s">
        <v>33</v>
      </c>
      <c r="G129" s="23"/>
      <c r="H129"/>
      <c r="I129" s="40"/>
      <c r="N129" s="23"/>
    </row>
    <row r="130" spans="1:14" x14ac:dyDescent="0.35">
      <c r="A130" s="23" t="s">
        <v>2788</v>
      </c>
      <c r="B130" s="40" t="s">
        <v>274</v>
      </c>
      <c r="C130" s="101" t="s">
        <v>33</v>
      </c>
      <c r="G130" s="23"/>
      <c r="H130"/>
      <c r="I130" s="40"/>
      <c r="N130" s="23"/>
    </row>
    <row r="131" spans="1:14" x14ac:dyDescent="0.35">
      <c r="A131" s="23" t="s">
        <v>2789</v>
      </c>
      <c r="B131" s="40" t="s">
        <v>276</v>
      </c>
      <c r="C131" s="101" t="s">
        <v>33</v>
      </c>
      <c r="G131" s="23"/>
      <c r="H131"/>
      <c r="I131" s="40"/>
      <c r="N131" s="23"/>
    </row>
    <row r="132" spans="1:14" x14ac:dyDescent="0.35">
      <c r="A132" s="23" t="s">
        <v>2790</v>
      </c>
      <c r="B132" s="40" t="s">
        <v>89</v>
      </c>
      <c r="C132" s="101" t="s">
        <v>33</v>
      </c>
      <c r="G132" s="23"/>
      <c r="H132"/>
      <c r="I132" s="40"/>
      <c r="N132" s="23"/>
    </row>
    <row r="133" spans="1:14" outlineLevel="1" x14ac:dyDescent="0.35">
      <c r="A133" s="23" t="s">
        <v>2791</v>
      </c>
      <c r="B133" s="52" t="s">
        <v>93</v>
      </c>
      <c r="C133" s="101"/>
      <c r="G133" s="23"/>
      <c r="H133"/>
      <c r="I133" s="40"/>
      <c r="N133" s="23"/>
    </row>
    <row r="134" spans="1:14" outlineLevel="1" x14ac:dyDescent="0.35">
      <c r="A134" s="23" t="s">
        <v>2792</v>
      </c>
      <c r="B134" s="52" t="s">
        <v>93</v>
      </c>
      <c r="C134" s="101"/>
      <c r="G134" s="23"/>
      <c r="H134"/>
      <c r="I134" s="40"/>
      <c r="N134" s="23"/>
    </row>
    <row r="135" spans="1:14" outlineLevel="1" x14ac:dyDescent="0.35">
      <c r="A135" s="23" t="s">
        <v>2793</v>
      </c>
      <c r="B135" s="52" t="s">
        <v>93</v>
      </c>
      <c r="C135" s="101"/>
      <c r="G135" s="23"/>
      <c r="H135"/>
      <c r="I135" s="40"/>
      <c r="N135" s="23"/>
    </row>
    <row r="136" spans="1:14" outlineLevel="1" x14ac:dyDescent="0.35">
      <c r="A136" s="23" t="s">
        <v>2794</v>
      </c>
      <c r="B136" s="52" t="s">
        <v>93</v>
      </c>
      <c r="C136" s="101"/>
      <c r="G136" s="23"/>
      <c r="H136"/>
      <c r="I136" s="40"/>
      <c r="N136" s="23"/>
    </row>
    <row r="137" spans="1:14" outlineLevel="1" x14ac:dyDescent="0.35">
      <c r="A137" s="23" t="s">
        <v>2795</v>
      </c>
      <c r="B137" s="52" t="s">
        <v>93</v>
      </c>
      <c r="C137" s="101"/>
      <c r="G137" s="23"/>
      <c r="H137"/>
      <c r="I137" s="40"/>
      <c r="N137" s="23"/>
    </row>
    <row r="138" spans="1:14" outlineLevel="1" x14ac:dyDescent="0.35">
      <c r="A138" s="23" t="s">
        <v>2796</v>
      </c>
      <c r="B138" s="52" t="s">
        <v>93</v>
      </c>
      <c r="C138" s="101"/>
      <c r="G138" s="23"/>
      <c r="H138"/>
      <c r="I138" s="40"/>
      <c r="N138" s="23"/>
    </row>
    <row r="139" spans="1:14" outlineLevel="1" x14ac:dyDescent="0.35">
      <c r="A139" s="23" t="s">
        <v>2797</v>
      </c>
      <c r="B139" s="52" t="s">
        <v>93</v>
      </c>
      <c r="C139" s="101"/>
      <c r="G139" s="23"/>
      <c r="H139"/>
      <c r="I139" s="40"/>
      <c r="N139" s="23"/>
    </row>
    <row r="140" spans="1:14" outlineLevel="1" x14ac:dyDescent="0.35">
      <c r="A140" s="23" t="s">
        <v>2798</v>
      </c>
      <c r="B140" s="52" t="s">
        <v>93</v>
      </c>
      <c r="C140" s="101"/>
      <c r="G140" s="23"/>
      <c r="H140"/>
      <c r="I140" s="40"/>
      <c r="N140" s="23"/>
    </row>
    <row r="141" spans="1:14" outlineLevel="1" x14ac:dyDescent="0.35">
      <c r="A141" s="23" t="s">
        <v>2799</v>
      </c>
      <c r="B141" s="52" t="s">
        <v>93</v>
      </c>
      <c r="C141" s="101"/>
      <c r="G141" s="23"/>
      <c r="H141"/>
      <c r="I141" s="40"/>
      <c r="N141" s="23"/>
    </row>
    <row r="142" spans="1:14" outlineLevel="1" x14ac:dyDescent="0.35">
      <c r="A142" s="23" t="s">
        <v>2800</v>
      </c>
      <c r="B142" s="52" t="s">
        <v>93</v>
      </c>
      <c r="C142" s="101"/>
      <c r="G142" s="23"/>
      <c r="H142"/>
      <c r="I142" s="40"/>
      <c r="N142" s="23"/>
    </row>
    <row r="143" spans="1:14" ht="15" customHeight="1" x14ac:dyDescent="0.35">
      <c r="A143" s="42"/>
      <c r="B143" s="110" t="s">
        <v>1509</v>
      </c>
      <c r="C143" s="102" t="s">
        <v>741</v>
      </c>
      <c r="D143" s="42"/>
      <c r="E143" s="44"/>
      <c r="F143" s="42"/>
      <c r="G143" s="45"/>
      <c r="H143"/>
      <c r="I143" s="66"/>
      <c r="J143" s="37"/>
      <c r="K143" s="37"/>
      <c r="L143" s="29"/>
      <c r="M143" s="37"/>
      <c r="N143" s="55"/>
    </row>
    <row r="144" spans="1:14" x14ac:dyDescent="0.35">
      <c r="A144" s="23" t="s">
        <v>2801</v>
      </c>
      <c r="B144" s="40" t="s">
        <v>525</v>
      </c>
      <c r="C144" s="101" t="s">
        <v>33</v>
      </c>
      <c r="G144" s="23"/>
      <c r="H144"/>
      <c r="I144" s="40"/>
      <c r="N144" s="23"/>
    </row>
    <row r="145" spans="1:14" x14ac:dyDescent="0.35">
      <c r="A145" s="23" t="s">
        <v>2802</v>
      </c>
      <c r="B145" s="40" t="s">
        <v>525</v>
      </c>
      <c r="C145" s="101" t="s">
        <v>33</v>
      </c>
      <c r="G145" s="23"/>
      <c r="H145"/>
      <c r="I145" s="40"/>
      <c r="N145" s="23"/>
    </row>
    <row r="146" spans="1:14" x14ac:dyDescent="0.35">
      <c r="A146" s="23" t="s">
        <v>2803</v>
      </c>
      <c r="B146" s="40" t="s">
        <v>525</v>
      </c>
      <c r="C146" s="101" t="s">
        <v>33</v>
      </c>
      <c r="G146" s="23"/>
      <c r="H146"/>
      <c r="I146" s="40"/>
      <c r="N146" s="23"/>
    </row>
    <row r="147" spans="1:14" x14ac:dyDescent="0.35">
      <c r="A147" s="23" t="s">
        <v>2804</v>
      </c>
      <c r="B147" s="40" t="s">
        <v>525</v>
      </c>
      <c r="C147" s="101" t="s">
        <v>33</v>
      </c>
      <c r="G147" s="23"/>
      <c r="H147"/>
      <c r="I147" s="40"/>
      <c r="N147" s="23"/>
    </row>
    <row r="148" spans="1:14" x14ac:dyDescent="0.35">
      <c r="A148" s="23" t="s">
        <v>2805</v>
      </c>
      <c r="B148" s="40" t="s">
        <v>525</v>
      </c>
      <c r="C148" s="101" t="s">
        <v>33</v>
      </c>
      <c r="G148" s="23"/>
      <c r="H148"/>
      <c r="I148" s="40"/>
      <c r="N148" s="23"/>
    </row>
    <row r="149" spans="1:14" x14ac:dyDescent="0.35">
      <c r="A149" s="23" t="s">
        <v>2806</v>
      </c>
      <c r="B149" s="40" t="s">
        <v>525</v>
      </c>
      <c r="C149" s="101" t="s">
        <v>33</v>
      </c>
      <c r="G149" s="23"/>
      <c r="H149"/>
      <c r="I149" s="40"/>
      <c r="N149" s="23"/>
    </row>
    <row r="150" spans="1:14" x14ac:dyDescent="0.35">
      <c r="A150" s="23" t="s">
        <v>2807</v>
      </c>
      <c r="B150" s="40" t="s">
        <v>525</v>
      </c>
      <c r="C150" s="101" t="s">
        <v>33</v>
      </c>
      <c r="G150" s="23"/>
      <c r="H150"/>
      <c r="I150" s="40"/>
      <c r="N150" s="23"/>
    </row>
    <row r="151" spans="1:14" x14ac:dyDescent="0.35">
      <c r="A151" s="23" t="s">
        <v>2808</v>
      </c>
      <c r="B151" s="40" t="s">
        <v>525</v>
      </c>
      <c r="C151" s="101" t="s">
        <v>33</v>
      </c>
      <c r="G151" s="23"/>
      <c r="H151"/>
      <c r="I151" s="40"/>
      <c r="N151" s="23"/>
    </row>
    <row r="152" spans="1:14" x14ac:dyDescent="0.35">
      <c r="A152" s="23" t="s">
        <v>2809</v>
      </c>
      <c r="B152" s="40" t="s">
        <v>525</v>
      </c>
      <c r="C152" s="101" t="s">
        <v>33</v>
      </c>
      <c r="G152" s="23"/>
      <c r="H152"/>
      <c r="I152" s="40"/>
      <c r="N152" s="23"/>
    </row>
    <row r="153" spans="1:14" x14ac:dyDescent="0.35">
      <c r="A153" s="23" t="s">
        <v>2810</v>
      </c>
      <c r="B153" s="40" t="s">
        <v>525</v>
      </c>
      <c r="C153" s="101" t="s">
        <v>33</v>
      </c>
      <c r="G153" s="23"/>
      <c r="H153"/>
      <c r="I153" s="40"/>
      <c r="N153" s="23"/>
    </row>
    <row r="154" spans="1:14" x14ac:dyDescent="0.35">
      <c r="A154" s="23" t="s">
        <v>2811</v>
      </c>
      <c r="B154" s="40" t="s">
        <v>525</v>
      </c>
      <c r="C154" s="101" t="s">
        <v>33</v>
      </c>
      <c r="G154" s="23"/>
      <c r="H154"/>
      <c r="I154" s="40"/>
      <c r="N154" s="23"/>
    </row>
    <row r="155" spans="1:14" x14ac:dyDescent="0.35">
      <c r="A155" s="23" t="s">
        <v>2812</v>
      </c>
      <c r="B155" s="40" t="s">
        <v>525</v>
      </c>
      <c r="C155" s="101" t="s">
        <v>33</v>
      </c>
      <c r="G155" s="23"/>
      <c r="H155"/>
      <c r="I155" s="40"/>
      <c r="N155" s="23"/>
    </row>
    <row r="156" spans="1:14" x14ac:dyDescent="0.35">
      <c r="A156" s="23" t="s">
        <v>2813</v>
      </c>
      <c r="B156" s="40" t="s">
        <v>525</v>
      </c>
      <c r="C156" s="101" t="s">
        <v>33</v>
      </c>
      <c r="G156" s="23"/>
      <c r="H156"/>
      <c r="I156" s="40"/>
      <c r="N156" s="23"/>
    </row>
    <row r="157" spans="1:14" x14ac:dyDescent="0.35">
      <c r="A157" s="23" t="s">
        <v>2814</v>
      </c>
      <c r="B157" s="40" t="s">
        <v>525</v>
      </c>
      <c r="C157" s="101" t="s">
        <v>33</v>
      </c>
      <c r="G157" s="23"/>
      <c r="H157"/>
      <c r="I157" s="40"/>
      <c r="N157" s="23"/>
    </row>
    <row r="158" spans="1:14" x14ac:dyDescent="0.35">
      <c r="A158" s="23" t="s">
        <v>2815</v>
      </c>
      <c r="B158" s="40" t="s">
        <v>525</v>
      </c>
      <c r="C158" s="101" t="s">
        <v>33</v>
      </c>
      <c r="G158" s="23"/>
      <c r="H158"/>
      <c r="I158" s="40"/>
      <c r="N158" s="23"/>
    </row>
    <row r="159" spans="1:14" x14ac:dyDescent="0.35">
      <c r="A159" s="23" t="s">
        <v>2816</v>
      </c>
      <c r="B159" s="40" t="s">
        <v>525</v>
      </c>
      <c r="C159" s="101" t="s">
        <v>33</v>
      </c>
      <c r="G159" s="23"/>
      <c r="H159"/>
      <c r="I159" s="40"/>
      <c r="N159" s="23"/>
    </row>
    <row r="160" spans="1:14" x14ac:dyDescent="0.35">
      <c r="A160" s="23" t="s">
        <v>2817</v>
      </c>
      <c r="B160" s="40" t="s">
        <v>525</v>
      </c>
      <c r="C160" s="101" t="s">
        <v>33</v>
      </c>
      <c r="G160" s="23"/>
      <c r="H160"/>
      <c r="I160" s="40"/>
      <c r="N160" s="23"/>
    </row>
    <row r="161" spans="1:14" x14ac:dyDescent="0.35">
      <c r="A161" s="23" t="s">
        <v>2818</v>
      </c>
      <c r="B161" s="40" t="s">
        <v>525</v>
      </c>
      <c r="C161" s="101" t="s">
        <v>33</v>
      </c>
      <c r="G161" s="23"/>
      <c r="H161"/>
      <c r="I161" s="40"/>
      <c r="N161" s="23"/>
    </row>
    <row r="162" spans="1:14" x14ac:dyDescent="0.35">
      <c r="A162" s="23" t="s">
        <v>2819</v>
      </c>
      <c r="B162" s="40" t="s">
        <v>525</v>
      </c>
      <c r="C162" s="101" t="s">
        <v>33</v>
      </c>
      <c r="G162" s="23"/>
      <c r="H162"/>
      <c r="I162" s="40"/>
      <c r="N162" s="23"/>
    </row>
    <row r="163" spans="1:14" x14ac:dyDescent="0.35">
      <c r="A163" s="23" t="s">
        <v>2820</v>
      </c>
      <c r="B163" s="40" t="s">
        <v>525</v>
      </c>
      <c r="C163" s="101" t="s">
        <v>33</v>
      </c>
      <c r="G163" s="23"/>
      <c r="H163"/>
      <c r="I163" s="40"/>
      <c r="N163" s="23"/>
    </row>
    <row r="164" spans="1:14" x14ac:dyDescent="0.35">
      <c r="A164" s="23" t="s">
        <v>2821</v>
      </c>
      <c r="B164" s="40" t="s">
        <v>525</v>
      </c>
      <c r="C164" s="101" t="s">
        <v>33</v>
      </c>
      <c r="G164" s="23"/>
      <c r="H164"/>
      <c r="I164" s="40"/>
      <c r="N164" s="23"/>
    </row>
    <row r="165" spans="1:14" x14ac:dyDescent="0.35">
      <c r="A165" s="23" t="s">
        <v>2822</v>
      </c>
      <c r="B165" s="40" t="s">
        <v>525</v>
      </c>
      <c r="C165" s="101" t="s">
        <v>33</v>
      </c>
      <c r="G165" s="23"/>
      <c r="H165"/>
      <c r="I165" s="40"/>
      <c r="N165" s="23"/>
    </row>
    <row r="166" spans="1:14" x14ac:dyDescent="0.35">
      <c r="A166" s="23" t="s">
        <v>2823</v>
      </c>
      <c r="B166" s="40" t="s">
        <v>525</v>
      </c>
      <c r="C166" s="101" t="s">
        <v>33</v>
      </c>
      <c r="G166" s="23"/>
      <c r="H166"/>
      <c r="I166" s="40"/>
      <c r="N166" s="23"/>
    </row>
    <row r="167" spans="1:14" x14ac:dyDescent="0.35">
      <c r="A167" s="23" t="s">
        <v>2824</v>
      </c>
      <c r="B167" s="40" t="s">
        <v>525</v>
      </c>
      <c r="C167" s="101" t="s">
        <v>33</v>
      </c>
      <c r="G167" s="23"/>
      <c r="H167"/>
      <c r="I167" s="40"/>
      <c r="N167" s="23"/>
    </row>
    <row r="168" spans="1:14" x14ac:dyDescent="0.35">
      <c r="A168" s="23" t="s">
        <v>2825</v>
      </c>
      <c r="B168" s="40" t="s">
        <v>525</v>
      </c>
      <c r="C168" s="23" t="s">
        <v>33</v>
      </c>
      <c r="G168" s="23"/>
      <c r="H168"/>
      <c r="I168" s="40"/>
      <c r="N168" s="23"/>
    </row>
    <row r="169" spans="1:14" x14ac:dyDescent="0.35">
      <c r="A169" s="42"/>
      <c r="B169" s="43" t="s">
        <v>556</v>
      </c>
      <c r="C169" s="42" t="s">
        <v>741</v>
      </c>
      <c r="D169" s="42"/>
      <c r="E169" s="42"/>
      <c r="F169" s="45"/>
      <c r="G169" s="45"/>
      <c r="H169"/>
      <c r="I169" s="66"/>
      <c r="J169" s="37"/>
      <c r="K169" s="37"/>
      <c r="L169" s="37"/>
      <c r="M169" s="55"/>
      <c r="N169" s="55"/>
    </row>
    <row r="170" spans="1:14" x14ac:dyDescent="0.35">
      <c r="A170" s="23" t="s">
        <v>2826</v>
      </c>
      <c r="B170" s="23" t="s">
        <v>558</v>
      </c>
      <c r="C170" s="101" t="s">
        <v>33</v>
      </c>
      <c r="D170"/>
      <c r="E170"/>
      <c r="F170"/>
      <c r="G170"/>
      <c r="H170"/>
      <c r="K170"/>
      <c r="L170"/>
      <c r="M170"/>
      <c r="N170"/>
    </row>
    <row r="171" spans="1:14" x14ac:dyDescent="0.35">
      <c r="A171" s="23" t="s">
        <v>2827</v>
      </c>
      <c r="B171" s="23" t="s">
        <v>560</v>
      </c>
      <c r="C171" s="101" t="s">
        <v>33</v>
      </c>
      <c r="D171"/>
      <c r="E171"/>
      <c r="F171"/>
      <c r="G171"/>
      <c r="H171"/>
      <c r="K171"/>
      <c r="L171"/>
      <c r="M171"/>
      <c r="N171"/>
    </row>
    <row r="172" spans="1:14" x14ac:dyDescent="0.35">
      <c r="A172" s="23" t="s">
        <v>2828</v>
      </c>
      <c r="B172" s="23" t="s">
        <v>89</v>
      </c>
      <c r="C172" s="101" t="s">
        <v>33</v>
      </c>
      <c r="D172"/>
      <c r="E172"/>
      <c r="F172"/>
      <c r="G172"/>
      <c r="H172"/>
      <c r="K172"/>
      <c r="L172"/>
      <c r="M172"/>
      <c r="N172"/>
    </row>
    <row r="173" spans="1:14" outlineLevel="1" x14ac:dyDescent="0.35">
      <c r="A173" s="23" t="s">
        <v>2829</v>
      </c>
      <c r="C173" s="101"/>
      <c r="D173"/>
      <c r="E173"/>
      <c r="F173"/>
      <c r="G173"/>
      <c r="H173"/>
      <c r="K173"/>
      <c r="L173"/>
      <c r="M173"/>
      <c r="N173"/>
    </row>
    <row r="174" spans="1:14" outlineLevel="1" x14ac:dyDescent="0.35">
      <c r="A174" s="23" t="s">
        <v>2830</v>
      </c>
      <c r="C174" s="101"/>
      <c r="D174"/>
      <c r="E174"/>
      <c r="F174"/>
      <c r="G174"/>
      <c r="H174"/>
      <c r="K174"/>
      <c r="L174"/>
      <c r="M174"/>
      <c r="N174"/>
    </row>
    <row r="175" spans="1:14" outlineLevel="1" x14ac:dyDescent="0.35">
      <c r="A175" s="23" t="s">
        <v>2831</v>
      </c>
      <c r="C175" s="101"/>
      <c r="D175"/>
      <c r="E175"/>
      <c r="F175"/>
      <c r="G175"/>
      <c r="H175"/>
      <c r="K175"/>
      <c r="L175"/>
      <c r="M175"/>
      <c r="N175"/>
    </row>
    <row r="176" spans="1:14" outlineLevel="1" x14ac:dyDescent="0.35">
      <c r="A176" s="23" t="s">
        <v>2832</v>
      </c>
      <c r="C176" s="101"/>
      <c r="D176"/>
      <c r="E176"/>
      <c r="F176"/>
      <c r="G176"/>
      <c r="H176"/>
      <c r="K176"/>
      <c r="L176"/>
      <c r="M176"/>
      <c r="N176"/>
    </row>
    <row r="177" spans="1:14" x14ac:dyDescent="0.35">
      <c r="A177" s="42"/>
      <c r="B177" s="43" t="s">
        <v>568</v>
      </c>
      <c r="C177" s="42" t="s">
        <v>741</v>
      </c>
      <c r="D177" s="42"/>
      <c r="E177" s="42"/>
      <c r="F177" s="45"/>
      <c r="G177" s="45"/>
      <c r="H177"/>
      <c r="I177" s="66"/>
      <c r="J177" s="37"/>
      <c r="K177" s="37"/>
      <c r="L177" s="37"/>
      <c r="M177" s="55"/>
      <c r="N177" s="55"/>
    </row>
    <row r="178" spans="1:14" x14ac:dyDescent="0.35">
      <c r="A178" s="23" t="s">
        <v>2833</v>
      </c>
      <c r="B178" s="23" t="s">
        <v>570</v>
      </c>
      <c r="C178" s="101" t="s">
        <v>33</v>
      </c>
      <c r="D178" s="68"/>
      <c r="E178" s="68"/>
      <c r="F178" s="59"/>
      <c r="G178" s="48"/>
      <c r="H178"/>
      <c r="K178" s="68"/>
      <c r="L178" s="68"/>
      <c r="M178" s="59"/>
      <c r="N178" s="48"/>
    </row>
    <row r="179" spans="1:14" x14ac:dyDescent="0.35">
      <c r="A179" s="23" t="s">
        <v>2834</v>
      </c>
      <c r="B179" s="23" t="s">
        <v>572</v>
      </c>
      <c r="C179" s="101" t="s">
        <v>33</v>
      </c>
      <c r="D179" s="68"/>
      <c r="E179" s="68"/>
      <c r="F179" s="59"/>
      <c r="G179" s="48"/>
      <c r="H179"/>
      <c r="K179" s="68"/>
      <c r="L179" s="68"/>
      <c r="M179" s="59"/>
      <c r="N179" s="48"/>
    </row>
    <row r="180" spans="1:14" x14ac:dyDescent="0.35">
      <c r="A180" s="23" t="s">
        <v>2835</v>
      </c>
      <c r="B180" s="23" t="s">
        <v>89</v>
      </c>
      <c r="C180" s="101" t="s">
        <v>33</v>
      </c>
      <c r="D180" s="68"/>
      <c r="E180" s="68"/>
      <c r="F180" s="59"/>
      <c r="G180" s="48"/>
      <c r="H180"/>
      <c r="K180" s="68"/>
      <c r="L180" s="68"/>
      <c r="M180" s="59"/>
      <c r="N180" s="48"/>
    </row>
    <row r="181" spans="1:14" outlineLevel="1" x14ac:dyDescent="0.35">
      <c r="A181" s="23" t="s">
        <v>2836</v>
      </c>
      <c r="C181" s="101"/>
      <c r="D181" s="68"/>
      <c r="E181" s="68"/>
      <c r="F181" s="59"/>
      <c r="G181" s="48"/>
      <c r="H181"/>
      <c r="K181" s="68"/>
      <c r="L181" s="68"/>
      <c r="M181" s="59"/>
      <c r="N181" s="48"/>
    </row>
    <row r="182" spans="1:14" outlineLevel="1" x14ac:dyDescent="0.35">
      <c r="A182" s="23" t="s">
        <v>2837</v>
      </c>
      <c r="C182" s="101"/>
      <c r="D182" s="68"/>
      <c r="E182" s="68"/>
      <c r="F182" s="59"/>
      <c r="G182" s="48"/>
      <c r="H182"/>
      <c r="K182" s="68"/>
      <c r="L182" s="68"/>
      <c r="M182" s="59"/>
      <c r="N182" s="48"/>
    </row>
    <row r="183" spans="1:14" outlineLevel="1" x14ac:dyDescent="0.35">
      <c r="A183" s="23" t="s">
        <v>2838</v>
      </c>
      <c r="C183" s="101"/>
      <c r="D183" s="68"/>
      <c r="E183" s="68"/>
      <c r="F183" s="59"/>
      <c r="G183" s="48"/>
      <c r="H183"/>
      <c r="K183" s="68"/>
      <c r="L183" s="68"/>
      <c r="M183" s="59"/>
      <c r="N183" s="48"/>
    </row>
    <row r="184" spans="1:14" outlineLevel="1" x14ac:dyDescent="0.35">
      <c r="A184" s="23" t="s">
        <v>2839</v>
      </c>
      <c r="C184" s="101"/>
      <c r="D184" s="68"/>
      <c r="E184" s="68"/>
      <c r="F184" s="59"/>
      <c r="G184" s="48"/>
      <c r="H184"/>
      <c r="K184" s="68"/>
      <c r="L184" s="68"/>
      <c r="M184" s="59"/>
      <c r="N184" s="48"/>
    </row>
    <row r="185" spans="1:14" outlineLevel="1" x14ac:dyDescent="0.35">
      <c r="A185" s="23" t="s">
        <v>2840</v>
      </c>
      <c r="C185" s="101"/>
      <c r="D185" s="68"/>
      <c r="E185" s="68"/>
      <c r="F185" s="59"/>
      <c r="G185" s="48"/>
      <c r="H185"/>
      <c r="K185" s="68"/>
      <c r="L185" s="68"/>
      <c r="M185" s="59"/>
      <c r="N185" s="48"/>
    </row>
    <row r="186" spans="1:14" outlineLevel="1" x14ac:dyDescent="0.35">
      <c r="A186" s="23" t="s">
        <v>2841</v>
      </c>
      <c r="C186" s="101"/>
      <c r="D186" s="68"/>
      <c r="E186" s="68"/>
      <c r="F186" s="59"/>
      <c r="G186" s="48"/>
      <c r="H186"/>
      <c r="K186" s="68"/>
      <c r="L186" s="68"/>
      <c r="M186" s="59"/>
      <c r="N186" s="48"/>
    </row>
    <row r="187" spans="1:14" x14ac:dyDescent="0.35">
      <c r="A187" s="42"/>
      <c r="B187" s="43" t="s">
        <v>868</v>
      </c>
      <c r="C187" s="42" t="s">
        <v>60</v>
      </c>
      <c r="D187" s="42"/>
      <c r="E187" s="42"/>
      <c r="F187" s="42" t="s">
        <v>741</v>
      </c>
      <c r="G187" s="45"/>
      <c r="H187"/>
      <c r="I187" s="66"/>
      <c r="J187" s="37"/>
      <c r="K187" s="37"/>
      <c r="L187" s="37"/>
      <c r="M187" s="37"/>
      <c r="N187" s="55"/>
    </row>
    <row r="188" spans="1:14" x14ac:dyDescent="0.35">
      <c r="A188" s="23" t="s">
        <v>2842</v>
      </c>
      <c r="B188" s="40" t="s">
        <v>870</v>
      </c>
      <c r="C188" s="104" t="s">
        <v>33</v>
      </c>
      <c r="D188" s="68"/>
      <c r="E188" s="68"/>
      <c r="F188" s="111" t="str">
        <f>IF($C$192=0,"",IF(C188="[for completion]","",C188/$C$192))</f>
        <v/>
      </c>
      <c r="G188" s="48"/>
      <c r="H188"/>
      <c r="I188" s="40"/>
      <c r="K188" s="68"/>
      <c r="L188" s="68"/>
      <c r="M188" s="49"/>
      <c r="N188" s="48"/>
    </row>
    <row r="189" spans="1:14" x14ac:dyDescent="0.35">
      <c r="A189" s="23" t="s">
        <v>2843</v>
      </c>
      <c r="B189" s="40" t="s">
        <v>872</v>
      </c>
      <c r="C189" s="104" t="s">
        <v>33</v>
      </c>
      <c r="D189" s="68"/>
      <c r="E189" s="68"/>
      <c r="F189" s="111" t="str">
        <f>IF($C$192=0,"",IF(C189="[for completion]","",C189/$C$192))</f>
        <v/>
      </c>
      <c r="G189" s="48"/>
      <c r="H189"/>
      <c r="I189" s="40"/>
      <c r="K189" s="68"/>
      <c r="L189" s="68"/>
      <c r="M189" s="49"/>
      <c r="N189" s="48"/>
    </row>
    <row r="190" spans="1:14" x14ac:dyDescent="0.35">
      <c r="A190" s="23" t="s">
        <v>2844</v>
      </c>
      <c r="B190" s="40" t="s">
        <v>874</v>
      </c>
      <c r="C190" s="104" t="s">
        <v>33</v>
      </c>
      <c r="D190" s="68"/>
      <c r="E190" s="68"/>
      <c r="F190" s="111" t="str">
        <f>IF($C$192=0,"",IF(C190="[for completion]","",C190/$C$192))</f>
        <v/>
      </c>
      <c r="G190" s="48"/>
      <c r="H190"/>
      <c r="I190" s="40"/>
      <c r="K190" s="68"/>
      <c r="L190" s="68"/>
      <c r="M190" s="49"/>
      <c r="N190" s="48"/>
    </row>
    <row r="191" spans="1:14" ht="15" customHeight="1" x14ac:dyDescent="0.35">
      <c r="A191" s="23" t="s">
        <v>2845</v>
      </c>
      <c r="B191" s="40" t="s">
        <v>876</v>
      </c>
      <c r="C191" s="104" t="s">
        <v>33</v>
      </c>
      <c r="D191" s="68"/>
      <c r="E191" s="68"/>
      <c r="F191" s="111" t="str">
        <f>IF($C$192=0,"",IF(C191="[for completion]","",C191/$C$192))</f>
        <v/>
      </c>
      <c r="G191" s="48"/>
      <c r="H191"/>
      <c r="I191" s="40"/>
      <c r="K191" s="68"/>
      <c r="L191" s="68"/>
      <c r="M191" s="49"/>
      <c r="N191" s="48"/>
    </row>
    <row r="192" spans="1:14" ht="15" customHeight="1" x14ac:dyDescent="0.35">
      <c r="A192" s="23" t="s">
        <v>2846</v>
      </c>
      <c r="B192" s="50" t="s">
        <v>91</v>
      </c>
      <c r="C192" s="106">
        <f>SUM(C188:C191)</f>
        <v>0</v>
      </c>
      <c r="D192" s="68"/>
      <c r="E192" s="68"/>
      <c r="F192" s="101">
        <f>SUM(F188:F191)</f>
        <v>0</v>
      </c>
      <c r="G192" s="48"/>
      <c r="H192"/>
      <c r="I192" s="40"/>
      <c r="K192" s="68"/>
      <c r="L192" s="68"/>
      <c r="M192" s="49"/>
      <c r="N192" s="48"/>
    </row>
    <row r="193" spans="1:14" ht="15" customHeight="1" outlineLevel="1" x14ac:dyDescent="0.35">
      <c r="A193" s="23" t="s">
        <v>2847</v>
      </c>
      <c r="B193" s="52" t="s">
        <v>879</v>
      </c>
      <c r="D193" s="68"/>
      <c r="E193" s="68"/>
      <c r="F193" s="111" t="str">
        <f>IF($C$192=0,"",IF(C193="[for completion]","",C193/$C$192))</f>
        <v/>
      </c>
      <c r="G193" s="48"/>
      <c r="H193"/>
      <c r="I193" s="40"/>
      <c r="K193" s="68"/>
      <c r="L193" s="68"/>
      <c r="M193" s="49"/>
      <c r="N193" s="48"/>
    </row>
    <row r="194" spans="1:14" ht="15" customHeight="1" outlineLevel="1" x14ac:dyDescent="0.35">
      <c r="A194" s="23" t="s">
        <v>2848</v>
      </c>
      <c r="B194" s="52" t="s">
        <v>881</v>
      </c>
      <c r="D194" s="68"/>
      <c r="E194" s="68"/>
      <c r="F194" s="111" t="str">
        <f t="shared" ref="F194:F199" si="2">IF($C$192=0,"",IF(C194="[for completion]","",C194/$C$192))</f>
        <v/>
      </c>
      <c r="G194" s="48"/>
      <c r="H194"/>
      <c r="I194" s="40"/>
      <c r="K194" s="68"/>
      <c r="L194" s="68"/>
      <c r="M194" s="49"/>
      <c r="N194" s="48"/>
    </row>
    <row r="195" spans="1:14" ht="15" customHeight="1" outlineLevel="1" x14ac:dyDescent="0.35">
      <c r="A195" s="23" t="s">
        <v>2849</v>
      </c>
      <c r="B195" s="52" t="s">
        <v>883</v>
      </c>
      <c r="D195" s="68"/>
      <c r="E195" s="68"/>
      <c r="F195" s="111" t="str">
        <f t="shared" si="2"/>
        <v/>
      </c>
      <c r="G195" s="48"/>
      <c r="H195"/>
      <c r="I195" s="40"/>
      <c r="K195" s="68"/>
      <c r="L195" s="68"/>
      <c r="M195" s="49"/>
      <c r="N195" s="48"/>
    </row>
    <row r="196" spans="1:14" ht="15" customHeight="1" outlineLevel="1" x14ac:dyDescent="0.35">
      <c r="A196" s="23" t="s">
        <v>2850</v>
      </c>
      <c r="B196" s="52" t="s">
        <v>885</v>
      </c>
      <c r="D196" s="68"/>
      <c r="E196" s="68"/>
      <c r="F196" s="111" t="str">
        <f t="shared" si="2"/>
        <v/>
      </c>
      <c r="G196" s="48"/>
      <c r="H196"/>
      <c r="I196" s="40"/>
      <c r="K196" s="68"/>
      <c r="L196" s="68"/>
      <c r="M196" s="49"/>
      <c r="N196" s="48"/>
    </row>
    <row r="197" spans="1:14" ht="15" customHeight="1" outlineLevel="1" x14ac:dyDescent="0.35">
      <c r="A197" s="23" t="s">
        <v>2851</v>
      </c>
      <c r="B197" s="52" t="s">
        <v>887</v>
      </c>
      <c r="D197" s="68"/>
      <c r="E197" s="68"/>
      <c r="F197" s="111" t="str">
        <f t="shared" si="2"/>
        <v/>
      </c>
      <c r="G197" s="48"/>
      <c r="H197"/>
      <c r="I197" s="40"/>
      <c r="K197" s="68"/>
      <c r="L197" s="68"/>
      <c r="M197" s="49"/>
      <c r="N197" s="48"/>
    </row>
    <row r="198" spans="1:14" ht="15" customHeight="1" outlineLevel="1" x14ac:dyDescent="0.35">
      <c r="A198" s="23" t="s">
        <v>2852</v>
      </c>
      <c r="B198" s="52" t="s">
        <v>889</v>
      </c>
      <c r="D198" s="68"/>
      <c r="E198" s="68"/>
      <c r="F198" s="111" t="str">
        <f t="shared" si="2"/>
        <v/>
      </c>
      <c r="G198" s="48"/>
      <c r="H198"/>
      <c r="I198" s="40"/>
      <c r="K198" s="68"/>
      <c r="L198" s="68"/>
      <c r="M198" s="49"/>
      <c r="N198" s="48"/>
    </row>
    <row r="199" spans="1:14" ht="15" customHeight="1" outlineLevel="1" x14ac:dyDescent="0.35">
      <c r="A199" s="23" t="s">
        <v>2853</v>
      </c>
      <c r="B199" s="52" t="s">
        <v>891</v>
      </c>
      <c r="D199" s="68"/>
      <c r="E199" s="68"/>
      <c r="F199" s="111" t="str">
        <f t="shared" si="2"/>
        <v/>
      </c>
      <c r="G199" s="48"/>
      <c r="H199"/>
      <c r="I199" s="40"/>
      <c r="K199" s="68"/>
      <c r="L199" s="68"/>
      <c r="M199" s="49"/>
      <c r="N199" s="48"/>
    </row>
    <row r="200" spans="1:14" ht="15" customHeight="1" outlineLevel="1" x14ac:dyDescent="0.35">
      <c r="A200" s="23" t="s">
        <v>2854</v>
      </c>
      <c r="B200" s="52"/>
      <c r="D200" s="68"/>
      <c r="E200" s="68"/>
      <c r="F200" s="49"/>
      <c r="G200" s="48"/>
      <c r="H200"/>
      <c r="I200" s="40"/>
      <c r="K200" s="68"/>
      <c r="L200" s="68"/>
      <c r="M200" s="49"/>
      <c r="N200" s="48"/>
    </row>
    <row r="201" spans="1:14" ht="15" customHeight="1" outlineLevel="1" x14ac:dyDescent="0.35">
      <c r="A201" s="23" t="s">
        <v>2855</v>
      </c>
      <c r="B201" s="52"/>
      <c r="D201" s="68"/>
      <c r="E201" s="68"/>
      <c r="F201" s="49"/>
      <c r="G201" s="48"/>
      <c r="H201"/>
      <c r="I201" s="40"/>
      <c r="K201" s="68"/>
      <c r="L201" s="68"/>
      <c r="M201" s="49"/>
      <c r="N201" s="48"/>
    </row>
    <row r="202" spans="1:14" ht="15" customHeight="1" outlineLevel="1" x14ac:dyDescent="0.35">
      <c r="A202" s="23" t="s">
        <v>2856</v>
      </c>
      <c r="B202" s="52"/>
      <c r="D202" s="68"/>
      <c r="E202" s="68"/>
      <c r="F202" s="49"/>
      <c r="G202" s="48"/>
      <c r="H202"/>
      <c r="I202" s="40"/>
      <c r="K202" s="68"/>
      <c r="L202" s="68"/>
      <c r="M202" s="49"/>
      <c r="N202" s="48"/>
    </row>
    <row r="203" spans="1:14" ht="15" customHeight="1" outlineLevel="1" x14ac:dyDescent="0.35">
      <c r="A203" s="23" t="s">
        <v>2857</v>
      </c>
      <c r="B203" s="52"/>
      <c r="D203" s="68"/>
      <c r="E203" s="68"/>
      <c r="F203" s="49"/>
      <c r="G203" s="48"/>
      <c r="H203"/>
      <c r="I203" s="40"/>
      <c r="K203" s="68"/>
      <c r="L203" s="68"/>
      <c r="M203" s="49"/>
      <c r="N203" s="48"/>
    </row>
    <row r="204" spans="1:14" ht="15" customHeight="1" outlineLevel="1" x14ac:dyDescent="0.35">
      <c r="A204" s="23" t="s">
        <v>2858</v>
      </c>
      <c r="B204" s="40"/>
      <c r="D204" s="68"/>
      <c r="E204" s="68"/>
      <c r="F204" s="49"/>
      <c r="G204" s="48"/>
      <c r="H204"/>
      <c r="I204" s="40"/>
      <c r="K204" s="68"/>
      <c r="L204" s="68"/>
      <c r="M204" s="49"/>
      <c r="N204" s="48"/>
    </row>
    <row r="205" spans="1:14" outlineLevel="1" x14ac:dyDescent="0.35">
      <c r="A205" s="23" t="s">
        <v>2859</v>
      </c>
      <c r="B205" s="53"/>
      <c r="C205" s="53"/>
      <c r="D205" s="53"/>
      <c r="E205" s="53"/>
      <c r="F205" s="49"/>
      <c r="G205" s="48"/>
      <c r="H205"/>
      <c r="I205" s="50"/>
      <c r="J205" s="40"/>
      <c r="K205" s="68"/>
      <c r="L205" s="68"/>
      <c r="M205" s="59"/>
      <c r="N205" s="48"/>
    </row>
    <row r="206" spans="1:14" ht="15" customHeight="1" x14ac:dyDescent="0.35">
      <c r="A206" s="42"/>
      <c r="B206" s="109" t="s">
        <v>898</v>
      </c>
      <c r="C206" s="42" t="s">
        <v>741</v>
      </c>
      <c r="D206" s="42"/>
      <c r="E206" s="42"/>
      <c r="F206" s="45"/>
      <c r="G206" s="45"/>
      <c r="H206"/>
      <c r="I206" s="66"/>
      <c r="J206" s="37"/>
      <c r="K206" s="37"/>
      <c r="L206" s="37"/>
      <c r="M206" s="55"/>
      <c r="N206" s="55"/>
    </row>
    <row r="207" spans="1:14" x14ac:dyDescent="0.35">
      <c r="A207" s="23" t="s">
        <v>2860</v>
      </c>
      <c r="B207" s="23" t="s">
        <v>593</v>
      </c>
      <c r="C207" s="101" t="s">
        <v>33</v>
      </c>
      <c r="D207"/>
      <c r="E207" s="21"/>
      <c r="F207" s="21"/>
      <c r="G207"/>
      <c r="H207"/>
      <c r="K207"/>
      <c r="L207" s="21"/>
      <c r="M207" s="21"/>
      <c r="N207"/>
    </row>
    <row r="208" spans="1:14" outlineLevel="1" x14ac:dyDescent="0.35">
      <c r="A208" s="23" t="s">
        <v>2861</v>
      </c>
      <c r="B208" s="93" t="s">
        <v>2585</v>
      </c>
      <c r="C208" s="99" t="s">
        <v>33</v>
      </c>
      <c r="D208"/>
      <c r="E208" s="21"/>
      <c r="F208" s="21"/>
      <c r="G208"/>
      <c r="H208"/>
      <c r="K208"/>
      <c r="L208" s="21"/>
      <c r="M208" s="21"/>
      <c r="N208"/>
    </row>
    <row r="209" spans="1:14" outlineLevel="1" x14ac:dyDescent="0.35">
      <c r="A209" s="23" t="s">
        <v>2862</v>
      </c>
      <c r="D209"/>
      <c r="E209" s="21"/>
      <c r="F209" s="21"/>
      <c r="G209"/>
      <c r="H209"/>
      <c r="K209"/>
      <c r="L209" s="21"/>
      <c r="M209" s="21"/>
      <c r="N209"/>
    </row>
    <row r="210" spans="1:14" outlineLevel="1" x14ac:dyDescent="0.35">
      <c r="A210" s="23" t="s">
        <v>2863</v>
      </c>
      <c r="D210"/>
      <c r="E210" s="21"/>
      <c r="F210" s="21"/>
      <c r="G210"/>
      <c r="H210"/>
      <c r="K210"/>
      <c r="L210" s="21"/>
      <c r="M210" s="21"/>
      <c r="N210"/>
    </row>
    <row r="211" spans="1:14" outlineLevel="1" x14ac:dyDescent="0.35">
      <c r="A211" s="23" t="s">
        <v>2864</v>
      </c>
      <c r="D211"/>
      <c r="E211" s="21"/>
      <c r="F211" s="21"/>
      <c r="G211"/>
      <c r="H211"/>
      <c r="K211"/>
      <c r="L211" s="21"/>
      <c r="M211" s="21"/>
      <c r="N211"/>
    </row>
    <row r="212" spans="1:14" x14ac:dyDescent="0.35">
      <c r="A212" s="42"/>
      <c r="B212" s="43" t="s">
        <v>904</v>
      </c>
      <c r="C212" s="42" t="s">
        <v>741</v>
      </c>
      <c r="D212" s="42"/>
      <c r="E212" s="42"/>
      <c r="F212" s="45"/>
      <c r="G212" s="45"/>
      <c r="H212"/>
      <c r="I212" s="66"/>
      <c r="J212" s="37"/>
      <c r="K212" s="37"/>
      <c r="L212" s="37"/>
      <c r="M212" s="55"/>
      <c r="N212" s="55"/>
    </row>
    <row r="213" spans="1:14" ht="15" customHeight="1" x14ac:dyDescent="0.35">
      <c r="A213" s="23" t="s">
        <v>2865</v>
      </c>
      <c r="B213" s="23" t="s">
        <v>906</v>
      </c>
      <c r="C213" s="101" t="s">
        <v>33</v>
      </c>
      <c r="D213"/>
      <c r="E213"/>
      <c r="F213"/>
      <c r="G213"/>
      <c r="H213"/>
      <c r="K213"/>
      <c r="L213"/>
      <c r="M213"/>
      <c r="N213"/>
    </row>
    <row r="214" spans="1:14" outlineLevel="1" x14ac:dyDescent="0.35">
      <c r="A214" s="23" t="s">
        <v>2866</v>
      </c>
      <c r="D214"/>
      <c r="E214"/>
      <c r="F214"/>
      <c r="G214"/>
      <c r="H214"/>
      <c r="K214"/>
      <c r="L214"/>
      <c r="M214"/>
      <c r="N214"/>
    </row>
    <row r="215" spans="1:14" outlineLevel="1" x14ac:dyDescent="0.35">
      <c r="A215" s="23" t="s">
        <v>2867</v>
      </c>
      <c r="D215"/>
      <c r="E215"/>
      <c r="F215"/>
      <c r="G215"/>
      <c r="H215"/>
      <c r="K215"/>
      <c r="L215"/>
      <c r="M215"/>
      <c r="N215"/>
    </row>
    <row r="216" spans="1:14" outlineLevel="1" x14ac:dyDescent="0.35">
      <c r="A216" s="23" t="s">
        <v>2868</v>
      </c>
      <c r="D216"/>
      <c r="E216"/>
      <c r="F216"/>
      <c r="G216"/>
      <c r="H216"/>
      <c r="K216"/>
      <c r="L216"/>
      <c r="M216"/>
      <c r="N216"/>
    </row>
    <row r="217" spans="1:14" outlineLevel="1" x14ac:dyDescent="0.35">
      <c r="A217" s="23" t="s">
        <v>2869</v>
      </c>
      <c r="D217"/>
      <c r="E217"/>
      <c r="F217"/>
      <c r="G217"/>
      <c r="H217"/>
      <c r="K217"/>
      <c r="L217"/>
      <c r="M217"/>
      <c r="N217"/>
    </row>
    <row r="218" spans="1:14" outlineLevel="1" x14ac:dyDescent="0.35">
      <c r="A218" s="23" t="s">
        <v>2870</v>
      </c>
    </row>
    <row r="219" spans="1:14" outlineLevel="1" x14ac:dyDescent="0.35">
      <c r="A219" s="23" t="s">
        <v>2871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1796875" customWidth="1"/>
    <col min="2" max="2" width="59" customWidth="1"/>
    <col min="3" max="7" width="36.81640625" customWidth="1"/>
  </cols>
  <sheetData>
    <row r="1" spans="1:9" ht="45" customHeight="1" x14ac:dyDescent="0.35">
      <c r="A1" s="498" t="s">
        <v>1469</v>
      </c>
      <c r="B1" s="498"/>
    </row>
    <row r="2" spans="1:9" ht="31" x14ac:dyDescent="0.35">
      <c r="A2" s="20" t="s">
        <v>2680</v>
      </c>
      <c r="B2" s="20"/>
      <c r="C2" s="21"/>
      <c r="D2" s="21"/>
      <c r="E2" s="21"/>
      <c r="F2" s="180" t="s">
        <v>2992</v>
      </c>
      <c r="G2" s="55"/>
    </row>
    <row r="3" spans="1:9" x14ac:dyDescent="0.35">
      <c r="A3" s="21"/>
      <c r="B3" s="21"/>
      <c r="C3" s="21"/>
      <c r="D3" s="21"/>
      <c r="E3" s="21"/>
      <c r="F3" s="21"/>
      <c r="G3" s="21"/>
    </row>
    <row r="4" spans="1:9" ht="15.75" customHeight="1" thickBot="1" x14ac:dyDescent="0.4">
      <c r="A4" s="21"/>
      <c r="B4" s="21"/>
      <c r="C4" s="22"/>
      <c r="D4" s="21"/>
      <c r="E4" s="21"/>
      <c r="F4" s="21"/>
      <c r="G4" s="21"/>
    </row>
    <row r="5" spans="1:9" ht="60.75" customHeight="1" thickBot="1" x14ac:dyDescent="0.4">
      <c r="A5" s="24"/>
      <c r="B5" s="25" t="s">
        <v>22</v>
      </c>
      <c r="C5" s="26" t="s">
        <v>23</v>
      </c>
      <c r="D5" s="24"/>
      <c r="E5" s="514" t="s">
        <v>2017</v>
      </c>
      <c r="F5" s="515"/>
      <c r="G5" s="129" t="s">
        <v>2016</v>
      </c>
      <c r="H5" s="127"/>
    </row>
    <row r="6" spans="1:9" x14ac:dyDescent="0.35">
      <c r="A6" s="23"/>
      <c r="B6" s="23"/>
      <c r="C6" s="23"/>
      <c r="D6" s="23"/>
      <c r="F6" s="130"/>
      <c r="G6" s="130"/>
    </row>
    <row r="7" spans="1:9" ht="18.75" customHeight="1" x14ac:dyDescent="0.35">
      <c r="A7" s="27"/>
      <c r="B7" s="500" t="s">
        <v>2044</v>
      </c>
      <c r="C7" s="501"/>
      <c r="D7" s="131"/>
      <c r="E7" s="500" t="s">
        <v>2033</v>
      </c>
      <c r="F7" s="499"/>
      <c r="G7" s="499"/>
      <c r="H7" s="501"/>
    </row>
    <row r="8" spans="1:9" ht="18.75" customHeight="1" x14ac:dyDescent="0.35">
      <c r="A8" s="23"/>
      <c r="B8" s="516" t="s">
        <v>2010</v>
      </c>
      <c r="C8" s="517"/>
      <c r="D8" s="131"/>
      <c r="E8" s="518" t="s">
        <v>33</v>
      </c>
      <c r="F8" s="519"/>
      <c r="G8" s="519"/>
      <c r="H8" s="520"/>
    </row>
    <row r="9" spans="1:9" ht="18.75" customHeight="1" x14ac:dyDescent="0.35">
      <c r="A9" s="23"/>
      <c r="B9" s="516" t="s">
        <v>2014</v>
      </c>
      <c r="C9" s="517"/>
      <c r="D9" s="132"/>
      <c r="E9" s="518"/>
      <c r="F9" s="519"/>
      <c r="G9" s="519"/>
      <c r="H9" s="520"/>
      <c r="I9" s="127"/>
    </row>
    <row r="10" spans="1:9" x14ac:dyDescent="0.35">
      <c r="A10" s="133"/>
      <c r="B10" s="521"/>
      <c r="C10" s="521"/>
      <c r="D10" s="131"/>
      <c r="E10" s="518"/>
      <c r="F10" s="519"/>
      <c r="G10" s="519"/>
      <c r="H10" s="520"/>
      <c r="I10" s="127"/>
    </row>
    <row r="11" spans="1:9" ht="15" thickBot="1" x14ac:dyDescent="0.4">
      <c r="A11" s="133"/>
      <c r="B11" s="522"/>
      <c r="C11" s="523"/>
      <c r="D11" s="132"/>
      <c r="E11" s="518"/>
      <c r="F11" s="519"/>
      <c r="G11" s="519"/>
      <c r="H11" s="520"/>
      <c r="I11" s="127"/>
    </row>
    <row r="12" spans="1:9" x14ac:dyDescent="0.35">
      <c r="A12" s="23"/>
      <c r="B12" s="134"/>
      <c r="C12" s="23"/>
      <c r="D12" s="23"/>
      <c r="E12" s="518"/>
      <c r="F12" s="519"/>
      <c r="G12" s="519"/>
      <c r="H12" s="520"/>
      <c r="I12" s="127"/>
    </row>
    <row r="13" spans="1:9" ht="15.75" customHeight="1" thickBot="1" x14ac:dyDescent="0.4">
      <c r="A13" s="23"/>
      <c r="B13" s="134"/>
      <c r="C13" s="23"/>
      <c r="D13" s="23"/>
      <c r="E13" s="509" t="s">
        <v>2045</v>
      </c>
      <c r="F13" s="510"/>
      <c r="G13" s="511" t="s">
        <v>2046</v>
      </c>
      <c r="H13" s="512"/>
      <c r="I13" s="127"/>
    </row>
    <row r="14" spans="1:9" x14ac:dyDescent="0.35">
      <c r="A14" s="23"/>
      <c r="B14" s="134"/>
      <c r="C14" s="23"/>
      <c r="D14" s="23"/>
      <c r="E14" s="135"/>
      <c r="F14" s="135"/>
      <c r="G14" s="23"/>
      <c r="H14" s="128"/>
    </row>
    <row r="15" spans="1:9" ht="18.75" customHeight="1" x14ac:dyDescent="0.35">
      <c r="A15" s="34"/>
      <c r="B15" s="513" t="s">
        <v>2047</v>
      </c>
      <c r="C15" s="513"/>
      <c r="D15" s="513"/>
      <c r="E15" s="34"/>
      <c r="F15" s="34"/>
      <c r="G15" s="34"/>
      <c r="H15" s="34"/>
    </row>
    <row r="16" spans="1:9" x14ac:dyDescent="0.35">
      <c r="A16" s="42"/>
      <c r="B16" s="42" t="s">
        <v>2011</v>
      </c>
      <c r="C16" s="42" t="s">
        <v>60</v>
      </c>
      <c r="D16" s="42" t="s">
        <v>1574</v>
      </c>
      <c r="E16" s="42"/>
      <c r="F16" s="42" t="s">
        <v>2012</v>
      </c>
      <c r="G16" s="42" t="s">
        <v>2013</v>
      </c>
      <c r="H16" s="42"/>
    </row>
    <row r="17" spans="1:8" x14ac:dyDescent="0.35">
      <c r="A17" s="23" t="s">
        <v>2018</v>
      </c>
      <c r="B17" s="40" t="s">
        <v>2019</v>
      </c>
      <c r="C17" s="136" t="s">
        <v>33</v>
      </c>
      <c r="D17" s="136" t="s">
        <v>33</v>
      </c>
      <c r="F17" s="111" t="str">
        <f>IF(OR('B1. HTT Mortgage Assets'!$C$15=0,C17="[For completion]"),"",C17/'B1. HTT Mortgage Assets'!$C$15)</f>
        <v/>
      </c>
      <c r="G17" s="111" t="str">
        <f>IF(OR('B1. HTT Mortgage Assets'!$F$28=0,D17="[For completion]"),"",D17/'B1. HTT Mortgage Assets'!$F$28)</f>
        <v/>
      </c>
    </row>
    <row r="18" spans="1:8" x14ac:dyDescent="0.35">
      <c r="A18" s="40" t="s">
        <v>2048</v>
      </c>
      <c r="B18" s="38"/>
      <c r="C18" s="40"/>
      <c r="D18" s="40"/>
      <c r="F18" s="40"/>
      <c r="G18" s="40"/>
    </row>
    <row r="19" spans="1:8" x14ac:dyDescent="0.35">
      <c r="A19" s="40" t="s">
        <v>2049</v>
      </c>
      <c r="B19" s="40"/>
      <c r="C19" s="40"/>
      <c r="D19" s="40"/>
      <c r="F19" s="40"/>
      <c r="G19" s="40"/>
    </row>
    <row r="20" spans="1:8" ht="18.75" customHeight="1" x14ac:dyDescent="0.35">
      <c r="A20" s="34"/>
      <c r="B20" s="513" t="s">
        <v>2014</v>
      </c>
      <c r="C20" s="513"/>
      <c r="D20" s="513"/>
      <c r="E20" s="34"/>
      <c r="F20" s="34"/>
      <c r="G20" s="34"/>
      <c r="H20" s="34"/>
    </row>
    <row r="21" spans="1:8" x14ac:dyDescent="0.35">
      <c r="A21" s="42"/>
      <c r="B21" s="42" t="s">
        <v>2050</v>
      </c>
      <c r="C21" s="42" t="s">
        <v>2020</v>
      </c>
      <c r="D21" s="42" t="s">
        <v>2021</v>
      </c>
      <c r="E21" s="42" t="s">
        <v>2022</v>
      </c>
      <c r="F21" s="42" t="s">
        <v>2051</v>
      </c>
      <c r="G21" s="42" t="s">
        <v>2023</v>
      </c>
      <c r="H21" s="42" t="s">
        <v>2024</v>
      </c>
    </row>
    <row r="22" spans="1:8" ht="15" customHeight="1" x14ac:dyDescent="0.35">
      <c r="A22" s="37"/>
      <c r="B22" s="137" t="s">
        <v>2052</v>
      </c>
      <c r="C22" s="137"/>
      <c r="D22" s="37"/>
      <c r="E22" s="37"/>
      <c r="F22" s="37"/>
      <c r="G22" s="37"/>
      <c r="H22" s="37"/>
    </row>
    <row r="23" spans="1:8" x14ac:dyDescent="0.35">
      <c r="A23" s="23" t="s">
        <v>2025</v>
      </c>
      <c r="B23" s="23" t="s">
        <v>2035</v>
      </c>
      <c r="C23" s="138" t="s">
        <v>33</v>
      </c>
      <c r="D23" s="138" t="s">
        <v>33</v>
      </c>
      <c r="E23" s="138" t="s">
        <v>33</v>
      </c>
      <c r="F23" s="138" t="s">
        <v>33</v>
      </c>
      <c r="G23" s="138" t="s">
        <v>33</v>
      </c>
      <c r="H23" s="126">
        <f>SUM(C23:G23)</f>
        <v>0</v>
      </c>
    </row>
    <row r="24" spans="1:8" x14ac:dyDescent="0.35">
      <c r="A24" s="23" t="s">
        <v>2026</v>
      </c>
      <c r="B24" s="23" t="s">
        <v>2034</v>
      </c>
      <c r="C24" s="138" t="s">
        <v>33</v>
      </c>
      <c r="D24" s="138" t="s">
        <v>33</v>
      </c>
      <c r="E24" s="138" t="s">
        <v>33</v>
      </c>
      <c r="F24" s="138" t="s">
        <v>33</v>
      </c>
      <c r="G24" s="138" t="s">
        <v>33</v>
      </c>
      <c r="H24" s="126">
        <f>SUM(C24:G24)</f>
        <v>0</v>
      </c>
    </row>
    <row r="25" spans="1:8" x14ac:dyDescent="0.35">
      <c r="A25" s="23" t="s">
        <v>2027</v>
      </c>
      <c r="B25" s="23" t="s">
        <v>1567</v>
      </c>
      <c r="C25" s="138" t="s">
        <v>33</v>
      </c>
      <c r="D25" s="138" t="s">
        <v>33</v>
      </c>
      <c r="E25" s="138" t="s">
        <v>33</v>
      </c>
      <c r="F25" s="138" t="s">
        <v>33</v>
      </c>
      <c r="G25" s="138" t="s">
        <v>33</v>
      </c>
      <c r="H25" s="126">
        <f>SUM(C25:G25)</f>
        <v>0</v>
      </c>
    </row>
    <row r="26" spans="1:8" x14ac:dyDescent="0.35">
      <c r="A26" s="23" t="s">
        <v>2028</v>
      </c>
      <c r="B26" s="23" t="s">
        <v>2015</v>
      </c>
      <c r="C26" s="119">
        <f>SUM(C23:C25)+SUM(C27:C32)</f>
        <v>0</v>
      </c>
      <c r="D26" s="119">
        <f>SUM(D23:D25)+SUM(D27:D32)</f>
        <v>0</v>
      </c>
      <c r="E26" s="119">
        <f>SUM(E23:E25)+SUM(E27:E32)</f>
        <v>0</v>
      </c>
      <c r="F26" s="119">
        <f>SUM(F23:F25)+SUM(F27:F32)</f>
        <v>0</v>
      </c>
      <c r="G26" s="119">
        <f>SUM(G23:G25)+SUM(G27:G32)</f>
        <v>0</v>
      </c>
      <c r="H26" s="119">
        <f>SUM(H23:H25)</f>
        <v>0</v>
      </c>
    </row>
    <row r="27" spans="1:8" x14ac:dyDescent="0.35">
      <c r="A27" s="23" t="s">
        <v>2029</v>
      </c>
      <c r="B27" s="153" t="s">
        <v>2234</v>
      </c>
      <c r="C27" s="138"/>
      <c r="D27" s="138"/>
      <c r="E27" s="138"/>
      <c r="F27" s="138"/>
      <c r="G27" s="138"/>
      <c r="H27" s="111">
        <f>IF(SUM(C27:G27)="","",SUM(C27:G27))</f>
        <v>0</v>
      </c>
    </row>
    <row r="28" spans="1:8" x14ac:dyDescent="0.35">
      <c r="A28" s="23" t="s">
        <v>2030</v>
      </c>
      <c r="B28" s="153" t="s">
        <v>2234</v>
      </c>
      <c r="C28" s="138"/>
      <c r="D28" s="138"/>
      <c r="E28" s="138"/>
      <c r="F28" s="138"/>
      <c r="G28" s="138"/>
      <c r="H28" s="126">
        <f>IF(SUM(C28:G28)="","",SUM(C28:G28))</f>
        <v>0</v>
      </c>
    </row>
    <row r="29" spans="1:8" x14ac:dyDescent="0.35">
      <c r="A29" s="23" t="s">
        <v>2031</v>
      </c>
      <c r="B29" s="153" t="s">
        <v>2234</v>
      </c>
      <c r="C29" s="138"/>
      <c r="D29" s="138"/>
      <c r="E29" s="138"/>
      <c r="F29" s="138"/>
      <c r="G29" s="138"/>
      <c r="H29" s="126">
        <f>IF(SUM(C29:G29)="","",SUM(C29:G29))</f>
        <v>0</v>
      </c>
    </row>
    <row r="30" spans="1:8" x14ac:dyDescent="0.35">
      <c r="A30" s="23" t="s">
        <v>2032</v>
      </c>
      <c r="B30" s="153" t="s">
        <v>2234</v>
      </c>
      <c r="C30" s="138"/>
      <c r="D30" s="138"/>
      <c r="E30" s="138"/>
      <c r="F30" s="138"/>
      <c r="G30" s="138"/>
      <c r="H30" s="126">
        <f>IF(SUM(C30:G30)="","",SUM(C30:G30))</f>
        <v>0</v>
      </c>
    </row>
    <row r="31" spans="1:8" x14ac:dyDescent="0.35">
      <c r="A31" s="23" t="s">
        <v>2232</v>
      </c>
      <c r="B31" s="153" t="s">
        <v>2234</v>
      </c>
      <c r="C31" s="139"/>
      <c r="D31" s="136"/>
      <c r="E31" s="136"/>
      <c r="F31" s="140"/>
      <c r="G31" s="141"/>
    </row>
    <row r="32" spans="1:8" x14ac:dyDescent="0.35">
      <c r="A32" s="23" t="s">
        <v>2233</v>
      </c>
      <c r="B32" s="153" t="s">
        <v>2234</v>
      </c>
      <c r="C32" s="104"/>
      <c r="D32" s="23"/>
      <c r="E32" s="23"/>
      <c r="F32" s="111"/>
      <c r="G32" s="29"/>
    </row>
    <row r="33" spans="1:7" x14ac:dyDescent="0.35">
      <c r="A33" s="23"/>
      <c r="B33" s="52"/>
      <c r="C33" s="104"/>
      <c r="D33" s="23"/>
      <c r="E33" s="23"/>
      <c r="F33" s="111"/>
      <c r="G33" s="29"/>
    </row>
    <row r="34" spans="1:7" x14ac:dyDescent="0.35">
      <c r="A34" s="23"/>
      <c r="B34" s="52"/>
      <c r="C34" s="104"/>
      <c r="D34" s="23"/>
      <c r="E34" s="23"/>
      <c r="F34" s="111"/>
      <c r="G34" s="29"/>
    </row>
    <row r="35" spans="1:7" x14ac:dyDescent="0.35">
      <c r="A35" s="23"/>
      <c r="B35" s="52"/>
      <c r="C35" s="104"/>
      <c r="D35" s="23"/>
      <c r="F35" s="111"/>
      <c r="G35" s="29"/>
    </row>
    <row r="36" spans="1:7" x14ac:dyDescent="0.35">
      <c r="A36" s="23"/>
      <c r="B36" s="23"/>
      <c r="C36" s="124"/>
      <c r="D36" s="124"/>
      <c r="E36" s="124"/>
      <c r="F36" s="124"/>
      <c r="G36" s="40"/>
    </row>
    <row r="37" spans="1:7" x14ac:dyDescent="0.35">
      <c r="A37" s="23"/>
      <c r="B37" s="23"/>
      <c r="C37" s="124"/>
      <c r="D37" s="124"/>
      <c r="E37" s="124"/>
      <c r="F37" s="124"/>
      <c r="G37" s="40"/>
    </row>
    <row r="38" spans="1:7" x14ac:dyDescent="0.35">
      <c r="A38" s="23"/>
      <c r="B38" s="23"/>
      <c r="C38" s="124"/>
      <c r="D38" s="124"/>
      <c r="E38" s="124"/>
      <c r="F38" s="124"/>
      <c r="G38" s="40"/>
    </row>
    <row r="39" spans="1:7" x14ac:dyDescent="0.35">
      <c r="A39" s="23"/>
      <c r="B39" s="23"/>
      <c r="C39" s="124"/>
      <c r="D39" s="124"/>
      <c r="E39" s="124"/>
      <c r="F39" s="124"/>
      <c r="G39" s="40"/>
    </row>
    <row r="40" spans="1:7" x14ac:dyDescent="0.35">
      <c r="A40" s="23"/>
      <c r="B40" s="23"/>
      <c r="C40" s="124"/>
      <c r="D40" s="124"/>
      <c r="E40" s="124"/>
      <c r="F40" s="124"/>
      <c r="G40" s="40"/>
    </row>
    <row r="41" spans="1:7" x14ac:dyDescent="0.35">
      <c r="A41" s="23"/>
      <c r="B41" s="23"/>
      <c r="C41" s="124"/>
      <c r="D41" s="124"/>
      <c r="E41" s="124"/>
      <c r="F41" s="124"/>
      <c r="G41" s="40"/>
    </row>
    <row r="42" spans="1:7" x14ac:dyDescent="0.35">
      <c r="A42" s="23"/>
      <c r="B42" s="23"/>
      <c r="C42" s="124"/>
      <c r="D42" s="124"/>
      <c r="E42" s="124"/>
      <c r="F42" s="124"/>
      <c r="G42" s="40"/>
    </row>
    <row r="43" spans="1:7" x14ac:dyDescent="0.35">
      <c r="A43" s="23"/>
      <c r="B43" s="23"/>
      <c r="C43" s="124"/>
      <c r="D43" s="124"/>
      <c r="E43" s="124"/>
      <c r="F43" s="124"/>
      <c r="G43" s="40"/>
    </row>
    <row r="44" spans="1:7" x14ac:dyDescent="0.35">
      <c r="A44" s="23"/>
      <c r="B44" s="23"/>
      <c r="C44" s="124"/>
      <c r="D44" s="124"/>
      <c r="E44" s="124"/>
      <c r="F44" s="124"/>
      <c r="G44" s="40"/>
    </row>
    <row r="45" spans="1:7" x14ac:dyDescent="0.35">
      <c r="A45" s="23"/>
      <c r="B45" s="23"/>
      <c r="C45" s="124"/>
      <c r="D45" s="124"/>
      <c r="E45" s="124"/>
      <c r="F45" s="124"/>
      <c r="G45" s="40"/>
    </row>
    <row r="46" spans="1:7" x14ac:dyDescent="0.35">
      <c r="A46" s="23"/>
      <c r="B46" s="23"/>
      <c r="C46" s="124"/>
      <c r="D46" s="124"/>
      <c r="E46" s="124"/>
      <c r="F46" s="124"/>
      <c r="G46" s="40"/>
    </row>
    <row r="47" spans="1:7" x14ac:dyDescent="0.35">
      <c r="A47" s="23"/>
      <c r="B47" s="23"/>
      <c r="C47" s="124"/>
      <c r="D47" s="124"/>
      <c r="E47" s="124"/>
      <c r="F47" s="124"/>
      <c r="G47" s="40"/>
    </row>
    <row r="48" spans="1:7" x14ac:dyDescent="0.35">
      <c r="A48" s="23"/>
      <c r="B48" s="23"/>
      <c r="C48" s="124"/>
      <c r="D48" s="124"/>
      <c r="E48" s="124"/>
      <c r="F48" s="124"/>
      <c r="G48" s="40"/>
    </row>
    <row r="49" spans="1:7" x14ac:dyDescent="0.35">
      <c r="A49" s="23"/>
      <c r="B49" s="23"/>
      <c r="C49" s="124"/>
      <c r="D49" s="124"/>
      <c r="E49" s="124"/>
      <c r="F49" s="124"/>
      <c r="G49" s="40"/>
    </row>
    <row r="50" spans="1:7" x14ac:dyDescent="0.35">
      <c r="A50" s="23"/>
      <c r="B50" s="23"/>
      <c r="C50" s="124"/>
      <c r="D50" s="124"/>
      <c r="E50" s="124"/>
      <c r="F50" s="124"/>
      <c r="G50" s="40"/>
    </row>
    <row r="51" spans="1:7" x14ac:dyDescent="0.35">
      <c r="A51" s="23"/>
      <c r="B51" s="23"/>
      <c r="C51" s="124"/>
      <c r="D51" s="124"/>
      <c r="E51" s="124"/>
      <c r="F51" s="124"/>
      <c r="G51" s="40"/>
    </row>
    <row r="52" spans="1:7" x14ac:dyDescent="0.35">
      <c r="A52" s="23"/>
      <c r="B52" s="23"/>
      <c r="C52" s="124"/>
      <c r="D52" s="124"/>
      <c r="E52" s="124"/>
      <c r="F52" s="124"/>
      <c r="G52" s="40"/>
    </row>
    <row r="53" spans="1:7" x14ac:dyDescent="0.35">
      <c r="A53" s="23"/>
      <c r="B53" s="23"/>
      <c r="C53" s="124"/>
      <c r="D53" s="124"/>
      <c r="E53" s="124"/>
      <c r="F53" s="124"/>
      <c r="G53" s="40"/>
    </row>
    <row r="54" spans="1:7" x14ac:dyDescent="0.35">
      <c r="A54" s="23"/>
      <c r="B54" s="23"/>
      <c r="C54" s="124"/>
      <c r="D54" s="124"/>
      <c r="E54" s="124"/>
      <c r="F54" s="124"/>
      <c r="G54" s="40"/>
    </row>
    <row r="55" spans="1:7" x14ac:dyDescent="0.35">
      <c r="A55" s="23"/>
      <c r="B55" s="23"/>
      <c r="C55" s="124"/>
      <c r="D55" s="124"/>
      <c r="E55" s="124"/>
      <c r="F55" s="124"/>
      <c r="G55" s="40"/>
    </row>
    <row r="56" spans="1:7" x14ac:dyDescent="0.35">
      <c r="A56" s="23"/>
      <c r="B56" s="23"/>
      <c r="C56" s="124"/>
      <c r="D56" s="124"/>
      <c r="E56" s="124"/>
      <c r="F56" s="124"/>
      <c r="G56" s="40"/>
    </row>
    <row r="57" spans="1:7" x14ac:dyDescent="0.35">
      <c r="A57" s="23"/>
      <c r="B57" s="23"/>
      <c r="C57" s="124"/>
      <c r="D57" s="124"/>
      <c r="E57" s="124"/>
      <c r="F57" s="124"/>
      <c r="G57" s="40"/>
    </row>
    <row r="58" spans="1:7" x14ac:dyDescent="0.35">
      <c r="A58" s="23"/>
      <c r="B58" s="23"/>
      <c r="C58" s="124"/>
      <c r="D58" s="124"/>
      <c r="E58" s="124"/>
      <c r="F58" s="124"/>
      <c r="G58" s="40"/>
    </row>
    <row r="59" spans="1:7" x14ac:dyDescent="0.35">
      <c r="A59" s="23"/>
      <c r="B59" s="23"/>
      <c r="C59" s="124"/>
      <c r="D59" s="124"/>
      <c r="E59" s="124"/>
      <c r="F59" s="124"/>
      <c r="G59" s="40"/>
    </row>
    <row r="60" spans="1:7" x14ac:dyDescent="0.35">
      <c r="A60" s="23"/>
      <c r="B60" s="23"/>
      <c r="C60" s="124"/>
      <c r="D60" s="124"/>
      <c r="E60" s="124"/>
      <c r="F60" s="124"/>
      <c r="G60" s="40"/>
    </row>
    <row r="61" spans="1:7" x14ac:dyDescent="0.35">
      <c r="A61" s="23"/>
      <c r="B61" s="23"/>
      <c r="C61" s="124"/>
      <c r="D61" s="124"/>
      <c r="E61" s="124"/>
      <c r="F61" s="124"/>
      <c r="G61" s="40"/>
    </row>
    <row r="62" spans="1:7" x14ac:dyDescent="0.35">
      <c r="A62" s="23"/>
      <c r="B62" s="23"/>
      <c r="C62" s="124"/>
      <c r="D62" s="124"/>
      <c r="E62" s="124"/>
      <c r="F62" s="124"/>
      <c r="G62" s="40"/>
    </row>
    <row r="63" spans="1:7" x14ac:dyDescent="0.35">
      <c r="A63" s="23"/>
      <c r="B63" s="65"/>
      <c r="C63" s="142"/>
      <c r="D63" s="142"/>
      <c r="E63" s="124"/>
      <c r="F63" s="142"/>
      <c r="G63" s="40"/>
    </row>
    <row r="64" spans="1:7" x14ac:dyDescent="0.35">
      <c r="A64" s="23"/>
      <c r="B64" s="23"/>
      <c r="C64" s="124"/>
      <c r="D64" s="124"/>
      <c r="E64" s="124"/>
      <c r="F64" s="124"/>
      <c r="G64" s="40"/>
    </row>
    <row r="65" spans="1:7" x14ac:dyDescent="0.35">
      <c r="A65" s="23"/>
      <c r="B65" s="23"/>
      <c r="C65" s="124"/>
      <c r="D65" s="124"/>
      <c r="E65" s="124"/>
      <c r="F65" s="124"/>
      <c r="G65" s="40"/>
    </row>
    <row r="66" spans="1:7" x14ac:dyDescent="0.35">
      <c r="A66" s="23"/>
      <c r="B66" s="23"/>
      <c r="C66" s="124"/>
      <c r="D66" s="124"/>
      <c r="E66" s="124"/>
      <c r="F66" s="124"/>
      <c r="G66" s="40"/>
    </row>
    <row r="67" spans="1:7" x14ac:dyDescent="0.35">
      <c r="A67" s="23"/>
      <c r="B67" s="65"/>
      <c r="C67" s="142"/>
      <c r="D67" s="142"/>
      <c r="E67" s="124"/>
      <c r="F67" s="142"/>
      <c r="G67" s="40"/>
    </row>
    <row r="68" spans="1:7" x14ac:dyDescent="0.35">
      <c r="A68" s="23"/>
      <c r="B68" s="40"/>
      <c r="C68" s="124"/>
      <c r="D68" s="124"/>
      <c r="E68" s="124"/>
      <c r="F68" s="124"/>
      <c r="G68" s="40"/>
    </row>
    <row r="69" spans="1:7" x14ac:dyDescent="0.35">
      <c r="A69" s="23"/>
      <c r="B69" s="23"/>
      <c r="C69" s="124"/>
      <c r="D69" s="124"/>
      <c r="E69" s="124"/>
      <c r="F69" s="124"/>
      <c r="G69" s="40"/>
    </row>
    <row r="70" spans="1:7" x14ac:dyDescent="0.35">
      <c r="A70" s="23"/>
      <c r="B70" s="40"/>
      <c r="C70" s="124"/>
      <c r="D70" s="124"/>
      <c r="E70" s="124"/>
      <c r="F70" s="124"/>
      <c r="G70" s="40"/>
    </row>
    <row r="71" spans="1:7" x14ac:dyDescent="0.35">
      <c r="A71" s="23"/>
      <c r="B71" s="40"/>
      <c r="C71" s="124"/>
      <c r="D71" s="124"/>
      <c r="E71" s="124"/>
      <c r="F71" s="124"/>
      <c r="G71" s="40"/>
    </row>
    <row r="72" spans="1:7" x14ac:dyDescent="0.35">
      <c r="A72" s="23"/>
      <c r="B72" s="40"/>
      <c r="C72" s="124"/>
      <c r="D72" s="124"/>
      <c r="E72" s="124"/>
      <c r="F72" s="124"/>
      <c r="G72" s="40"/>
    </row>
    <row r="73" spans="1:7" x14ac:dyDescent="0.35">
      <c r="A73" s="23"/>
      <c r="B73" s="40"/>
      <c r="C73" s="124"/>
      <c r="D73" s="124"/>
      <c r="E73" s="124"/>
      <c r="F73" s="124"/>
      <c r="G73" s="40"/>
    </row>
    <row r="74" spans="1:7" x14ac:dyDescent="0.35">
      <c r="A74" s="23"/>
      <c r="B74" s="40"/>
      <c r="C74" s="124"/>
      <c r="D74" s="124"/>
      <c r="E74" s="124"/>
      <c r="F74" s="124"/>
      <c r="G74" s="40"/>
    </row>
    <row r="75" spans="1:7" x14ac:dyDescent="0.35">
      <c r="A75" s="23"/>
      <c r="B75" s="40"/>
      <c r="C75" s="124"/>
      <c r="D75" s="124"/>
      <c r="E75" s="124"/>
      <c r="F75" s="124"/>
      <c r="G75" s="40"/>
    </row>
    <row r="76" spans="1:7" x14ac:dyDescent="0.35">
      <c r="A76" s="23"/>
      <c r="B76" s="40"/>
      <c r="C76" s="124"/>
      <c r="D76" s="124"/>
      <c r="E76" s="124"/>
      <c r="F76" s="124"/>
      <c r="G76" s="40"/>
    </row>
    <row r="77" spans="1:7" x14ac:dyDescent="0.35">
      <c r="A77" s="23"/>
      <c r="B77" s="40"/>
      <c r="C77" s="124"/>
      <c r="D77" s="124"/>
      <c r="E77" s="124"/>
      <c r="F77" s="124"/>
      <c r="G77" s="40"/>
    </row>
    <row r="78" spans="1:7" x14ac:dyDescent="0.35">
      <c r="A78" s="23"/>
      <c r="B78" s="40"/>
      <c r="C78" s="124"/>
      <c r="D78" s="124"/>
      <c r="E78" s="124"/>
      <c r="F78" s="124"/>
      <c r="G78" s="40"/>
    </row>
    <row r="79" spans="1:7" x14ac:dyDescent="0.35">
      <c r="A79" s="23"/>
      <c r="B79" s="52"/>
      <c r="C79" s="124"/>
      <c r="D79" s="124"/>
      <c r="E79" s="124"/>
      <c r="F79" s="124"/>
      <c r="G79" s="40"/>
    </row>
    <row r="80" spans="1:7" x14ac:dyDescent="0.35">
      <c r="A80" s="23"/>
      <c r="B80" s="52"/>
      <c r="C80" s="124"/>
      <c r="D80" s="124"/>
      <c r="E80" s="124"/>
      <c r="F80" s="124"/>
      <c r="G80" s="40"/>
    </row>
    <row r="81" spans="1:7" x14ac:dyDescent="0.35">
      <c r="A81" s="23"/>
      <c r="B81" s="52"/>
      <c r="C81" s="124"/>
      <c r="D81" s="124"/>
      <c r="E81" s="124"/>
      <c r="F81" s="124"/>
      <c r="G81" s="40"/>
    </row>
    <row r="82" spans="1:7" x14ac:dyDescent="0.35">
      <c r="A82" s="23"/>
      <c r="B82" s="52"/>
      <c r="C82" s="124"/>
      <c r="D82" s="124"/>
      <c r="E82" s="124"/>
      <c r="F82" s="124"/>
      <c r="G82" s="40"/>
    </row>
    <row r="83" spans="1:7" x14ac:dyDescent="0.35">
      <c r="A83" s="23"/>
      <c r="B83" s="52"/>
      <c r="C83" s="124"/>
      <c r="D83" s="124"/>
      <c r="E83" s="124"/>
      <c r="F83" s="124"/>
      <c r="G83" s="40"/>
    </row>
    <row r="84" spans="1:7" x14ac:dyDescent="0.35">
      <c r="A84" s="23"/>
      <c r="B84" s="52"/>
      <c r="C84" s="124"/>
      <c r="D84" s="124"/>
      <c r="E84" s="124"/>
      <c r="F84" s="124"/>
      <c r="G84" s="40"/>
    </row>
    <row r="85" spans="1:7" x14ac:dyDescent="0.35">
      <c r="A85" s="23"/>
      <c r="B85" s="52"/>
      <c r="C85" s="124"/>
      <c r="D85" s="124"/>
      <c r="E85" s="124"/>
      <c r="F85" s="124"/>
      <c r="G85" s="40"/>
    </row>
    <row r="86" spans="1:7" x14ac:dyDescent="0.35">
      <c r="A86" s="23"/>
      <c r="B86" s="52"/>
      <c r="C86" s="124"/>
      <c r="D86" s="124"/>
      <c r="E86" s="124"/>
      <c r="F86" s="124"/>
      <c r="G86" s="40"/>
    </row>
    <row r="87" spans="1:7" x14ac:dyDescent="0.35">
      <c r="A87" s="23"/>
      <c r="B87" s="52"/>
      <c r="C87" s="124"/>
      <c r="D87" s="124"/>
      <c r="E87" s="124"/>
      <c r="F87" s="124"/>
      <c r="G87" s="40"/>
    </row>
    <row r="88" spans="1:7" x14ac:dyDescent="0.35">
      <c r="A88" s="23"/>
      <c r="B88" s="52"/>
      <c r="C88" s="124"/>
      <c r="D88" s="124"/>
      <c r="E88" s="124"/>
      <c r="F88" s="124"/>
      <c r="G88" s="40"/>
    </row>
    <row r="89" spans="1:7" x14ac:dyDescent="0.35">
      <c r="A89" s="42"/>
      <c r="B89" s="42"/>
      <c r="C89" s="42"/>
      <c r="D89" s="42"/>
      <c r="E89" s="42"/>
      <c r="F89" s="42"/>
      <c r="G89" s="42"/>
    </row>
    <row r="90" spans="1:7" x14ac:dyDescent="0.35">
      <c r="A90" s="23"/>
      <c r="B90" s="40"/>
      <c r="C90" s="124"/>
      <c r="D90" s="124"/>
      <c r="E90" s="124"/>
      <c r="F90" s="124"/>
      <c r="G90" s="40"/>
    </row>
    <row r="91" spans="1:7" x14ac:dyDescent="0.35">
      <c r="A91" s="23"/>
      <c r="B91" s="40"/>
      <c r="C91" s="124"/>
      <c r="D91" s="124"/>
      <c r="E91" s="124"/>
      <c r="F91" s="124"/>
      <c r="G91" s="40"/>
    </row>
    <row r="92" spans="1:7" x14ac:dyDescent="0.35">
      <c r="A92" s="23"/>
      <c r="B92" s="40"/>
      <c r="C92" s="124"/>
      <c r="D92" s="124"/>
      <c r="E92" s="124"/>
      <c r="F92" s="124"/>
      <c r="G92" s="40"/>
    </row>
    <row r="93" spans="1:7" x14ac:dyDescent="0.35">
      <c r="A93" s="23"/>
      <c r="B93" s="40"/>
      <c r="C93" s="124"/>
      <c r="D93" s="124"/>
      <c r="E93" s="124"/>
      <c r="F93" s="124"/>
      <c r="G93" s="40"/>
    </row>
    <row r="94" spans="1:7" x14ac:dyDescent="0.35">
      <c r="A94" s="23"/>
      <c r="B94" s="40"/>
      <c r="C94" s="124"/>
      <c r="D94" s="124"/>
      <c r="E94" s="124"/>
      <c r="F94" s="124"/>
      <c r="G94" s="40"/>
    </row>
    <row r="95" spans="1:7" x14ac:dyDescent="0.35">
      <c r="A95" s="23"/>
      <c r="B95" s="40"/>
      <c r="C95" s="124"/>
      <c r="D95" s="124"/>
      <c r="E95" s="124"/>
      <c r="F95" s="124"/>
      <c r="G95" s="40"/>
    </row>
    <row r="96" spans="1:7" x14ac:dyDescent="0.35">
      <c r="A96" s="23"/>
      <c r="B96" s="40"/>
      <c r="C96" s="124"/>
      <c r="D96" s="124"/>
      <c r="E96" s="124"/>
      <c r="F96" s="124"/>
      <c r="G96" s="40"/>
    </row>
    <row r="97" spans="1:7" x14ac:dyDescent="0.35">
      <c r="A97" s="23"/>
      <c r="B97" s="40"/>
      <c r="C97" s="124"/>
      <c r="D97" s="124"/>
      <c r="E97" s="124"/>
      <c r="F97" s="124"/>
      <c r="G97" s="40"/>
    </row>
    <row r="98" spans="1:7" x14ac:dyDescent="0.35">
      <c r="A98" s="23"/>
      <c r="B98" s="40"/>
      <c r="C98" s="124"/>
      <c r="D98" s="124"/>
      <c r="E98" s="124"/>
      <c r="F98" s="124"/>
      <c r="G98" s="40"/>
    </row>
    <row r="99" spans="1:7" x14ac:dyDescent="0.35">
      <c r="A99" s="23"/>
      <c r="B99" s="40"/>
      <c r="C99" s="124"/>
      <c r="D99" s="124"/>
      <c r="E99" s="124"/>
      <c r="F99" s="124"/>
      <c r="G99" s="40"/>
    </row>
    <row r="100" spans="1:7" x14ac:dyDescent="0.35">
      <c r="A100" s="23"/>
      <c r="B100" s="40"/>
      <c r="C100" s="124"/>
      <c r="D100" s="124"/>
      <c r="E100" s="124"/>
      <c r="F100" s="124"/>
      <c r="G100" s="40"/>
    </row>
    <row r="101" spans="1:7" x14ac:dyDescent="0.35">
      <c r="A101" s="23"/>
      <c r="B101" s="40"/>
      <c r="C101" s="124"/>
      <c r="D101" s="124"/>
      <c r="E101" s="124"/>
      <c r="F101" s="124"/>
      <c r="G101" s="40"/>
    </row>
    <row r="102" spans="1:7" x14ac:dyDescent="0.35">
      <c r="A102" s="23"/>
      <c r="B102" s="40"/>
      <c r="C102" s="124"/>
      <c r="D102" s="124"/>
      <c r="E102" s="124"/>
      <c r="F102" s="124"/>
      <c r="G102" s="40"/>
    </row>
    <row r="103" spans="1:7" x14ac:dyDescent="0.35">
      <c r="A103" s="23"/>
      <c r="B103" s="40"/>
      <c r="C103" s="124"/>
      <c r="D103" s="124"/>
      <c r="E103" s="124"/>
      <c r="F103" s="124"/>
      <c r="G103" s="40"/>
    </row>
    <row r="104" spans="1:7" x14ac:dyDescent="0.35">
      <c r="A104" s="23"/>
      <c r="B104" s="40"/>
      <c r="C104" s="124"/>
      <c r="D104" s="124"/>
      <c r="E104" s="124"/>
      <c r="F104" s="124"/>
      <c r="G104" s="40"/>
    </row>
    <row r="105" spans="1:7" x14ac:dyDescent="0.35">
      <c r="A105" s="23"/>
      <c r="B105" s="40"/>
      <c r="C105" s="124"/>
      <c r="D105" s="124"/>
      <c r="E105" s="124"/>
      <c r="F105" s="124"/>
      <c r="G105" s="40"/>
    </row>
    <row r="106" spans="1:7" x14ac:dyDescent="0.35">
      <c r="A106" s="23"/>
      <c r="B106" s="40"/>
      <c r="C106" s="124"/>
      <c r="D106" s="124"/>
      <c r="E106" s="124"/>
      <c r="F106" s="124"/>
      <c r="G106" s="40"/>
    </row>
    <row r="107" spans="1:7" x14ac:dyDescent="0.35">
      <c r="A107" s="23"/>
      <c r="B107" s="40"/>
      <c r="C107" s="124"/>
      <c r="D107" s="124"/>
      <c r="E107" s="124"/>
      <c r="F107" s="124"/>
      <c r="G107" s="40"/>
    </row>
    <row r="108" spans="1:7" x14ac:dyDescent="0.35">
      <c r="A108" s="23"/>
      <c r="B108" s="40"/>
      <c r="C108" s="124"/>
      <c r="D108" s="124"/>
      <c r="E108" s="124"/>
      <c r="F108" s="124"/>
      <c r="G108" s="40"/>
    </row>
    <row r="109" spans="1:7" x14ac:dyDescent="0.35">
      <c r="A109" s="23"/>
      <c r="B109" s="40"/>
      <c r="C109" s="124"/>
      <c r="D109" s="124"/>
      <c r="E109" s="124"/>
      <c r="F109" s="124"/>
      <c r="G109" s="40"/>
    </row>
    <row r="110" spans="1:7" x14ac:dyDescent="0.35">
      <c r="A110" s="23"/>
      <c r="B110" s="40"/>
      <c r="C110" s="124"/>
      <c r="D110" s="124"/>
      <c r="E110" s="124"/>
      <c r="F110" s="124"/>
      <c r="G110" s="40"/>
    </row>
    <row r="111" spans="1:7" x14ac:dyDescent="0.35">
      <c r="A111" s="23"/>
      <c r="B111" s="40"/>
      <c r="C111" s="124"/>
      <c r="D111" s="124"/>
      <c r="E111" s="124"/>
      <c r="F111" s="124"/>
      <c r="G111" s="40"/>
    </row>
    <row r="112" spans="1:7" x14ac:dyDescent="0.35">
      <c r="A112" s="23"/>
      <c r="B112" s="40"/>
      <c r="C112" s="124"/>
      <c r="D112" s="124"/>
      <c r="E112" s="124"/>
      <c r="F112" s="124"/>
      <c r="G112" s="40"/>
    </row>
    <row r="113" spans="1:7" x14ac:dyDescent="0.35">
      <c r="A113" s="23"/>
      <c r="B113" s="40"/>
      <c r="C113" s="124"/>
      <c r="D113" s="124"/>
      <c r="E113" s="124"/>
      <c r="F113" s="124"/>
      <c r="G113" s="40"/>
    </row>
    <row r="114" spans="1:7" x14ac:dyDescent="0.35">
      <c r="A114" s="23"/>
      <c r="B114" s="40"/>
      <c r="C114" s="124"/>
      <c r="D114" s="124"/>
      <c r="E114" s="124"/>
      <c r="F114" s="124"/>
      <c r="G114" s="40"/>
    </row>
    <row r="115" spans="1:7" x14ac:dyDescent="0.35">
      <c r="A115" s="23"/>
      <c r="B115" s="40"/>
      <c r="C115" s="124"/>
      <c r="D115" s="124"/>
      <c r="E115" s="124"/>
      <c r="F115" s="124"/>
      <c r="G115" s="40"/>
    </row>
    <row r="116" spans="1:7" x14ac:dyDescent="0.35">
      <c r="A116" s="23"/>
      <c r="B116" s="40"/>
      <c r="C116" s="124"/>
      <c r="D116" s="124"/>
      <c r="E116" s="124"/>
      <c r="F116" s="124"/>
      <c r="G116" s="40"/>
    </row>
    <row r="117" spans="1:7" x14ac:dyDescent="0.35">
      <c r="A117" s="23"/>
      <c r="B117" s="40"/>
      <c r="C117" s="124"/>
      <c r="D117" s="124"/>
      <c r="E117" s="124"/>
      <c r="F117" s="124"/>
      <c r="G117" s="40"/>
    </row>
    <row r="118" spans="1:7" x14ac:dyDescent="0.35">
      <c r="A118" s="23"/>
      <c r="B118" s="40"/>
      <c r="C118" s="124"/>
      <c r="D118" s="124"/>
      <c r="E118" s="124"/>
      <c r="F118" s="124"/>
      <c r="G118" s="40"/>
    </row>
    <row r="119" spans="1:7" x14ac:dyDescent="0.35">
      <c r="A119" s="23"/>
      <c r="B119" s="40"/>
      <c r="C119" s="124"/>
      <c r="D119" s="124"/>
      <c r="E119" s="124"/>
      <c r="F119" s="124"/>
      <c r="G119" s="40"/>
    </row>
    <row r="120" spans="1:7" x14ac:dyDescent="0.35">
      <c r="A120" s="23"/>
      <c r="B120" s="40"/>
      <c r="C120" s="124"/>
      <c r="D120" s="124"/>
      <c r="E120" s="124"/>
      <c r="F120" s="124"/>
      <c r="G120" s="40"/>
    </row>
    <row r="121" spans="1:7" x14ac:dyDescent="0.35">
      <c r="A121" s="23"/>
      <c r="B121" s="40"/>
      <c r="C121" s="124"/>
      <c r="D121" s="124"/>
      <c r="E121" s="124"/>
      <c r="F121" s="124"/>
      <c r="G121" s="40"/>
    </row>
    <row r="122" spans="1:7" x14ac:dyDescent="0.35">
      <c r="A122" s="23"/>
      <c r="B122" s="40"/>
      <c r="C122" s="124"/>
      <c r="D122" s="124"/>
      <c r="E122" s="124"/>
      <c r="F122" s="124"/>
      <c r="G122" s="40"/>
    </row>
    <row r="123" spans="1:7" x14ac:dyDescent="0.35">
      <c r="A123" s="23"/>
      <c r="B123" s="40"/>
      <c r="C123" s="124"/>
      <c r="D123" s="124"/>
      <c r="E123" s="124"/>
      <c r="F123" s="124"/>
      <c r="G123" s="40"/>
    </row>
    <row r="124" spans="1:7" x14ac:dyDescent="0.35">
      <c r="A124" s="23"/>
      <c r="B124" s="40"/>
      <c r="C124" s="124"/>
      <c r="D124" s="124"/>
      <c r="E124" s="124"/>
      <c r="F124" s="124"/>
      <c r="G124" s="40"/>
    </row>
    <row r="125" spans="1:7" x14ac:dyDescent="0.35">
      <c r="A125" s="23"/>
      <c r="B125" s="40"/>
      <c r="C125" s="124"/>
      <c r="D125" s="124"/>
      <c r="E125" s="124"/>
      <c r="F125" s="124"/>
      <c r="G125" s="40"/>
    </row>
    <row r="126" spans="1:7" x14ac:dyDescent="0.35">
      <c r="A126" s="23"/>
      <c r="B126" s="40"/>
      <c r="C126" s="124"/>
      <c r="D126" s="124"/>
      <c r="E126" s="124"/>
      <c r="F126" s="124"/>
      <c r="G126" s="40"/>
    </row>
    <row r="127" spans="1:7" x14ac:dyDescent="0.35">
      <c r="A127" s="23"/>
      <c r="B127" s="40"/>
      <c r="C127" s="124"/>
      <c r="D127" s="124"/>
      <c r="E127" s="124"/>
      <c r="F127" s="124"/>
      <c r="G127" s="40"/>
    </row>
    <row r="128" spans="1:7" x14ac:dyDescent="0.35">
      <c r="A128" s="23"/>
      <c r="B128" s="40"/>
      <c r="C128" s="124"/>
      <c r="D128" s="124"/>
      <c r="E128" s="124"/>
      <c r="F128" s="124"/>
      <c r="G128" s="40"/>
    </row>
    <row r="129" spans="1:7" x14ac:dyDescent="0.35">
      <c r="A129" s="23"/>
      <c r="B129" s="40"/>
      <c r="C129" s="124"/>
      <c r="D129" s="124"/>
      <c r="E129" s="124"/>
      <c r="F129" s="124"/>
      <c r="G129" s="40"/>
    </row>
    <row r="130" spans="1:7" x14ac:dyDescent="0.35">
      <c r="A130" s="23"/>
      <c r="B130" s="40"/>
      <c r="C130" s="124"/>
      <c r="D130" s="124"/>
      <c r="E130" s="124"/>
      <c r="F130" s="124"/>
      <c r="G130" s="40"/>
    </row>
    <row r="131" spans="1:7" x14ac:dyDescent="0.35">
      <c r="A131" s="23"/>
      <c r="B131" s="40"/>
      <c r="C131" s="124"/>
      <c r="D131" s="124"/>
      <c r="E131" s="124"/>
      <c r="F131" s="124"/>
      <c r="G131" s="40"/>
    </row>
    <row r="132" spans="1:7" x14ac:dyDescent="0.35">
      <c r="A132" s="23"/>
      <c r="B132" s="40"/>
      <c r="C132" s="124"/>
      <c r="D132" s="124"/>
      <c r="E132" s="124"/>
      <c r="F132" s="124"/>
      <c r="G132" s="40"/>
    </row>
    <row r="133" spans="1:7" x14ac:dyDescent="0.35">
      <c r="A133" s="23"/>
      <c r="B133" s="40"/>
      <c r="C133" s="124"/>
      <c r="D133" s="124"/>
      <c r="E133" s="124"/>
      <c r="F133" s="124"/>
      <c r="G133" s="40"/>
    </row>
    <row r="134" spans="1:7" x14ac:dyDescent="0.35">
      <c r="A134" s="23"/>
      <c r="B134" s="40"/>
      <c r="C134" s="124"/>
      <c r="D134" s="124"/>
      <c r="E134" s="124"/>
      <c r="F134" s="124"/>
      <c r="G134" s="40"/>
    </row>
    <row r="135" spans="1:7" x14ac:dyDescent="0.35">
      <c r="A135" s="23"/>
      <c r="B135" s="40"/>
      <c r="C135" s="124"/>
      <c r="D135" s="124"/>
      <c r="E135" s="124"/>
      <c r="F135" s="124"/>
      <c r="G135" s="40"/>
    </row>
    <row r="136" spans="1:7" x14ac:dyDescent="0.35">
      <c r="A136" s="23"/>
      <c r="B136" s="40"/>
      <c r="C136" s="124"/>
      <c r="D136" s="124"/>
      <c r="E136" s="124"/>
      <c r="F136" s="124"/>
      <c r="G136" s="40"/>
    </row>
    <row r="137" spans="1:7" x14ac:dyDescent="0.35">
      <c r="A137" s="23"/>
      <c r="B137" s="40"/>
      <c r="C137" s="124"/>
      <c r="D137" s="124"/>
      <c r="E137" s="124"/>
      <c r="F137" s="124"/>
      <c r="G137" s="40"/>
    </row>
    <row r="138" spans="1:7" x14ac:dyDescent="0.35">
      <c r="A138" s="23"/>
      <c r="B138" s="40"/>
      <c r="C138" s="124"/>
      <c r="D138" s="124"/>
      <c r="E138" s="124"/>
      <c r="F138" s="124"/>
      <c r="G138" s="40"/>
    </row>
    <row r="139" spans="1:7" x14ac:dyDescent="0.35">
      <c r="A139" s="23"/>
      <c r="B139" s="40"/>
      <c r="C139" s="124"/>
      <c r="D139" s="124"/>
      <c r="E139" s="124"/>
      <c r="F139" s="124"/>
      <c r="G139" s="40"/>
    </row>
    <row r="140" spans="1:7" x14ac:dyDescent="0.35">
      <c r="A140" s="42"/>
      <c r="B140" s="42"/>
      <c r="C140" s="42"/>
      <c r="D140" s="42"/>
      <c r="E140" s="42"/>
      <c r="F140" s="42"/>
      <c r="G140" s="42"/>
    </row>
    <row r="141" spans="1:7" x14ac:dyDescent="0.35">
      <c r="A141" s="23"/>
      <c r="B141" s="23"/>
      <c r="C141" s="124"/>
      <c r="D141" s="124"/>
      <c r="E141" s="143"/>
      <c r="F141" s="124"/>
      <c r="G141" s="40"/>
    </row>
    <row r="142" spans="1:7" x14ac:dyDescent="0.35">
      <c r="A142" s="23"/>
      <c r="B142" s="23"/>
      <c r="C142" s="124"/>
      <c r="D142" s="124"/>
      <c r="E142" s="143"/>
      <c r="F142" s="124"/>
      <c r="G142" s="40"/>
    </row>
    <row r="143" spans="1:7" x14ac:dyDescent="0.35">
      <c r="A143" s="23"/>
      <c r="B143" s="23"/>
      <c r="C143" s="124"/>
      <c r="D143" s="124"/>
      <c r="E143" s="143"/>
      <c r="F143" s="124"/>
      <c r="G143" s="40"/>
    </row>
    <row r="144" spans="1:7" x14ac:dyDescent="0.35">
      <c r="A144" s="23"/>
      <c r="B144" s="23"/>
      <c r="C144" s="124"/>
      <c r="D144" s="124"/>
      <c r="E144" s="143"/>
      <c r="F144" s="124"/>
      <c r="G144" s="40"/>
    </row>
    <row r="145" spans="1:7" x14ac:dyDescent="0.35">
      <c r="A145" s="23"/>
      <c r="B145" s="23"/>
      <c r="C145" s="124"/>
      <c r="D145" s="124"/>
      <c r="E145" s="143"/>
      <c r="F145" s="124"/>
      <c r="G145" s="40"/>
    </row>
    <row r="146" spans="1:7" x14ac:dyDescent="0.35">
      <c r="A146" s="23"/>
      <c r="B146" s="23"/>
      <c r="C146" s="124"/>
      <c r="D146" s="124"/>
      <c r="E146" s="143"/>
      <c r="F146" s="124"/>
      <c r="G146" s="40"/>
    </row>
    <row r="147" spans="1:7" x14ac:dyDescent="0.35">
      <c r="A147" s="23"/>
      <c r="B147" s="23"/>
      <c r="C147" s="124"/>
      <c r="D147" s="124"/>
      <c r="E147" s="143"/>
      <c r="F147" s="124"/>
      <c r="G147" s="40"/>
    </row>
    <row r="148" spans="1:7" x14ac:dyDescent="0.35">
      <c r="A148" s="23"/>
      <c r="B148" s="23"/>
      <c r="C148" s="124"/>
      <c r="D148" s="124"/>
      <c r="E148" s="143"/>
      <c r="F148" s="124"/>
      <c r="G148" s="40"/>
    </row>
    <row r="149" spans="1:7" x14ac:dyDescent="0.35">
      <c r="A149" s="23"/>
      <c r="B149" s="23"/>
      <c r="C149" s="124"/>
      <c r="D149" s="124"/>
      <c r="E149" s="143"/>
      <c r="F149" s="124"/>
      <c r="G149" s="40"/>
    </row>
    <row r="150" spans="1:7" x14ac:dyDescent="0.35">
      <c r="A150" s="42"/>
      <c r="B150" s="42"/>
      <c r="C150" s="42"/>
      <c r="D150" s="42"/>
      <c r="E150" s="42"/>
      <c r="F150" s="42"/>
      <c r="G150" s="42"/>
    </row>
    <row r="151" spans="1:7" x14ac:dyDescent="0.35">
      <c r="A151" s="23"/>
      <c r="B151" s="23"/>
      <c r="C151" s="124"/>
      <c r="D151" s="124"/>
      <c r="E151" s="143"/>
      <c r="F151" s="124"/>
      <c r="G151" s="40"/>
    </row>
    <row r="152" spans="1:7" x14ac:dyDescent="0.35">
      <c r="A152" s="23"/>
      <c r="B152" s="23"/>
      <c r="C152" s="124"/>
      <c r="D152" s="124"/>
      <c r="E152" s="143"/>
      <c r="F152" s="124"/>
      <c r="G152" s="40"/>
    </row>
    <row r="153" spans="1:7" x14ac:dyDescent="0.35">
      <c r="A153" s="23"/>
      <c r="B153" s="23"/>
      <c r="C153" s="124"/>
      <c r="D153" s="124"/>
      <c r="E153" s="143"/>
      <c r="F153" s="124"/>
      <c r="G153" s="40"/>
    </row>
    <row r="154" spans="1:7" x14ac:dyDescent="0.35">
      <c r="A154" s="23"/>
      <c r="B154" s="23"/>
      <c r="C154" s="23"/>
      <c r="D154" s="23"/>
      <c r="E154" s="21"/>
      <c r="F154" s="23"/>
      <c r="G154" s="40"/>
    </row>
    <row r="155" spans="1:7" x14ac:dyDescent="0.35">
      <c r="A155" s="23"/>
      <c r="B155" s="23"/>
      <c r="C155" s="23"/>
      <c r="D155" s="23"/>
      <c r="E155" s="21"/>
      <c r="F155" s="23"/>
      <c r="G155" s="40"/>
    </row>
    <row r="156" spans="1:7" x14ac:dyDescent="0.35">
      <c r="A156" s="23"/>
      <c r="B156" s="23"/>
      <c r="C156" s="23"/>
      <c r="D156" s="23"/>
      <c r="E156" s="21"/>
      <c r="F156" s="23"/>
      <c r="G156" s="40"/>
    </row>
    <row r="157" spans="1:7" x14ac:dyDescent="0.35">
      <c r="A157" s="23"/>
      <c r="B157" s="23"/>
      <c r="C157" s="23"/>
      <c r="D157" s="23"/>
      <c r="E157" s="21"/>
      <c r="F157" s="23"/>
      <c r="G157" s="40"/>
    </row>
    <row r="158" spans="1:7" x14ac:dyDescent="0.35">
      <c r="A158" s="23"/>
      <c r="B158" s="23"/>
      <c r="C158" s="23"/>
      <c r="D158" s="23"/>
      <c r="E158" s="21"/>
      <c r="F158" s="23"/>
      <c r="G158" s="40"/>
    </row>
    <row r="159" spans="1:7" x14ac:dyDescent="0.35">
      <c r="A159" s="23"/>
      <c r="B159" s="23"/>
      <c r="C159" s="23"/>
      <c r="D159" s="23"/>
      <c r="E159" s="21"/>
      <c r="F159" s="23"/>
      <c r="G159" s="40"/>
    </row>
    <row r="160" spans="1:7" x14ac:dyDescent="0.35">
      <c r="A160" s="42"/>
      <c r="B160" s="42"/>
      <c r="C160" s="42"/>
      <c r="D160" s="42"/>
      <c r="E160" s="42"/>
      <c r="F160" s="42"/>
      <c r="G160" s="42"/>
    </row>
    <row r="161" spans="1:7" x14ac:dyDescent="0.35">
      <c r="A161" s="23"/>
      <c r="B161" s="19"/>
      <c r="C161" s="124"/>
      <c r="D161" s="124"/>
      <c r="E161" s="143"/>
      <c r="F161" s="124"/>
      <c r="G161" s="40"/>
    </row>
    <row r="162" spans="1:7" x14ac:dyDescent="0.35">
      <c r="A162" s="23"/>
      <c r="B162" s="19"/>
      <c r="C162" s="124"/>
      <c r="D162" s="124"/>
      <c r="E162" s="143"/>
      <c r="F162" s="124"/>
      <c r="G162" s="40"/>
    </row>
    <row r="163" spans="1:7" x14ac:dyDescent="0.35">
      <c r="A163" s="23"/>
      <c r="B163" s="19"/>
      <c r="C163" s="124"/>
      <c r="D163" s="124"/>
      <c r="E163" s="124"/>
      <c r="F163" s="124"/>
      <c r="G163" s="40"/>
    </row>
    <row r="164" spans="1:7" x14ac:dyDescent="0.35">
      <c r="A164" s="23"/>
      <c r="B164" s="19"/>
      <c r="C164" s="124"/>
      <c r="D164" s="124"/>
      <c r="E164" s="124"/>
      <c r="F164" s="124"/>
      <c r="G164" s="40"/>
    </row>
    <row r="165" spans="1:7" x14ac:dyDescent="0.35">
      <c r="A165" s="23"/>
      <c r="B165" s="19"/>
      <c r="C165" s="124"/>
      <c r="D165" s="124"/>
      <c r="E165" s="124"/>
      <c r="F165" s="124"/>
      <c r="G165" s="40"/>
    </row>
    <row r="166" spans="1:7" x14ac:dyDescent="0.35">
      <c r="A166" s="23"/>
      <c r="B166" s="38"/>
      <c r="C166" s="124"/>
      <c r="D166" s="124"/>
      <c r="E166" s="124"/>
      <c r="F166" s="124"/>
      <c r="G166" s="40"/>
    </row>
    <row r="167" spans="1:7" x14ac:dyDescent="0.35">
      <c r="A167" s="23"/>
      <c r="B167" s="38"/>
      <c r="C167" s="124"/>
      <c r="D167" s="124"/>
      <c r="E167" s="124"/>
      <c r="F167" s="124"/>
      <c r="G167" s="40"/>
    </row>
    <row r="168" spans="1:7" x14ac:dyDescent="0.35">
      <c r="A168" s="23"/>
      <c r="B168" s="19"/>
      <c r="C168" s="124"/>
      <c r="D168" s="124"/>
      <c r="E168" s="124"/>
      <c r="F168" s="124"/>
      <c r="G168" s="40"/>
    </row>
    <row r="169" spans="1:7" x14ac:dyDescent="0.35">
      <c r="A169" s="23"/>
      <c r="B169" s="19"/>
      <c r="C169" s="124"/>
      <c r="D169" s="124"/>
      <c r="E169" s="124"/>
      <c r="F169" s="124"/>
      <c r="G169" s="40"/>
    </row>
    <row r="170" spans="1:7" x14ac:dyDescent="0.35">
      <c r="A170" s="42"/>
      <c r="B170" s="42"/>
      <c r="C170" s="42"/>
      <c r="D170" s="42"/>
      <c r="E170" s="42"/>
      <c r="F170" s="42"/>
      <c r="G170" s="42"/>
    </row>
    <row r="171" spans="1:7" x14ac:dyDescent="0.35">
      <c r="A171" s="23"/>
      <c r="B171" s="23"/>
      <c r="C171" s="124"/>
      <c r="D171" s="124"/>
      <c r="E171" s="143"/>
      <c r="F171" s="124"/>
      <c r="G171" s="40"/>
    </row>
    <row r="172" spans="1:7" x14ac:dyDescent="0.35">
      <c r="A172" s="23"/>
      <c r="B172" s="144"/>
      <c r="C172" s="124"/>
      <c r="D172" s="124"/>
      <c r="E172" s="143"/>
      <c r="F172" s="124"/>
      <c r="G172" s="40"/>
    </row>
    <row r="173" spans="1:7" x14ac:dyDescent="0.35">
      <c r="A173" s="23"/>
      <c r="B173" s="144"/>
      <c r="C173" s="124"/>
      <c r="D173" s="124"/>
      <c r="E173" s="143"/>
      <c r="F173" s="124"/>
      <c r="G173" s="40"/>
    </row>
    <row r="174" spans="1:7" x14ac:dyDescent="0.35">
      <c r="A174" s="23"/>
      <c r="B174" s="144"/>
      <c r="C174" s="124"/>
      <c r="D174" s="124"/>
      <c r="E174" s="143"/>
      <c r="F174" s="124"/>
      <c r="G174" s="40"/>
    </row>
    <row r="175" spans="1:7" x14ac:dyDescent="0.35">
      <c r="A175" s="23"/>
      <c r="B175" s="144"/>
      <c r="C175" s="124"/>
      <c r="D175" s="124"/>
      <c r="E175" s="143"/>
      <c r="F175" s="124"/>
      <c r="G175" s="40"/>
    </row>
    <row r="176" spans="1:7" x14ac:dyDescent="0.35">
      <c r="A176" s="23"/>
      <c r="B176" s="40"/>
      <c r="C176" s="40"/>
      <c r="D176" s="40"/>
      <c r="E176" s="40"/>
      <c r="F176" s="40"/>
      <c r="G176" s="40"/>
    </row>
    <row r="177" spans="1:7" x14ac:dyDescent="0.35">
      <c r="A177" s="23"/>
      <c r="B177" s="40"/>
      <c r="C177" s="40"/>
      <c r="D177" s="40"/>
      <c r="E177" s="40"/>
      <c r="F177" s="40"/>
      <c r="G177" s="40"/>
    </row>
    <row r="178" spans="1:7" x14ac:dyDescent="0.35">
      <c r="A178" s="23"/>
      <c r="B178" s="40"/>
      <c r="C178" s="40"/>
      <c r="D178" s="40"/>
      <c r="E178" s="40"/>
      <c r="F178" s="40"/>
      <c r="G178" s="40"/>
    </row>
    <row r="179" spans="1:7" ht="18.5" x14ac:dyDescent="0.35">
      <c r="A179" s="95"/>
      <c r="B179" s="123"/>
      <c r="C179" s="122"/>
      <c r="D179" s="122"/>
      <c r="E179" s="122"/>
      <c r="F179" s="122"/>
      <c r="G179" s="122"/>
    </row>
    <row r="180" spans="1:7" x14ac:dyDescent="0.35">
      <c r="A180" s="42"/>
      <c r="B180" s="42"/>
      <c r="C180" s="42"/>
      <c r="D180" s="42"/>
      <c r="E180" s="42"/>
      <c r="F180" s="42"/>
      <c r="G180" s="42"/>
    </row>
    <row r="181" spans="1:7" x14ac:dyDescent="0.35">
      <c r="A181" s="23"/>
      <c r="B181" s="40"/>
      <c r="C181" s="104"/>
      <c r="D181" s="23"/>
      <c r="E181" s="37"/>
      <c r="F181" s="55"/>
      <c r="G181" s="55"/>
    </row>
    <row r="182" spans="1:7" x14ac:dyDescent="0.35">
      <c r="A182" s="37"/>
      <c r="B182" s="66"/>
      <c r="C182" s="37"/>
      <c r="D182" s="37"/>
      <c r="E182" s="37"/>
      <c r="F182" s="55"/>
      <c r="G182" s="55"/>
    </row>
    <row r="183" spans="1:7" x14ac:dyDescent="0.35">
      <c r="A183" s="23"/>
      <c r="B183" s="40"/>
      <c r="C183" s="37"/>
      <c r="D183" s="37"/>
      <c r="E183" s="37"/>
      <c r="F183" s="55"/>
      <c r="G183" s="55"/>
    </row>
    <row r="184" spans="1:7" x14ac:dyDescent="0.35">
      <c r="A184" s="23"/>
      <c r="B184" s="40"/>
      <c r="C184" s="104"/>
      <c r="D184" s="105"/>
      <c r="E184" s="37"/>
      <c r="F184" s="111"/>
      <c r="G184" s="111"/>
    </row>
    <row r="185" spans="1:7" x14ac:dyDescent="0.35">
      <c r="A185" s="23"/>
      <c r="B185" s="40"/>
      <c r="C185" s="104"/>
      <c r="D185" s="105"/>
      <c r="E185" s="37"/>
      <c r="F185" s="111"/>
      <c r="G185" s="111"/>
    </row>
    <row r="186" spans="1:7" x14ac:dyDescent="0.35">
      <c r="A186" s="23"/>
      <c r="B186" s="40"/>
      <c r="C186" s="104"/>
      <c r="D186" s="105"/>
      <c r="E186" s="37"/>
      <c r="F186" s="111"/>
      <c r="G186" s="111"/>
    </row>
    <row r="187" spans="1:7" x14ac:dyDescent="0.35">
      <c r="A187" s="23"/>
      <c r="B187" s="40"/>
      <c r="C187" s="104"/>
      <c r="D187" s="105"/>
      <c r="E187" s="37"/>
      <c r="F187" s="111"/>
      <c r="G187" s="111"/>
    </row>
    <row r="188" spans="1:7" x14ac:dyDescent="0.35">
      <c r="A188" s="23"/>
      <c r="B188" s="40"/>
      <c r="C188" s="104"/>
      <c r="D188" s="105"/>
      <c r="E188" s="37"/>
      <c r="F188" s="111"/>
      <c r="G188" s="111"/>
    </row>
    <row r="189" spans="1:7" x14ac:dyDescent="0.35">
      <c r="A189" s="23"/>
      <c r="B189" s="40"/>
      <c r="C189" s="104"/>
      <c r="D189" s="105"/>
      <c r="E189" s="37"/>
      <c r="F189" s="111"/>
      <c r="G189" s="111"/>
    </row>
    <row r="190" spans="1:7" x14ac:dyDescent="0.35">
      <c r="A190" s="23"/>
      <c r="B190" s="40"/>
      <c r="C190" s="104"/>
      <c r="D190" s="105"/>
      <c r="E190" s="37"/>
      <c r="F190" s="111"/>
      <c r="G190" s="111"/>
    </row>
    <row r="191" spans="1:7" x14ac:dyDescent="0.35">
      <c r="A191" s="23"/>
      <c r="B191" s="40"/>
      <c r="C191" s="104"/>
      <c r="D191" s="105"/>
      <c r="E191" s="37"/>
      <c r="F191" s="111"/>
      <c r="G191" s="111"/>
    </row>
    <row r="192" spans="1:7" x14ac:dyDescent="0.35">
      <c r="A192" s="23"/>
      <c r="B192" s="40"/>
      <c r="C192" s="104"/>
      <c r="D192" s="105"/>
      <c r="E192" s="37"/>
      <c r="F192" s="111"/>
      <c r="G192" s="111"/>
    </row>
    <row r="193" spans="1:7" x14ac:dyDescent="0.35">
      <c r="A193" s="23"/>
      <c r="B193" s="40"/>
      <c r="C193" s="104"/>
      <c r="D193" s="105"/>
      <c r="E193" s="40"/>
      <c r="F193" s="111"/>
      <c r="G193" s="111"/>
    </row>
    <row r="194" spans="1:7" x14ac:dyDescent="0.35">
      <c r="A194" s="23"/>
      <c r="B194" s="40"/>
      <c r="C194" s="104"/>
      <c r="D194" s="105"/>
      <c r="E194" s="40"/>
      <c r="F194" s="111"/>
      <c r="G194" s="111"/>
    </row>
    <row r="195" spans="1:7" x14ac:dyDescent="0.35">
      <c r="A195" s="23"/>
      <c r="B195" s="40"/>
      <c r="C195" s="104"/>
      <c r="D195" s="105"/>
      <c r="E195" s="40"/>
      <c r="F195" s="111"/>
      <c r="G195" s="111"/>
    </row>
    <row r="196" spans="1:7" x14ac:dyDescent="0.35">
      <c r="A196" s="23"/>
      <c r="B196" s="40"/>
      <c r="C196" s="104"/>
      <c r="D196" s="105"/>
      <c r="E196" s="40"/>
      <c r="F196" s="111"/>
      <c r="G196" s="111"/>
    </row>
    <row r="197" spans="1:7" x14ac:dyDescent="0.35">
      <c r="A197" s="23"/>
      <c r="B197" s="40"/>
      <c r="C197" s="104"/>
      <c r="D197" s="105"/>
      <c r="E197" s="40"/>
      <c r="F197" s="111"/>
      <c r="G197" s="111"/>
    </row>
    <row r="198" spans="1:7" x14ac:dyDescent="0.35">
      <c r="A198" s="23"/>
      <c r="B198" s="40"/>
      <c r="C198" s="104"/>
      <c r="D198" s="105"/>
      <c r="E198" s="40"/>
      <c r="F198" s="111"/>
      <c r="G198" s="111"/>
    </row>
    <row r="199" spans="1:7" x14ac:dyDescent="0.35">
      <c r="A199" s="23"/>
      <c r="B199" s="40"/>
      <c r="C199" s="104"/>
      <c r="D199" s="105"/>
      <c r="E199" s="23"/>
      <c r="F199" s="111"/>
      <c r="G199" s="111"/>
    </row>
    <row r="200" spans="1:7" x14ac:dyDescent="0.35">
      <c r="A200" s="23"/>
      <c r="B200" s="40"/>
      <c r="C200" s="104"/>
      <c r="D200" s="105"/>
      <c r="E200" s="145"/>
      <c r="F200" s="111"/>
      <c r="G200" s="111"/>
    </row>
    <row r="201" spans="1:7" x14ac:dyDescent="0.35">
      <c r="A201" s="23"/>
      <c r="B201" s="40"/>
      <c r="C201" s="104"/>
      <c r="D201" s="105"/>
      <c r="E201" s="145"/>
      <c r="F201" s="111"/>
      <c r="G201" s="111"/>
    </row>
    <row r="202" spans="1:7" x14ac:dyDescent="0.35">
      <c r="A202" s="23"/>
      <c r="B202" s="40"/>
      <c r="C202" s="104"/>
      <c r="D202" s="105"/>
      <c r="E202" s="145"/>
      <c r="F202" s="111"/>
      <c r="G202" s="111"/>
    </row>
    <row r="203" spans="1:7" x14ac:dyDescent="0.35">
      <c r="A203" s="23"/>
      <c r="B203" s="40"/>
      <c r="C203" s="104"/>
      <c r="D203" s="105"/>
      <c r="E203" s="145"/>
      <c r="F203" s="111"/>
      <c r="G203" s="111"/>
    </row>
    <row r="204" spans="1:7" x14ac:dyDescent="0.35">
      <c r="A204" s="23"/>
      <c r="B204" s="40"/>
      <c r="C204" s="104"/>
      <c r="D204" s="105"/>
      <c r="E204" s="145"/>
      <c r="F204" s="111"/>
      <c r="G204" s="111"/>
    </row>
    <row r="205" spans="1:7" x14ac:dyDescent="0.35">
      <c r="A205" s="23"/>
      <c r="B205" s="40"/>
      <c r="C205" s="104"/>
      <c r="D205" s="105"/>
      <c r="E205" s="145"/>
      <c r="F205" s="111"/>
      <c r="G205" s="111"/>
    </row>
    <row r="206" spans="1:7" x14ac:dyDescent="0.35">
      <c r="A206" s="23"/>
      <c r="B206" s="40"/>
      <c r="C206" s="104"/>
      <c r="D206" s="105"/>
      <c r="E206" s="145"/>
      <c r="F206" s="111"/>
      <c r="G206" s="111"/>
    </row>
    <row r="207" spans="1:7" x14ac:dyDescent="0.35">
      <c r="A207" s="23"/>
      <c r="B207" s="40"/>
      <c r="C207" s="104"/>
      <c r="D207" s="105"/>
      <c r="E207" s="145"/>
      <c r="F207" s="111"/>
      <c r="G207" s="111"/>
    </row>
    <row r="208" spans="1:7" x14ac:dyDescent="0.35">
      <c r="A208" s="23"/>
      <c r="B208" s="50"/>
      <c r="C208" s="106"/>
      <c r="D208" s="48"/>
      <c r="E208" s="145"/>
      <c r="F208" s="146"/>
      <c r="G208" s="146"/>
    </row>
    <row r="209" spans="1:7" x14ac:dyDescent="0.35">
      <c r="A209" s="42"/>
      <c r="B209" s="42"/>
      <c r="C209" s="42"/>
      <c r="D209" s="42"/>
      <c r="E209" s="42"/>
      <c r="F209" s="42"/>
      <c r="G209" s="42"/>
    </row>
    <row r="210" spans="1:7" x14ac:dyDescent="0.35">
      <c r="A210" s="23"/>
      <c r="B210" s="23"/>
      <c r="C210" s="124"/>
      <c r="D210" s="23"/>
      <c r="E210" s="23"/>
      <c r="F210" s="119"/>
      <c r="G210" s="119"/>
    </row>
    <row r="211" spans="1:7" x14ac:dyDescent="0.35">
      <c r="A211" s="23"/>
      <c r="B211" s="23"/>
      <c r="C211" s="23"/>
      <c r="D211" s="23"/>
      <c r="E211" s="23"/>
      <c r="F211" s="119"/>
      <c r="G211" s="119"/>
    </row>
    <row r="212" spans="1:7" x14ac:dyDescent="0.35">
      <c r="A212" s="23"/>
      <c r="B212" s="40"/>
      <c r="C212" s="23"/>
      <c r="D212" s="23"/>
      <c r="E212" s="23"/>
      <c r="F212" s="119"/>
      <c r="G212" s="119"/>
    </row>
    <row r="213" spans="1:7" x14ac:dyDescent="0.35">
      <c r="A213" s="23"/>
      <c r="B213" s="23"/>
      <c r="C213" s="104"/>
      <c r="D213" s="105"/>
      <c r="E213" s="23"/>
      <c r="F213" s="111"/>
      <c r="G213" s="111"/>
    </row>
    <row r="214" spans="1:7" x14ac:dyDescent="0.35">
      <c r="A214" s="23"/>
      <c r="B214" s="23"/>
      <c r="C214" s="104"/>
      <c r="D214" s="105"/>
      <c r="E214" s="23"/>
      <c r="F214" s="111"/>
      <c r="G214" s="111"/>
    </row>
    <row r="215" spans="1:7" x14ac:dyDescent="0.35">
      <c r="A215" s="23"/>
      <c r="B215" s="23"/>
      <c r="C215" s="104"/>
      <c r="D215" s="105"/>
      <c r="E215" s="23"/>
      <c r="F215" s="111"/>
      <c r="G215" s="111"/>
    </row>
    <row r="216" spans="1:7" x14ac:dyDescent="0.35">
      <c r="A216" s="23"/>
      <c r="B216" s="23"/>
      <c r="C216" s="104"/>
      <c r="D216" s="105"/>
      <c r="E216" s="23"/>
      <c r="F216" s="111"/>
      <c r="G216" s="111"/>
    </row>
    <row r="217" spans="1:7" x14ac:dyDescent="0.35">
      <c r="A217" s="23"/>
      <c r="B217" s="23"/>
      <c r="C217" s="104"/>
      <c r="D217" s="105"/>
      <c r="E217" s="23"/>
      <c r="F217" s="111"/>
      <c r="G217" s="111"/>
    </row>
    <row r="218" spans="1:7" x14ac:dyDescent="0.35">
      <c r="A218" s="23"/>
      <c r="B218" s="23"/>
      <c r="C218" s="104"/>
      <c r="D218" s="105"/>
      <c r="E218" s="23"/>
      <c r="F218" s="111"/>
      <c r="G218" s="111"/>
    </row>
    <row r="219" spans="1:7" x14ac:dyDescent="0.35">
      <c r="A219" s="23"/>
      <c r="B219" s="23"/>
      <c r="C219" s="104"/>
      <c r="D219" s="105"/>
      <c r="E219" s="23"/>
      <c r="F219" s="111"/>
      <c r="G219" s="111"/>
    </row>
    <row r="220" spans="1:7" x14ac:dyDescent="0.35">
      <c r="A220" s="23"/>
      <c r="B220" s="23"/>
      <c r="C220" s="104"/>
      <c r="D220" s="105"/>
      <c r="E220" s="23"/>
      <c r="F220" s="111"/>
      <c r="G220" s="111"/>
    </row>
    <row r="221" spans="1:7" x14ac:dyDescent="0.35">
      <c r="A221" s="23"/>
      <c r="B221" s="50"/>
      <c r="C221" s="104"/>
      <c r="D221" s="105"/>
      <c r="E221" s="23"/>
      <c r="F221" s="111"/>
      <c r="G221" s="111"/>
    </row>
    <row r="222" spans="1:7" x14ac:dyDescent="0.35">
      <c r="A222" s="23"/>
      <c r="B222" s="52"/>
      <c r="C222" s="104"/>
      <c r="D222" s="105"/>
      <c r="E222" s="23"/>
      <c r="F222" s="111"/>
      <c r="G222" s="111"/>
    </row>
    <row r="223" spans="1:7" x14ac:dyDescent="0.35">
      <c r="A223" s="23"/>
      <c r="B223" s="52"/>
      <c r="C223" s="104"/>
      <c r="D223" s="105"/>
      <c r="E223" s="23"/>
      <c r="F223" s="111"/>
      <c r="G223" s="111"/>
    </row>
    <row r="224" spans="1:7" x14ac:dyDescent="0.35">
      <c r="A224" s="23"/>
      <c r="B224" s="52"/>
      <c r="C224" s="104"/>
      <c r="D224" s="105"/>
      <c r="E224" s="23"/>
      <c r="F224" s="111"/>
      <c r="G224" s="111"/>
    </row>
    <row r="225" spans="1:7" x14ac:dyDescent="0.35">
      <c r="A225" s="23"/>
      <c r="B225" s="52"/>
      <c r="C225" s="104"/>
      <c r="D225" s="105"/>
      <c r="E225" s="23"/>
      <c r="F225" s="111"/>
      <c r="G225" s="111"/>
    </row>
    <row r="226" spans="1:7" x14ac:dyDescent="0.35">
      <c r="A226" s="23"/>
      <c r="B226" s="52"/>
      <c r="C226" s="104"/>
      <c r="D226" s="105"/>
      <c r="E226" s="23"/>
      <c r="F226" s="111"/>
      <c r="G226" s="111"/>
    </row>
    <row r="227" spans="1:7" x14ac:dyDescent="0.35">
      <c r="A227" s="23"/>
      <c r="B227" s="52"/>
      <c r="C227" s="104"/>
      <c r="D227" s="105"/>
      <c r="E227" s="23"/>
      <c r="F227" s="111"/>
      <c r="G227" s="111"/>
    </row>
    <row r="228" spans="1:7" x14ac:dyDescent="0.35">
      <c r="A228" s="23"/>
      <c r="B228" s="52"/>
      <c r="C228" s="23"/>
      <c r="D228" s="23"/>
      <c r="E228" s="23"/>
      <c r="F228" s="111"/>
      <c r="G228" s="111"/>
    </row>
    <row r="229" spans="1:7" x14ac:dyDescent="0.35">
      <c r="A229" s="23"/>
      <c r="B229" s="52"/>
      <c r="C229" s="23"/>
      <c r="D229" s="23"/>
      <c r="E229" s="23"/>
      <c r="F229" s="111"/>
      <c r="G229" s="111"/>
    </row>
    <row r="230" spans="1:7" x14ac:dyDescent="0.35">
      <c r="A230" s="23"/>
      <c r="B230" s="52"/>
      <c r="C230" s="23"/>
      <c r="D230" s="23"/>
      <c r="E230" s="23"/>
      <c r="F230" s="111"/>
      <c r="G230" s="111"/>
    </row>
    <row r="231" spans="1:7" x14ac:dyDescent="0.35">
      <c r="A231" s="42"/>
      <c r="B231" s="42"/>
      <c r="C231" s="42"/>
      <c r="D231" s="42"/>
      <c r="E231" s="42"/>
      <c r="F231" s="42"/>
      <c r="G231" s="42"/>
    </row>
    <row r="232" spans="1:7" x14ac:dyDescent="0.35">
      <c r="A232" s="23"/>
      <c r="B232" s="23"/>
      <c r="C232" s="124"/>
      <c r="D232" s="23"/>
      <c r="E232" s="23"/>
      <c r="F232" s="119"/>
      <c r="G232" s="119"/>
    </row>
    <row r="233" spans="1:7" x14ac:dyDescent="0.35">
      <c r="A233" s="23"/>
      <c r="B233" s="23"/>
      <c r="C233" s="23"/>
      <c r="D233" s="23"/>
      <c r="E233" s="23"/>
      <c r="F233" s="119"/>
      <c r="G233" s="119"/>
    </row>
    <row r="234" spans="1:7" x14ac:dyDescent="0.35">
      <c r="A234" s="23"/>
      <c r="B234" s="40"/>
      <c r="C234" s="23"/>
      <c r="D234" s="23"/>
      <c r="E234" s="23"/>
      <c r="F234" s="119"/>
      <c r="G234" s="119"/>
    </row>
    <row r="235" spans="1:7" x14ac:dyDescent="0.35">
      <c r="A235" s="23"/>
      <c r="B235" s="23"/>
      <c r="C235" s="104"/>
      <c r="D235" s="105"/>
      <c r="E235" s="23"/>
      <c r="F235" s="111"/>
      <c r="G235" s="111"/>
    </row>
    <row r="236" spans="1:7" x14ac:dyDescent="0.35">
      <c r="A236" s="23"/>
      <c r="B236" s="23"/>
      <c r="C236" s="104"/>
      <c r="D236" s="105"/>
      <c r="E236" s="23"/>
      <c r="F236" s="111"/>
      <c r="G236" s="111"/>
    </row>
    <row r="237" spans="1:7" x14ac:dyDescent="0.35">
      <c r="A237" s="23"/>
      <c r="B237" s="23"/>
      <c r="C237" s="104"/>
      <c r="D237" s="105"/>
      <c r="E237" s="23"/>
      <c r="F237" s="111"/>
      <c r="G237" s="111"/>
    </row>
    <row r="238" spans="1:7" x14ac:dyDescent="0.35">
      <c r="A238" s="23"/>
      <c r="B238" s="23"/>
      <c r="C238" s="104"/>
      <c r="D238" s="105"/>
      <c r="E238" s="23"/>
      <c r="F238" s="111"/>
      <c r="G238" s="111"/>
    </row>
    <row r="239" spans="1:7" x14ac:dyDescent="0.35">
      <c r="A239" s="23"/>
      <c r="B239" s="23"/>
      <c r="C239" s="104"/>
      <c r="D239" s="105"/>
      <c r="E239" s="23"/>
      <c r="F239" s="111"/>
      <c r="G239" s="111"/>
    </row>
    <row r="240" spans="1:7" x14ac:dyDescent="0.35">
      <c r="A240" s="23"/>
      <c r="B240" s="23"/>
      <c r="C240" s="104"/>
      <c r="D240" s="105"/>
      <c r="E240" s="23"/>
      <c r="F240" s="111"/>
      <c r="G240" s="111"/>
    </row>
    <row r="241" spans="1:7" x14ac:dyDescent="0.35">
      <c r="A241" s="23"/>
      <c r="B241" s="23"/>
      <c r="C241" s="104"/>
      <c r="D241" s="105"/>
      <c r="E241" s="23"/>
      <c r="F241" s="111"/>
      <c r="G241" s="111"/>
    </row>
    <row r="242" spans="1:7" x14ac:dyDescent="0.35">
      <c r="A242" s="23"/>
      <c r="B242" s="23"/>
      <c r="C242" s="104"/>
      <c r="D242" s="105"/>
      <c r="E242" s="23"/>
      <c r="F242" s="111"/>
      <c r="G242" s="111"/>
    </row>
    <row r="243" spans="1:7" x14ac:dyDescent="0.35">
      <c r="A243" s="23"/>
      <c r="B243" s="50"/>
      <c r="C243" s="104"/>
      <c r="D243" s="105"/>
      <c r="E243" s="23"/>
      <c r="F243" s="111"/>
      <c r="G243" s="111"/>
    </row>
    <row r="244" spans="1:7" x14ac:dyDescent="0.35">
      <c r="A244" s="23"/>
      <c r="B244" s="52"/>
      <c r="C244" s="104"/>
      <c r="D244" s="105"/>
      <c r="E244" s="23"/>
      <c r="F244" s="111"/>
      <c r="G244" s="111"/>
    </row>
    <row r="245" spans="1:7" x14ac:dyDescent="0.35">
      <c r="A245" s="23"/>
      <c r="B245" s="52"/>
      <c r="C245" s="104"/>
      <c r="D245" s="105"/>
      <c r="E245" s="23"/>
      <c r="F245" s="111"/>
      <c r="G245" s="111"/>
    </row>
    <row r="246" spans="1:7" x14ac:dyDescent="0.35">
      <c r="A246" s="23"/>
      <c r="B246" s="52"/>
      <c r="C246" s="104"/>
      <c r="D246" s="105"/>
      <c r="E246" s="23"/>
      <c r="F246" s="111"/>
      <c r="G246" s="111"/>
    </row>
    <row r="247" spans="1:7" x14ac:dyDescent="0.35">
      <c r="A247" s="23"/>
      <c r="B247" s="52"/>
      <c r="C247" s="104"/>
      <c r="D247" s="105"/>
      <c r="E247" s="23"/>
      <c r="F247" s="111"/>
      <c r="G247" s="111"/>
    </row>
    <row r="248" spans="1:7" x14ac:dyDescent="0.35">
      <c r="A248" s="23"/>
      <c r="B248" s="52"/>
      <c r="C248" s="104"/>
      <c r="D248" s="105"/>
      <c r="E248" s="23"/>
      <c r="F248" s="111"/>
      <c r="G248" s="111"/>
    </row>
    <row r="249" spans="1:7" x14ac:dyDescent="0.35">
      <c r="A249" s="23"/>
      <c r="B249" s="52"/>
      <c r="C249" s="104"/>
      <c r="D249" s="105"/>
      <c r="E249" s="23"/>
      <c r="F249" s="111"/>
      <c r="G249" s="111"/>
    </row>
    <row r="250" spans="1:7" x14ac:dyDescent="0.35">
      <c r="A250" s="23"/>
      <c r="B250" s="52"/>
      <c r="C250" s="23"/>
      <c r="D250" s="23"/>
      <c r="E250" s="23"/>
      <c r="F250" s="49"/>
      <c r="G250" s="49"/>
    </row>
    <row r="251" spans="1:7" x14ac:dyDescent="0.35">
      <c r="A251" s="23"/>
      <c r="B251" s="52"/>
      <c r="C251" s="23"/>
      <c r="D251" s="23"/>
      <c r="E251" s="23"/>
      <c r="F251" s="49"/>
      <c r="G251" s="49"/>
    </row>
    <row r="252" spans="1:7" x14ac:dyDescent="0.35">
      <c r="A252" s="23"/>
      <c r="B252" s="52"/>
      <c r="C252" s="23"/>
      <c r="D252" s="23"/>
      <c r="E252" s="23"/>
      <c r="F252" s="49"/>
      <c r="G252" s="49"/>
    </row>
    <row r="253" spans="1:7" x14ac:dyDescent="0.35">
      <c r="A253" s="42"/>
      <c r="B253" s="42"/>
      <c r="C253" s="42"/>
      <c r="D253" s="42"/>
      <c r="E253" s="42"/>
      <c r="F253" s="42"/>
      <c r="G253" s="42"/>
    </row>
    <row r="254" spans="1:7" x14ac:dyDescent="0.35">
      <c r="A254" s="23"/>
      <c r="B254" s="23"/>
      <c r="C254" s="124"/>
      <c r="D254" s="23"/>
      <c r="E254" s="145"/>
      <c r="F254" s="145"/>
      <c r="G254" s="145"/>
    </row>
    <row r="255" spans="1:7" x14ac:dyDescent="0.35">
      <c r="A255" s="23"/>
      <c r="B255" s="23"/>
      <c r="C255" s="124"/>
      <c r="D255" s="23"/>
      <c r="E255" s="145"/>
      <c r="F255" s="145"/>
      <c r="G255" s="21"/>
    </row>
    <row r="256" spans="1:7" x14ac:dyDescent="0.35">
      <c r="A256" s="23"/>
      <c r="B256" s="23"/>
      <c r="C256" s="124"/>
      <c r="D256" s="23"/>
      <c r="E256" s="145"/>
      <c r="F256" s="145"/>
      <c r="G256" s="21"/>
    </row>
    <row r="257" spans="1:7" x14ac:dyDescent="0.35">
      <c r="A257" s="23"/>
      <c r="B257" s="40"/>
      <c r="C257" s="124"/>
      <c r="D257" s="37"/>
      <c r="E257" s="37"/>
      <c r="F257" s="55"/>
      <c r="G257" s="55"/>
    </row>
    <row r="258" spans="1:7" x14ac:dyDescent="0.35">
      <c r="A258" s="23"/>
      <c r="B258" s="23"/>
      <c r="C258" s="124"/>
      <c r="D258" s="23"/>
      <c r="E258" s="145"/>
      <c r="F258" s="145"/>
      <c r="G258" s="21"/>
    </row>
    <row r="259" spans="1:7" x14ac:dyDescent="0.35">
      <c r="A259" s="23"/>
      <c r="B259" s="52"/>
      <c r="C259" s="124"/>
      <c r="D259" s="23"/>
      <c r="E259" s="145"/>
      <c r="F259" s="145"/>
      <c r="G259" s="21"/>
    </row>
    <row r="260" spans="1:7" x14ac:dyDescent="0.35">
      <c r="A260" s="23"/>
      <c r="B260" s="52"/>
      <c r="C260" s="147"/>
      <c r="D260" s="23"/>
      <c r="E260" s="145"/>
      <c r="F260" s="145"/>
      <c r="G260" s="21"/>
    </row>
    <row r="261" spans="1:7" x14ac:dyDescent="0.35">
      <c r="A261" s="23"/>
      <c r="B261" s="52"/>
      <c r="C261" s="124"/>
      <c r="D261" s="23"/>
      <c r="E261" s="145"/>
      <c r="F261" s="145"/>
      <c r="G261" s="21"/>
    </row>
    <row r="262" spans="1:7" x14ac:dyDescent="0.35">
      <c r="A262" s="23"/>
      <c r="B262" s="52"/>
      <c r="C262" s="124"/>
      <c r="D262" s="23"/>
      <c r="E262" s="145"/>
      <c r="F262" s="145"/>
      <c r="G262" s="21"/>
    </row>
    <row r="263" spans="1:7" x14ac:dyDescent="0.35">
      <c r="A263" s="23"/>
      <c r="B263" s="52"/>
      <c r="C263" s="124"/>
      <c r="D263" s="23"/>
      <c r="E263" s="145"/>
      <c r="F263" s="145"/>
      <c r="G263" s="21"/>
    </row>
    <row r="264" spans="1:7" x14ac:dyDescent="0.35">
      <c r="A264" s="23"/>
      <c r="B264" s="52"/>
      <c r="C264" s="124"/>
      <c r="D264" s="23"/>
      <c r="E264" s="145"/>
      <c r="F264" s="145"/>
      <c r="G264" s="21"/>
    </row>
    <row r="265" spans="1:7" x14ac:dyDescent="0.35">
      <c r="A265" s="23"/>
      <c r="B265" s="52"/>
      <c r="C265" s="124"/>
      <c r="D265" s="23"/>
      <c r="E265" s="145"/>
      <c r="F265" s="145"/>
      <c r="G265" s="21"/>
    </row>
    <row r="266" spans="1:7" x14ac:dyDescent="0.35">
      <c r="A266" s="23"/>
      <c r="B266" s="52"/>
      <c r="C266" s="124"/>
      <c r="D266" s="23"/>
      <c r="E266" s="145"/>
      <c r="F266" s="145"/>
      <c r="G266" s="21"/>
    </row>
    <row r="267" spans="1:7" x14ac:dyDescent="0.35">
      <c r="A267" s="23"/>
      <c r="B267" s="52"/>
      <c r="C267" s="124"/>
      <c r="D267" s="23"/>
      <c r="E267" s="145"/>
      <c r="F267" s="145"/>
      <c r="G267" s="21"/>
    </row>
    <row r="268" spans="1:7" x14ac:dyDescent="0.35">
      <c r="A268" s="23"/>
      <c r="B268" s="52"/>
      <c r="C268" s="124"/>
      <c r="D268" s="23"/>
      <c r="E268" s="145"/>
      <c r="F268" s="145"/>
      <c r="G268" s="21"/>
    </row>
    <row r="269" spans="1:7" x14ac:dyDescent="0.35">
      <c r="A269" s="23"/>
      <c r="B269" s="52"/>
      <c r="C269" s="124"/>
      <c r="D269" s="23"/>
      <c r="E269" s="145"/>
      <c r="F269" s="145"/>
      <c r="G269" s="21"/>
    </row>
    <row r="270" spans="1:7" x14ac:dyDescent="0.35">
      <c r="A270" s="42"/>
      <c r="B270" s="42"/>
      <c r="C270" s="42"/>
      <c r="D270" s="42"/>
      <c r="E270" s="42"/>
      <c r="F270" s="42"/>
      <c r="G270" s="42"/>
    </row>
    <row r="271" spans="1:7" x14ac:dyDescent="0.35">
      <c r="A271" s="23"/>
      <c r="B271" s="23"/>
      <c r="C271" s="124"/>
      <c r="D271" s="23"/>
      <c r="E271" s="21"/>
      <c r="F271" s="21"/>
      <c r="G271" s="21"/>
    </row>
    <row r="272" spans="1:7" x14ac:dyDescent="0.35">
      <c r="A272" s="23"/>
      <c r="B272" s="23"/>
      <c r="C272" s="124"/>
      <c r="D272" s="23"/>
      <c r="E272" s="21"/>
      <c r="F272" s="21"/>
      <c r="G272" s="21"/>
    </row>
    <row r="273" spans="1:7" x14ac:dyDescent="0.35">
      <c r="A273" s="23"/>
      <c r="B273" s="23"/>
      <c r="C273" s="124"/>
      <c r="D273" s="23"/>
      <c r="E273" s="21"/>
      <c r="F273" s="21"/>
      <c r="G273" s="21"/>
    </row>
    <row r="274" spans="1:7" x14ac:dyDescent="0.35">
      <c r="A274" s="23"/>
      <c r="B274" s="23"/>
      <c r="C274" s="124"/>
      <c r="D274" s="23"/>
      <c r="E274" s="21"/>
      <c r="F274" s="21"/>
      <c r="G274" s="21"/>
    </row>
    <row r="275" spans="1:7" x14ac:dyDescent="0.35">
      <c r="A275" s="23"/>
      <c r="B275" s="23"/>
      <c r="C275" s="124"/>
      <c r="D275" s="23"/>
      <c r="E275" s="21"/>
      <c r="F275" s="21"/>
      <c r="G275" s="21"/>
    </row>
    <row r="276" spans="1:7" x14ac:dyDescent="0.35">
      <c r="A276" s="23"/>
      <c r="B276" s="23"/>
      <c r="C276" s="124"/>
      <c r="D276" s="23"/>
      <c r="E276" s="21"/>
      <c r="F276" s="21"/>
      <c r="G276" s="21"/>
    </row>
    <row r="277" spans="1:7" x14ac:dyDescent="0.35">
      <c r="A277" s="42"/>
      <c r="B277" s="42"/>
      <c r="C277" s="42"/>
      <c r="D277" s="42"/>
      <c r="E277" s="42"/>
      <c r="F277" s="42"/>
      <c r="G277" s="42"/>
    </row>
    <row r="278" spans="1:7" x14ac:dyDescent="0.35">
      <c r="A278" s="23"/>
      <c r="B278" s="40"/>
      <c r="C278" s="23"/>
      <c r="D278" s="23"/>
      <c r="E278" s="29"/>
      <c r="F278" s="29"/>
      <c r="G278" s="29"/>
    </row>
    <row r="279" spans="1:7" x14ac:dyDescent="0.35">
      <c r="A279" s="23"/>
      <c r="B279" s="40"/>
      <c r="C279" s="23"/>
      <c r="D279" s="23"/>
      <c r="E279" s="29"/>
      <c r="F279" s="29"/>
      <c r="G279" s="29"/>
    </row>
    <row r="280" spans="1:7" x14ac:dyDescent="0.35">
      <c r="A280" s="23"/>
      <c r="B280" s="40"/>
      <c r="C280" s="23"/>
      <c r="D280" s="23"/>
      <c r="E280" s="29"/>
      <c r="F280" s="29"/>
      <c r="G280" s="29"/>
    </row>
    <row r="281" spans="1:7" x14ac:dyDescent="0.35">
      <c r="A281" s="23"/>
      <c r="B281" s="40"/>
      <c r="C281" s="23"/>
      <c r="D281" s="23"/>
      <c r="E281" s="29"/>
      <c r="F281" s="29"/>
      <c r="G281" s="29"/>
    </row>
    <row r="282" spans="1:7" x14ac:dyDescent="0.35">
      <c r="A282" s="23"/>
      <c r="B282" s="40"/>
      <c r="C282" s="23"/>
      <c r="D282" s="23"/>
      <c r="E282" s="29"/>
      <c r="F282" s="29"/>
      <c r="G282" s="29"/>
    </row>
    <row r="283" spans="1:7" x14ac:dyDescent="0.35">
      <c r="A283" s="23"/>
      <c r="B283" s="40"/>
      <c r="C283" s="23"/>
      <c r="D283" s="23"/>
      <c r="E283" s="29"/>
      <c r="F283" s="29"/>
      <c r="G283" s="29"/>
    </row>
    <row r="284" spans="1:7" x14ac:dyDescent="0.35">
      <c r="A284" s="23"/>
      <c r="B284" s="40"/>
      <c r="C284" s="23"/>
      <c r="D284" s="23"/>
      <c r="E284" s="29"/>
      <c r="F284" s="29"/>
      <c r="G284" s="29"/>
    </row>
    <row r="285" spans="1:7" x14ac:dyDescent="0.35">
      <c r="A285" s="23"/>
      <c r="B285" s="40"/>
      <c r="C285" s="23"/>
      <c r="D285" s="23"/>
      <c r="E285" s="29"/>
      <c r="F285" s="29"/>
      <c r="G285" s="29"/>
    </row>
    <row r="286" spans="1:7" x14ac:dyDescent="0.35">
      <c r="A286" s="23"/>
      <c r="B286" s="40"/>
      <c r="C286" s="23"/>
      <c r="D286" s="23"/>
      <c r="E286" s="29"/>
      <c r="F286" s="29"/>
      <c r="G286" s="29"/>
    </row>
    <row r="287" spans="1:7" x14ac:dyDescent="0.35">
      <c r="A287" s="23"/>
      <c r="B287" s="40"/>
      <c r="C287" s="23"/>
      <c r="D287" s="23"/>
      <c r="E287" s="29"/>
      <c r="F287" s="29"/>
      <c r="G287" s="29"/>
    </row>
    <row r="288" spans="1:7" x14ac:dyDescent="0.35">
      <c r="A288" s="23"/>
      <c r="B288" s="40"/>
      <c r="C288" s="23"/>
      <c r="D288" s="23"/>
      <c r="E288" s="29"/>
      <c r="F288" s="29"/>
      <c r="G288" s="29"/>
    </row>
    <row r="289" spans="1:7" x14ac:dyDescent="0.35">
      <c r="A289" s="23"/>
      <c r="B289" s="40"/>
      <c r="C289" s="23"/>
      <c r="D289" s="23"/>
      <c r="E289" s="29"/>
      <c r="F289" s="29"/>
      <c r="G289" s="29"/>
    </row>
    <row r="290" spans="1:7" x14ac:dyDescent="0.35">
      <c r="A290" s="23"/>
      <c r="B290" s="40"/>
      <c r="C290" s="23"/>
      <c r="D290" s="23"/>
      <c r="E290" s="29"/>
      <c r="F290" s="29"/>
      <c r="G290" s="29"/>
    </row>
    <row r="291" spans="1:7" x14ac:dyDescent="0.35">
      <c r="A291" s="23"/>
      <c r="B291" s="40"/>
      <c r="C291" s="23"/>
      <c r="D291" s="23"/>
      <c r="E291" s="29"/>
      <c r="F291" s="29"/>
      <c r="G291" s="29"/>
    </row>
    <row r="292" spans="1:7" x14ac:dyDescent="0.35">
      <c r="A292" s="23"/>
      <c r="B292" s="40"/>
      <c r="C292" s="23"/>
      <c r="D292" s="23"/>
      <c r="E292" s="29"/>
      <c r="F292" s="29"/>
      <c r="G292" s="29"/>
    </row>
    <row r="293" spans="1:7" x14ac:dyDescent="0.35">
      <c r="A293" s="23"/>
      <c r="B293" s="40"/>
      <c r="C293" s="23"/>
      <c r="D293" s="23"/>
      <c r="E293" s="29"/>
      <c r="F293" s="29"/>
      <c r="G293" s="29"/>
    </row>
    <row r="294" spans="1:7" x14ac:dyDescent="0.35">
      <c r="A294" s="23"/>
      <c r="B294" s="40"/>
      <c r="C294" s="23"/>
      <c r="D294" s="23"/>
      <c r="E294" s="29"/>
      <c r="F294" s="29"/>
      <c r="G294" s="29"/>
    </row>
    <row r="295" spans="1:7" x14ac:dyDescent="0.35">
      <c r="A295" s="23"/>
      <c r="B295" s="40"/>
      <c r="C295" s="23"/>
      <c r="D295" s="23"/>
      <c r="E295" s="29"/>
      <c r="F295" s="29"/>
      <c r="G295" s="29"/>
    </row>
    <row r="296" spans="1:7" x14ac:dyDescent="0.35">
      <c r="A296" s="23"/>
      <c r="B296" s="40"/>
      <c r="C296" s="23"/>
      <c r="D296" s="23"/>
      <c r="E296" s="29"/>
      <c r="F296" s="29"/>
      <c r="G296" s="29"/>
    </row>
    <row r="297" spans="1:7" x14ac:dyDescent="0.35">
      <c r="A297" s="23"/>
      <c r="B297" s="40"/>
      <c r="C297" s="23"/>
      <c r="D297" s="23"/>
      <c r="E297" s="29"/>
      <c r="F297" s="29"/>
      <c r="G297" s="29"/>
    </row>
    <row r="298" spans="1:7" x14ac:dyDescent="0.35">
      <c r="A298" s="23"/>
      <c r="B298" s="40"/>
      <c r="C298" s="23"/>
      <c r="D298" s="23"/>
      <c r="E298" s="29"/>
      <c r="F298" s="29"/>
      <c r="G298" s="29"/>
    </row>
    <row r="299" spans="1:7" x14ac:dyDescent="0.35">
      <c r="A299" s="23"/>
      <c r="B299" s="40"/>
      <c r="C299" s="23"/>
      <c r="D299" s="23"/>
      <c r="E299" s="29"/>
      <c r="F299" s="29"/>
      <c r="G299" s="29"/>
    </row>
    <row r="300" spans="1:7" x14ac:dyDescent="0.35">
      <c r="A300" s="42"/>
      <c r="B300" s="42"/>
      <c r="C300" s="42"/>
      <c r="D300" s="42"/>
      <c r="E300" s="42"/>
      <c r="F300" s="42"/>
      <c r="G300" s="42"/>
    </row>
    <row r="301" spans="1:7" x14ac:dyDescent="0.35">
      <c r="A301" s="23"/>
      <c r="B301" s="40"/>
      <c r="C301" s="23"/>
      <c r="D301" s="23"/>
      <c r="E301" s="29"/>
      <c r="F301" s="29"/>
      <c r="G301" s="29"/>
    </row>
    <row r="302" spans="1:7" x14ac:dyDescent="0.35">
      <c r="A302" s="23"/>
      <c r="B302" s="40"/>
      <c r="C302" s="23"/>
      <c r="D302" s="23"/>
      <c r="E302" s="29"/>
      <c r="F302" s="29"/>
      <c r="G302" s="29"/>
    </row>
    <row r="303" spans="1:7" x14ac:dyDescent="0.35">
      <c r="A303" s="23"/>
      <c r="B303" s="40"/>
      <c r="C303" s="23"/>
      <c r="D303" s="23"/>
      <c r="E303" s="29"/>
      <c r="F303" s="29"/>
      <c r="G303" s="29"/>
    </row>
    <row r="304" spans="1:7" x14ac:dyDescent="0.35">
      <c r="A304" s="23"/>
      <c r="B304" s="40"/>
      <c r="C304" s="23"/>
      <c r="D304" s="23"/>
      <c r="E304" s="29"/>
      <c r="F304" s="29"/>
      <c r="G304" s="29"/>
    </row>
    <row r="305" spans="1:7" x14ac:dyDescent="0.35">
      <c r="A305" s="23"/>
      <c r="B305" s="40"/>
      <c r="C305" s="23"/>
      <c r="D305" s="23"/>
      <c r="E305" s="29"/>
      <c r="F305" s="29"/>
      <c r="G305" s="29"/>
    </row>
    <row r="306" spans="1:7" x14ac:dyDescent="0.35">
      <c r="A306" s="23"/>
      <c r="B306" s="40"/>
      <c r="C306" s="23"/>
      <c r="D306" s="23"/>
      <c r="E306" s="29"/>
      <c r="F306" s="29"/>
      <c r="G306" s="29"/>
    </row>
    <row r="307" spans="1:7" x14ac:dyDescent="0.35">
      <c r="A307" s="23"/>
      <c r="B307" s="40"/>
      <c r="C307" s="23"/>
      <c r="D307" s="23"/>
      <c r="E307" s="29"/>
      <c r="F307" s="29"/>
      <c r="G307" s="29"/>
    </row>
    <row r="308" spans="1:7" x14ac:dyDescent="0.35">
      <c r="A308" s="23"/>
      <c r="B308" s="40"/>
      <c r="C308" s="23"/>
      <c r="D308" s="23"/>
      <c r="E308" s="29"/>
      <c r="F308" s="29"/>
      <c r="G308" s="29"/>
    </row>
    <row r="309" spans="1:7" x14ac:dyDescent="0.35">
      <c r="A309" s="23"/>
      <c r="B309" s="40"/>
      <c r="C309" s="23"/>
      <c r="D309" s="23"/>
      <c r="E309" s="29"/>
      <c r="F309" s="29"/>
      <c r="G309" s="29"/>
    </row>
    <row r="310" spans="1:7" x14ac:dyDescent="0.35">
      <c r="A310" s="23"/>
      <c r="B310" s="40"/>
      <c r="C310" s="23"/>
      <c r="D310" s="23"/>
      <c r="E310" s="29"/>
      <c r="F310" s="29"/>
      <c r="G310" s="29"/>
    </row>
    <row r="311" spans="1:7" x14ac:dyDescent="0.35">
      <c r="A311" s="23"/>
      <c r="B311" s="40"/>
      <c r="C311" s="23"/>
      <c r="D311" s="23"/>
      <c r="E311" s="29"/>
      <c r="F311" s="29"/>
      <c r="G311" s="29"/>
    </row>
    <row r="312" spans="1:7" x14ac:dyDescent="0.35">
      <c r="A312" s="23"/>
      <c r="B312" s="40"/>
      <c r="C312" s="23"/>
      <c r="D312" s="23"/>
      <c r="E312" s="29"/>
      <c r="F312" s="29"/>
      <c r="G312" s="29"/>
    </row>
    <row r="313" spans="1:7" x14ac:dyDescent="0.35">
      <c r="A313" s="23"/>
      <c r="B313" s="40"/>
      <c r="C313" s="23"/>
      <c r="D313" s="23"/>
      <c r="E313" s="29"/>
      <c r="F313" s="29"/>
      <c r="G313" s="29"/>
    </row>
    <row r="314" spans="1:7" x14ac:dyDescent="0.35">
      <c r="A314" s="42"/>
      <c r="B314" s="42"/>
      <c r="C314" s="42"/>
      <c r="D314" s="42"/>
      <c r="E314" s="42"/>
      <c r="F314" s="42"/>
      <c r="G314" s="42"/>
    </row>
    <row r="315" spans="1:7" x14ac:dyDescent="0.35">
      <c r="A315" s="23"/>
      <c r="B315" s="40"/>
      <c r="C315" s="23"/>
      <c r="D315" s="23"/>
      <c r="E315" s="29"/>
      <c r="F315" s="29"/>
      <c r="G315" s="29"/>
    </row>
    <row r="316" spans="1:7" x14ac:dyDescent="0.35">
      <c r="A316" s="23"/>
      <c r="B316" s="125"/>
      <c r="C316" s="23"/>
      <c r="D316" s="23"/>
      <c r="E316" s="29"/>
      <c r="F316" s="29"/>
      <c r="G316" s="29"/>
    </row>
    <row r="317" spans="1:7" x14ac:dyDescent="0.35">
      <c r="A317" s="23"/>
      <c r="B317" s="40"/>
      <c r="C317" s="23"/>
      <c r="D317" s="23"/>
      <c r="E317" s="29"/>
      <c r="F317" s="29"/>
      <c r="G317" s="29"/>
    </row>
    <row r="318" spans="1:7" x14ac:dyDescent="0.35">
      <c r="A318" s="23"/>
      <c r="B318" s="40"/>
      <c r="C318" s="23"/>
      <c r="D318" s="23"/>
      <c r="E318" s="29"/>
      <c r="F318" s="29"/>
      <c r="G318" s="29"/>
    </row>
    <row r="319" spans="1:7" x14ac:dyDescent="0.35">
      <c r="A319" s="23"/>
      <c r="B319" s="40"/>
      <c r="C319" s="23"/>
      <c r="D319" s="23"/>
      <c r="E319" s="29"/>
      <c r="F319" s="29"/>
      <c r="G319" s="29"/>
    </row>
    <row r="320" spans="1:7" x14ac:dyDescent="0.35">
      <c r="A320" s="23"/>
      <c r="B320" s="40"/>
      <c r="C320" s="23"/>
      <c r="D320" s="23"/>
      <c r="E320" s="29"/>
      <c r="F320" s="29"/>
      <c r="G320" s="29"/>
    </row>
    <row r="321" spans="1:7" x14ac:dyDescent="0.35">
      <c r="A321" s="23"/>
      <c r="B321" s="40"/>
      <c r="C321" s="23"/>
      <c r="D321" s="23"/>
      <c r="E321" s="29"/>
      <c r="F321" s="29"/>
      <c r="G321" s="29"/>
    </row>
    <row r="322" spans="1:7" x14ac:dyDescent="0.35">
      <c r="A322" s="23"/>
      <c r="B322" s="40"/>
      <c r="C322" s="23"/>
      <c r="D322" s="23"/>
      <c r="E322" s="29"/>
      <c r="F322" s="29"/>
      <c r="G322" s="29"/>
    </row>
    <row r="323" spans="1:7" x14ac:dyDescent="0.35">
      <c r="A323" s="23"/>
      <c r="B323" s="40"/>
      <c r="C323" s="23"/>
      <c r="D323" s="23"/>
      <c r="E323" s="29"/>
      <c r="F323" s="29"/>
      <c r="G323" s="29"/>
    </row>
    <row r="324" spans="1:7" x14ac:dyDescent="0.35">
      <c r="A324" s="42"/>
      <c r="B324" s="42"/>
      <c r="C324" s="42"/>
      <c r="D324" s="42"/>
      <c r="E324" s="42"/>
      <c r="F324" s="42"/>
      <c r="G324" s="42"/>
    </row>
    <row r="325" spans="1:7" x14ac:dyDescent="0.35">
      <c r="A325" s="23"/>
      <c r="B325" s="40"/>
      <c r="C325" s="23"/>
      <c r="D325" s="23"/>
      <c r="E325" s="29"/>
      <c r="F325" s="29"/>
      <c r="G325" s="29"/>
    </row>
    <row r="326" spans="1:7" x14ac:dyDescent="0.35">
      <c r="A326" s="23"/>
      <c r="B326" s="125"/>
      <c r="C326" s="23"/>
      <c r="D326" s="23"/>
      <c r="E326" s="29"/>
      <c r="F326" s="29"/>
      <c r="G326" s="29"/>
    </row>
    <row r="327" spans="1:7" x14ac:dyDescent="0.35">
      <c r="A327" s="23"/>
      <c r="B327" s="40"/>
      <c r="C327" s="23"/>
      <c r="D327" s="23"/>
      <c r="E327" s="29"/>
      <c r="F327" s="29"/>
      <c r="G327" s="29"/>
    </row>
    <row r="328" spans="1:7" x14ac:dyDescent="0.35">
      <c r="A328" s="23"/>
      <c r="B328" s="23"/>
      <c r="C328" s="23"/>
      <c r="D328" s="23"/>
      <c r="E328" s="29"/>
      <c r="F328" s="29"/>
      <c r="G328" s="29"/>
    </row>
    <row r="329" spans="1:7" x14ac:dyDescent="0.35">
      <c r="A329" s="23"/>
      <c r="B329" s="40"/>
      <c r="C329" s="23"/>
      <c r="D329" s="23"/>
      <c r="E329" s="29"/>
      <c r="F329" s="29"/>
      <c r="G329" s="29"/>
    </row>
    <row r="330" spans="1:7" x14ac:dyDescent="0.35">
      <c r="A330" s="23"/>
      <c r="B330" s="23"/>
      <c r="C330" s="124"/>
      <c r="D330" s="23"/>
      <c r="E330" s="21"/>
      <c r="F330" s="21"/>
      <c r="G330" s="21"/>
    </row>
    <row r="331" spans="1:7" x14ac:dyDescent="0.35">
      <c r="A331" s="23"/>
      <c r="B331" s="23"/>
      <c r="C331" s="124"/>
      <c r="D331" s="23"/>
      <c r="E331" s="21"/>
      <c r="F331" s="21"/>
      <c r="G331" s="21"/>
    </row>
    <row r="332" spans="1:7" x14ac:dyDescent="0.35">
      <c r="A332" s="23"/>
      <c r="B332" s="23"/>
      <c r="C332" s="124"/>
      <c r="D332" s="23"/>
      <c r="E332" s="21"/>
      <c r="F332" s="21"/>
      <c r="G332" s="21"/>
    </row>
    <row r="333" spans="1:7" x14ac:dyDescent="0.35">
      <c r="A333" s="23"/>
      <c r="B333" s="23"/>
      <c r="C333" s="124"/>
      <c r="D333" s="23"/>
      <c r="E333" s="21"/>
      <c r="F333" s="21"/>
      <c r="G333" s="21"/>
    </row>
    <row r="334" spans="1:7" x14ac:dyDescent="0.35">
      <c r="A334" s="23"/>
      <c r="B334" s="23"/>
      <c r="C334" s="124"/>
      <c r="D334" s="23"/>
      <c r="E334" s="21"/>
      <c r="F334" s="21"/>
      <c r="G334" s="21"/>
    </row>
    <row r="335" spans="1:7" x14ac:dyDescent="0.35">
      <c r="A335" s="23"/>
      <c r="B335" s="23"/>
      <c r="C335" s="124"/>
      <c r="D335" s="23"/>
      <c r="E335" s="21"/>
      <c r="F335" s="21"/>
      <c r="G335" s="21"/>
    </row>
    <row r="336" spans="1:7" x14ac:dyDescent="0.35">
      <c r="A336" s="23"/>
      <c r="B336" s="23"/>
      <c r="C336" s="124"/>
      <c r="D336" s="23"/>
      <c r="E336" s="21"/>
      <c r="F336" s="21"/>
      <c r="G336" s="21"/>
    </row>
    <row r="337" spans="1:7" x14ac:dyDescent="0.35">
      <c r="A337" s="23"/>
      <c r="B337" s="23"/>
      <c r="C337" s="124"/>
      <c r="D337" s="23"/>
      <c r="E337" s="21"/>
      <c r="F337" s="21"/>
      <c r="G337" s="21"/>
    </row>
    <row r="338" spans="1:7" x14ac:dyDescent="0.35">
      <c r="A338" s="23"/>
      <c r="B338" s="23"/>
      <c r="C338" s="124"/>
      <c r="D338" s="23"/>
      <c r="E338" s="21"/>
      <c r="F338" s="21"/>
      <c r="G338" s="21"/>
    </row>
    <row r="339" spans="1:7" x14ac:dyDescent="0.35">
      <c r="A339" s="23"/>
      <c r="B339" s="23"/>
      <c r="C339" s="124"/>
      <c r="D339" s="23"/>
      <c r="E339" s="21"/>
      <c r="F339" s="21"/>
      <c r="G339" s="21"/>
    </row>
    <row r="340" spans="1:7" x14ac:dyDescent="0.35">
      <c r="A340" s="23"/>
      <c r="B340" s="23"/>
      <c r="C340" s="124"/>
      <c r="D340" s="23"/>
      <c r="E340" s="21"/>
      <c r="F340" s="21"/>
      <c r="G340" s="21"/>
    </row>
    <row r="341" spans="1:7" x14ac:dyDescent="0.35">
      <c r="A341" s="23"/>
      <c r="B341" s="23"/>
      <c r="C341" s="124"/>
      <c r="D341" s="23"/>
      <c r="E341" s="21"/>
      <c r="F341" s="21"/>
      <c r="G341" s="21"/>
    </row>
    <row r="342" spans="1:7" x14ac:dyDescent="0.35">
      <c r="A342" s="23"/>
      <c r="B342" s="23"/>
      <c r="C342" s="124"/>
      <c r="D342" s="23"/>
      <c r="E342" s="21"/>
      <c r="F342" s="21"/>
      <c r="G342" s="21"/>
    </row>
    <row r="343" spans="1:7" x14ac:dyDescent="0.35">
      <c r="A343" s="23"/>
      <c r="B343" s="23"/>
      <c r="C343" s="124"/>
      <c r="D343" s="23"/>
      <c r="E343" s="21"/>
      <c r="F343" s="21"/>
      <c r="G343" s="21"/>
    </row>
    <row r="344" spans="1:7" x14ac:dyDescent="0.35">
      <c r="A344" s="23"/>
      <c r="B344" s="23"/>
      <c r="C344" s="124"/>
      <c r="D344" s="23"/>
      <c r="E344" s="21"/>
      <c r="F344" s="21"/>
      <c r="G344" s="21"/>
    </row>
    <row r="345" spans="1:7" x14ac:dyDescent="0.35">
      <c r="A345" s="23"/>
      <c r="B345" s="23"/>
      <c r="C345" s="124"/>
      <c r="D345" s="23"/>
      <c r="E345" s="21"/>
      <c r="F345" s="21"/>
      <c r="G345" s="21"/>
    </row>
    <row r="346" spans="1:7" x14ac:dyDescent="0.35">
      <c r="A346" s="23"/>
      <c r="B346" s="23"/>
      <c r="C346" s="124"/>
      <c r="D346" s="23"/>
      <c r="E346" s="21"/>
      <c r="F346" s="21"/>
      <c r="G346" s="21"/>
    </row>
    <row r="347" spans="1:7" x14ac:dyDescent="0.35">
      <c r="A347" s="23"/>
      <c r="B347" s="23"/>
      <c r="C347" s="124"/>
      <c r="D347" s="23"/>
      <c r="E347" s="21"/>
      <c r="F347" s="21"/>
      <c r="G347" s="21"/>
    </row>
    <row r="348" spans="1:7" x14ac:dyDescent="0.35">
      <c r="A348" s="23"/>
      <c r="B348" s="23"/>
      <c r="C348" s="124"/>
      <c r="D348" s="23"/>
      <c r="E348" s="21"/>
      <c r="F348" s="21"/>
      <c r="G348" s="21"/>
    </row>
    <row r="349" spans="1:7" x14ac:dyDescent="0.35">
      <c r="A349" s="23"/>
      <c r="B349" s="23"/>
      <c r="C349" s="124"/>
      <c r="D349" s="23"/>
      <c r="E349" s="21"/>
      <c r="F349" s="21"/>
      <c r="G349" s="21"/>
    </row>
    <row r="350" spans="1:7" x14ac:dyDescent="0.35">
      <c r="A350" s="23"/>
      <c r="B350" s="23"/>
      <c r="C350" s="124"/>
      <c r="D350" s="23"/>
      <c r="E350" s="21"/>
      <c r="F350" s="21"/>
      <c r="G350" s="21"/>
    </row>
    <row r="351" spans="1:7" x14ac:dyDescent="0.35">
      <c r="A351" s="23"/>
      <c r="B351" s="23"/>
      <c r="C351" s="124"/>
      <c r="D351" s="23"/>
      <c r="E351" s="21"/>
      <c r="F351" s="21"/>
      <c r="G351" s="21"/>
    </row>
    <row r="352" spans="1:7" x14ac:dyDescent="0.35">
      <c r="A352" s="23"/>
      <c r="B352" s="23"/>
      <c r="C352" s="124"/>
      <c r="D352" s="23"/>
      <c r="E352" s="21"/>
      <c r="F352" s="21"/>
      <c r="G352" s="21"/>
    </row>
    <row r="353" spans="1:7" x14ac:dyDescent="0.35">
      <c r="A353" s="23"/>
      <c r="B353" s="23"/>
      <c r="C353" s="124"/>
      <c r="D353" s="23"/>
      <c r="E353" s="21"/>
      <c r="F353" s="21"/>
      <c r="G353" s="21"/>
    </row>
    <row r="354" spans="1:7" x14ac:dyDescent="0.35">
      <c r="A354" s="23"/>
      <c r="B354" s="23"/>
      <c r="C354" s="124"/>
      <c r="D354" s="23"/>
      <c r="E354" s="21"/>
      <c r="F354" s="21"/>
      <c r="G354" s="21"/>
    </row>
    <row r="355" spans="1:7" x14ac:dyDescent="0.35">
      <c r="A355" s="23"/>
      <c r="B355" s="23"/>
      <c r="C355" s="124"/>
      <c r="D355" s="23"/>
      <c r="E355" s="21"/>
      <c r="F355" s="21"/>
      <c r="G355" s="21"/>
    </row>
    <row r="356" spans="1:7" x14ac:dyDescent="0.35">
      <c r="A356" s="23"/>
      <c r="B356" s="23"/>
      <c r="C356" s="124"/>
      <c r="D356" s="23"/>
      <c r="E356" s="21"/>
      <c r="F356" s="21"/>
      <c r="G356" s="21"/>
    </row>
    <row r="357" spans="1:7" x14ac:dyDescent="0.35">
      <c r="A357" s="23"/>
      <c r="B357" s="23"/>
      <c r="C357" s="124"/>
      <c r="D357" s="23"/>
      <c r="E357" s="21"/>
      <c r="F357" s="21"/>
      <c r="G357" s="21"/>
    </row>
    <row r="358" spans="1:7" x14ac:dyDescent="0.35">
      <c r="A358" s="23"/>
      <c r="B358" s="23"/>
      <c r="C358" s="124"/>
      <c r="D358" s="23"/>
      <c r="E358" s="21"/>
      <c r="F358" s="21"/>
      <c r="G358" s="21"/>
    </row>
    <row r="359" spans="1:7" x14ac:dyDescent="0.35">
      <c r="A359" s="23"/>
      <c r="B359" s="23"/>
      <c r="C359" s="124"/>
      <c r="D359" s="23"/>
      <c r="E359" s="21"/>
      <c r="F359" s="21"/>
      <c r="G359" s="21"/>
    </row>
    <row r="360" spans="1:7" x14ac:dyDescent="0.35">
      <c r="A360" s="23"/>
      <c r="B360" s="23"/>
      <c r="C360" s="124"/>
      <c r="D360" s="23"/>
      <c r="E360" s="21"/>
      <c r="F360" s="21"/>
      <c r="G360" s="21"/>
    </row>
    <row r="361" spans="1:7" x14ac:dyDescent="0.35">
      <c r="A361" s="23"/>
      <c r="B361" s="23"/>
      <c r="C361" s="124"/>
      <c r="D361" s="23"/>
      <c r="E361" s="21"/>
      <c r="F361" s="21"/>
      <c r="G361" s="21"/>
    </row>
    <row r="362" spans="1:7" x14ac:dyDescent="0.35">
      <c r="A362" s="23"/>
      <c r="B362" s="23"/>
      <c r="C362" s="124"/>
      <c r="D362" s="23"/>
      <c r="E362" s="21"/>
      <c r="F362" s="21"/>
      <c r="G362" s="21"/>
    </row>
    <row r="363" spans="1:7" x14ac:dyDescent="0.35">
      <c r="A363" s="23"/>
      <c r="B363" s="23"/>
      <c r="C363" s="124"/>
      <c r="D363" s="23"/>
      <c r="E363" s="21"/>
      <c r="F363" s="21"/>
      <c r="G363" s="21"/>
    </row>
    <row r="364" spans="1:7" x14ac:dyDescent="0.35">
      <c r="A364" s="23"/>
      <c r="B364" s="23"/>
      <c r="C364" s="124"/>
      <c r="D364" s="23"/>
      <c r="E364" s="21"/>
      <c r="F364" s="21"/>
      <c r="G364" s="21"/>
    </row>
    <row r="365" spans="1:7" x14ac:dyDescent="0.35">
      <c r="A365" s="23"/>
      <c r="B365" s="23"/>
      <c r="C365" s="124"/>
      <c r="D365" s="23"/>
      <c r="E365" s="21"/>
      <c r="F365" s="21"/>
      <c r="G365" s="21"/>
    </row>
    <row r="366" spans="1:7" x14ac:dyDescent="0.35">
      <c r="A366" s="23"/>
      <c r="B366" s="23"/>
      <c r="C366" s="124"/>
      <c r="D366" s="23"/>
      <c r="E366" s="21"/>
      <c r="F366" s="21"/>
      <c r="G366" s="21"/>
    </row>
    <row r="367" spans="1:7" x14ac:dyDescent="0.35">
      <c r="A367" s="23"/>
      <c r="B367" s="23"/>
      <c r="C367" s="124"/>
      <c r="D367" s="23"/>
      <c r="E367" s="21"/>
      <c r="F367" s="21"/>
      <c r="G367" s="21"/>
    </row>
    <row r="368" spans="1:7" x14ac:dyDescent="0.35">
      <c r="A368" s="23"/>
      <c r="B368" s="23"/>
      <c r="C368" s="124"/>
      <c r="D368" s="23"/>
      <c r="E368" s="21"/>
      <c r="F368" s="21"/>
      <c r="G368" s="21"/>
    </row>
    <row r="369" spans="1:7" x14ac:dyDescent="0.35">
      <c r="A369" s="23"/>
      <c r="B369" s="23"/>
      <c r="C369" s="124"/>
      <c r="D369" s="23"/>
      <c r="E369" s="21"/>
      <c r="F369" s="21"/>
      <c r="G369" s="21"/>
    </row>
    <row r="370" spans="1:7" x14ac:dyDescent="0.35">
      <c r="A370" s="23"/>
      <c r="B370" s="23"/>
      <c r="C370" s="124"/>
      <c r="D370" s="23"/>
      <c r="E370" s="21"/>
      <c r="F370" s="21"/>
      <c r="G370" s="21"/>
    </row>
    <row r="371" spans="1:7" x14ac:dyDescent="0.35">
      <c r="A371" s="23"/>
      <c r="B371" s="23"/>
      <c r="C371" s="124"/>
      <c r="D371" s="23"/>
      <c r="E371" s="21"/>
      <c r="F371" s="21"/>
      <c r="G371" s="21"/>
    </row>
    <row r="372" spans="1:7" x14ac:dyDescent="0.35">
      <c r="A372" s="23"/>
      <c r="B372" s="23"/>
      <c r="C372" s="124"/>
      <c r="D372" s="23"/>
      <c r="E372" s="21"/>
      <c r="F372" s="21"/>
      <c r="G372" s="21"/>
    </row>
    <row r="373" spans="1:7" x14ac:dyDescent="0.35">
      <c r="A373" s="23"/>
      <c r="B373" s="23"/>
      <c r="C373" s="124"/>
      <c r="D373" s="23"/>
      <c r="E373" s="21"/>
      <c r="F373" s="21"/>
      <c r="G373" s="21"/>
    </row>
    <row r="374" spans="1:7" x14ac:dyDescent="0.35">
      <c r="A374" s="23"/>
      <c r="B374" s="23"/>
      <c r="C374" s="124"/>
      <c r="D374" s="23"/>
      <c r="E374" s="21"/>
      <c r="F374" s="21"/>
      <c r="G374" s="21"/>
    </row>
    <row r="375" spans="1:7" x14ac:dyDescent="0.35">
      <c r="A375" s="23"/>
      <c r="B375" s="23"/>
      <c r="C375" s="124"/>
      <c r="D375" s="23"/>
      <c r="E375" s="21"/>
      <c r="F375" s="21"/>
      <c r="G375" s="21"/>
    </row>
    <row r="376" spans="1:7" x14ac:dyDescent="0.35">
      <c r="A376" s="23"/>
      <c r="B376" s="23"/>
      <c r="C376" s="124"/>
      <c r="D376" s="23"/>
      <c r="E376" s="21"/>
      <c r="F376" s="21"/>
      <c r="G376" s="21"/>
    </row>
    <row r="377" spans="1:7" x14ac:dyDescent="0.35">
      <c r="A377" s="23"/>
      <c r="B377" s="23"/>
      <c r="C377" s="124"/>
      <c r="D377" s="23"/>
      <c r="E377" s="21"/>
      <c r="F377" s="21"/>
      <c r="G377" s="21"/>
    </row>
    <row r="378" spans="1:7" x14ac:dyDescent="0.35">
      <c r="A378" s="23"/>
      <c r="B378" s="23"/>
      <c r="C378" s="124"/>
      <c r="D378" s="23"/>
      <c r="E378" s="21"/>
      <c r="F378" s="21"/>
      <c r="G378" s="21"/>
    </row>
    <row r="379" spans="1:7" x14ac:dyDescent="0.35">
      <c r="A379" s="23"/>
      <c r="B379" s="23"/>
      <c r="C379" s="124"/>
      <c r="D379" s="23"/>
      <c r="E379" s="21"/>
      <c r="F379" s="21"/>
      <c r="G379" s="21"/>
    </row>
    <row r="380" spans="1:7" ht="18.5" x14ac:dyDescent="0.35">
      <c r="A380" s="95"/>
      <c r="B380" s="123"/>
      <c r="C380" s="95"/>
      <c r="D380" s="95"/>
      <c r="E380" s="95"/>
      <c r="F380" s="95"/>
      <c r="G380" s="95"/>
    </row>
    <row r="381" spans="1:7" x14ac:dyDescent="0.35">
      <c r="A381" s="42"/>
      <c r="B381" s="42"/>
      <c r="C381" s="42"/>
      <c r="D381" s="42"/>
      <c r="E381" s="42"/>
      <c r="F381" s="42"/>
      <c r="G381" s="42"/>
    </row>
    <row r="382" spans="1:7" x14ac:dyDescent="0.35">
      <c r="A382" s="23"/>
      <c r="B382" s="23"/>
      <c r="C382" s="104"/>
      <c r="D382" s="37"/>
      <c r="E382" s="37"/>
      <c r="F382" s="55"/>
      <c r="G382" s="55"/>
    </row>
    <row r="383" spans="1:7" x14ac:dyDescent="0.35">
      <c r="A383" s="37"/>
      <c r="B383" s="23"/>
      <c r="C383" s="23"/>
      <c r="D383" s="37"/>
      <c r="E383" s="37"/>
      <c r="F383" s="55"/>
      <c r="G383" s="55"/>
    </row>
    <row r="384" spans="1:7" x14ac:dyDescent="0.35">
      <c r="A384" s="23"/>
      <c r="B384" s="23"/>
      <c r="C384" s="23"/>
      <c r="D384" s="37"/>
      <c r="E384" s="37"/>
      <c r="F384" s="55"/>
      <c r="G384" s="55"/>
    </row>
    <row r="385" spans="1:7" x14ac:dyDescent="0.35">
      <c r="A385" s="23"/>
      <c r="B385" s="40"/>
      <c r="C385" s="104"/>
      <c r="D385" s="104"/>
      <c r="E385" s="37"/>
      <c r="F385" s="111"/>
      <c r="G385" s="111"/>
    </row>
    <row r="386" spans="1:7" x14ac:dyDescent="0.35">
      <c r="A386" s="23"/>
      <c r="B386" s="40"/>
      <c r="C386" s="104"/>
      <c r="D386" s="104"/>
      <c r="E386" s="37"/>
      <c r="F386" s="111"/>
      <c r="G386" s="111"/>
    </row>
    <row r="387" spans="1:7" x14ac:dyDescent="0.35">
      <c r="A387" s="23"/>
      <c r="B387" s="40"/>
      <c r="C387" s="104"/>
      <c r="D387" s="104"/>
      <c r="E387" s="37"/>
      <c r="F387" s="111"/>
      <c r="G387" s="111"/>
    </row>
    <row r="388" spans="1:7" x14ac:dyDescent="0.35">
      <c r="A388" s="23"/>
      <c r="B388" s="40"/>
      <c r="C388" s="104"/>
      <c r="D388" s="104"/>
      <c r="E388" s="37"/>
      <c r="F388" s="111"/>
      <c r="G388" s="111"/>
    </row>
    <row r="389" spans="1:7" x14ac:dyDescent="0.35">
      <c r="A389" s="23"/>
      <c r="B389" s="40"/>
      <c r="C389" s="104"/>
      <c r="D389" s="104"/>
      <c r="E389" s="37"/>
      <c r="F389" s="111"/>
      <c r="G389" s="111"/>
    </row>
    <row r="390" spans="1:7" x14ac:dyDescent="0.35">
      <c r="A390" s="23"/>
      <c r="B390" s="40"/>
      <c r="C390" s="104"/>
      <c r="D390" s="104"/>
      <c r="E390" s="37"/>
      <c r="F390" s="111"/>
      <c r="G390" s="111"/>
    </row>
    <row r="391" spans="1:7" x14ac:dyDescent="0.35">
      <c r="A391" s="23"/>
      <c r="B391" s="40"/>
      <c r="C391" s="104"/>
      <c r="D391" s="104"/>
      <c r="E391" s="37"/>
      <c r="F391" s="111"/>
      <c r="G391" s="111"/>
    </row>
    <row r="392" spans="1:7" x14ac:dyDescent="0.35">
      <c r="A392" s="23"/>
      <c r="B392" s="40"/>
      <c r="C392" s="104"/>
      <c r="D392" s="105"/>
      <c r="E392" s="37"/>
      <c r="F392" s="111"/>
      <c r="G392" s="111"/>
    </row>
    <row r="393" spans="1:7" x14ac:dyDescent="0.35">
      <c r="A393" s="23"/>
      <c r="B393" s="40"/>
      <c r="C393" s="104"/>
      <c r="D393" s="105"/>
      <c r="E393" s="37"/>
      <c r="F393" s="111"/>
      <c r="G393" s="111"/>
    </row>
    <row r="394" spans="1:7" x14ac:dyDescent="0.35">
      <c r="A394" s="23"/>
      <c r="B394" s="40"/>
      <c r="C394" s="104"/>
      <c r="D394" s="105"/>
      <c r="E394" s="40"/>
      <c r="F394" s="111"/>
      <c r="G394" s="111"/>
    </row>
    <row r="395" spans="1:7" x14ac:dyDescent="0.35">
      <c r="A395" s="23"/>
      <c r="B395" s="40"/>
      <c r="C395" s="104"/>
      <c r="D395" s="105"/>
      <c r="E395" s="40"/>
      <c r="F395" s="111"/>
      <c r="G395" s="111"/>
    </row>
    <row r="396" spans="1:7" x14ac:dyDescent="0.35">
      <c r="A396" s="23"/>
      <c r="B396" s="40"/>
      <c r="C396" s="104"/>
      <c r="D396" s="105"/>
      <c r="E396" s="40"/>
      <c r="F396" s="111"/>
      <c r="G396" s="111"/>
    </row>
    <row r="397" spans="1:7" x14ac:dyDescent="0.35">
      <c r="A397" s="23"/>
      <c r="B397" s="40"/>
      <c r="C397" s="104"/>
      <c r="D397" s="105"/>
      <c r="E397" s="40"/>
      <c r="F397" s="111"/>
      <c r="G397" s="111"/>
    </row>
    <row r="398" spans="1:7" x14ac:dyDescent="0.35">
      <c r="A398" s="23"/>
      <c r="B398" s="40"/>
      <c r="C398" s="104"/>
      <c r="D398" s="105"/>
      <c r="E398" s="40"/>
      <c r="F398" s="111"/>
      <c r="G398" s="111"/>
    </row>
    <row r="399" spans="1:7" x14ac:dyDescent="0.35">
      <c r="A399" s="23"/>
      <c r="B399" s="40"/>
      <c r="C399" s="104"/>
      <c r="D399" s="105"/>
      <c r="E399" s="40"/>
      <c r="F399" s="111"/>
      <c r="G399" s="111"/>
    </row>
    <row r="400" spans="1:7" x14ac:dyDescent="0.35">
      <c r="A400" s="23"/>
      <c r="B400" s="40"/>
      <c r="C400" s="104"/>
      <c r="D400" s="105"/>
      <c r="E400" s="23"/>
      <c r="F400" s="111"/>
      <c r="G400" s="111"/>
    </row>
    <row r="401" spans="1:7" x14ac:dyDescent="0.35">
      <c r="A401" s="23"/>
      <c r="B401" s="40"/>
      <c r="C401" s="104"/>
      <c r="D401" s="105"/>
      <c r="E401" s="145"/>
      <c r="F401" s="111"/>
      <c r="G401" s="111"/>
    </row>
    <row r="402" spans="1:7" x14ac:dyDescent="0.35">
      <c r="A402" s="23"/>
      <c r="B402" s="40"/>
      <c r="C402" s="104"/>
      <c r="D402" s="105"/>
      <c r="E402" s="145"/>
      <c r="F402" s="111"/>
      <c r="G402" s="111"/>
    </row>
    <row r="403" spans="1:7" x14ac:dyDescent="0.35">
      <c r="A403" s="23"/>
      <c r="B403" s="40"/>
      <c r="C403" s="104"/>
      <c r="D403" s="105"/>
      <c r="E403" s="145"/>
      <c r="F403" s="111"/>
      <c r="G403" s="111"/>
    </row>
    <row r="404" spans="1:7" x14ac:dyDescent="0.35">
      <c r="A404" s="23"/>
      <c r="B404" s="40"/>
      <c r="C404" s="104"/>
      <c r="D404" s="105"/>
      <c r="E404" s="145"/>
      <c r="F404" s="111"/>
      <c r="G404" s="111"/>
    </row>
    <row r="405" spans="1:7" x14ac:dyDescent="0.35">
      <c r="A405" s="23"/>
      <c r="B405" s="40"/>
      <c r="C405" s="104"/>
      <c r="D405" s="105"/>
      <c r="E405" s="145"/>
      <c r="F405" s="111"/>
      <c r="G405" s="111"/>
    </row>
    <row r="406" spans="1:7" x14ac:dyDescent="0.35">
      <c r="A406" s="23"/>
      <c r="B406" s="40"/>
      <c r="C406" s="104"/>
      <c r="D406" s="105"/>
      <c r="E406" s="145"/>
      <c r="F406" s="111"/>
      <c r="G406" s="111"/>
    </row>
    <row r="407" spans="1:7" x14ac:dyDescent="0.35">
      <c r="A407" s="23"/>
      <c r="B407" s="40"/>
      <c r="C407" s="104"/>
      <c r="D407" s="105"/>
      <c r="E407" s="145"/>
      <c r="F407" s="111"/>
      <c r="G407" s="111"/>
    </row>
    <row r="408" spans="1:7" x14ac:dyDescent="0.35">
      <c r="A408" s="23"/>
      <c r="B408" s="40"/>
      <c r="C408" s="104"/>
      <c r="D408" s="105"/>
      <c r="E408" s="145"/>
      <c r="F408" s="111"/>
      <c r="G408" s="111"/>
    </row>
    <row r="409" spans="1:7" x14ac:dyDescent="0.35">
      <c r="A409" s="23"/>
      <c r="B409" s="50"/>
      <c r="C409" s="106"/>
      <c r="D409" s="48"/>
      <c r="E409" s="145"/>
      <c r="F409" s="146"/>
      <c r="G409" s="146"/>
    </row>
    <row r="410" spans="1:7" x14ac:dyDescent="0.35">
      <c r="A410" s="42"/>
      <c r="B410" s="42"/>
      <c r="C410" s="42"/>
      <c r="D410" s="42"/>
      <c r="E410" s="42"/>
      <c r="F410" s="42"/>
      <c r="G410" s="42"/>
    </row>
    <row r="411" spans="1:7" x14ac:dyDescent="0.35">
      <c r="A411" s="23"/>
      <c r="B411" s="23"/>
      <c r="C411" s="124"/>
      <c r="D411" s="23"/>
      <c r="E411" s="23"/>
      <c r="F411" s="23"/>
      <c r="G411" s="23"/>
    </row>
    <row r="412" spans="1:7" x14ac:dyDescent="0.35">
      <c r="A412" s="23"/>
      <c r="B412" s="23"/>
      <c r="C412" s="23"/>
      <c r="D412" s="23"/>
      <c r="E412" s="23"/>
      <c r="F412" s="23"/>
      <c r="G412" s="23"/>
    </row>
    <row r="413" spans="1:7" x14ac:dyDescent="0.35">
      <c r="A413" s="23"/>
      <c r="B413" s="40"/>
      <c r="C413" s="23"/>
      <c r="D413" s="23"/>
      <c r="E413" s="23"/>
      <c r="F413" s="23"/>
      <c r="G413" s="23"/>
    </row>
    <row r="414" spans="1:7" x14ac:dyDescent="0.35">
      <c r="A414" s="23"/>
      <c r="B414" s="23"/>
      <c r="C414" s="104"/>
      <c r="D414" s="105"/>
      <c r="E414" s="23"/>
      <c r="F414" s="111"/>
      <c r="G414" s="111"/>
    </row>
    <row r="415" spans="1:7" x14ac:dyDescent="0.35">
      <c r="A415" s="23"/>
      <c r="B415" s="23"/>
      <c r="C415" s="104"/>
      <c r="D415" s="105"/>
      <c r="E415" s="23"/>
      <c r="F415" s="111"/>
      <c r="G415" s="111"/>
    </row>
    <row r="416" spans="1:7" x14ac:dyDescent="0.35">
      <c r="A416" s="23"/>
      <c r="B416" s="23"/>
      <c r="C416" s="104"/>
      <c r="D416" s="105"/>
      <c r="E416" s="23"/>
      <c r="F416" s="111"/>
      <c r="G416" s="111"/>
    </row>
    <row r="417" spans="1:7" x14ac:dyDescent="0.35">
      <c r="A417" s="23"/>
      <c r="B417" s="23"/>
      <c r="C417" s="104"/>
      <c r="D417" s="105"/>
      <c r="E417" s="23"/>
      <c r="F417" s="111"/>
      <c r="G417" s="111"/>
    </row>
    <row r="418" spans="1:7" x14ac:dyDescent="0.35">
      <c r="A418" s="23"/>
      <c r="B418" s="23"/>
      <c r="C418" s="104"/>
      <c r="D418" s="105"/>
      <c r="E418" s="23"/>
      <c r="F418" s="111"/>
      <c r="G418" s="111"/>
    </row>
    <row r="419" spans="1:7" x14ac:dyDescent="0.35">
      <c r="A419" s="23"/>
      <c r="B419" s="23"/>
      <c r="C419" s="104"/>
      <c r="D419" s="105"/>
      <c r="E419" s="23"/>
      <c r="F419" s="111"/>
      <c r="G419" s="111"/>
    </row>
    <row r="420" spans="1:7" x14ac:dyDescent="0.35">
      <c r="A420" s="23"/>
      <c r="B420" s="23"/>
      <c r="C420" s="104"/>
      <c r="D420" s="105"/>
      <c r="E420" s="23"/>
      <c r="F420" s="111"/>
      <c r="G420" s="111"/>
    </row>
    <row r="421" spans="1:7" x14ac:dyDescent="0.35">
      <c r="A421" s="23"/>
      <c r="B421" s="23"/>
      <c r="C421" s="104"/>
      <c r="D421" s="105"/>
      <c r="E421" s="23"/>
      <c r="F421" s="111"/>
      <c r="G421" s="111"/>
    </row>
    <row r="422" spans="1:7" x14ac:dyDescent="0.35">
      <c r="A422" s="23"/>
      <c r="B422" s="50"/>
      <c r="C422" s="104"/>
      <c r="D422" s="105"/>
      <c r="E422" s="23"/>
      <c r="F422" s="124"/>
      <c r="G422" s="124"/>
    </row>
    <row r="423" spans="1:7" x14ac:dyDescent="0.35">
      <c r="A423" s="23"/>
      <c r="B423" s="52"/>
      <c r="C423" s="104"/>
      <c r="D423" s="105"/>
      <c r="E423" s="23"/>
      <c r="F423" s="111"/>
      <c r="G423" s="111"/>
    </row>
    <row r="424" spans="1:7" x14ac:dyDescent="0.35">
      <c r="A424" s="23"/>
      <c r="B424" s="52"/>
      <c r="C424" s="104"/>
      <c r="D424" s="105"/>
      <c r="E424" s="23"/>
      <c r="F424" s="111"/>
      <c r="G424" s="111"/>
    </row>
    <row r="425" spans="1:7" x14ac:dyDescent="0.35">
      <c r="A425" s="23"/>
      <c r="B425" s="52"/>
      <c r="C425" s="104"/>
      <c r="D425" s="105"/>
      <c r="E425" s="23"/>
      <c r="F425" s="111"/>
      <c r="G425" s="111"/>
    </row>
    <row r="426" spans="1:7" x14ac:dyDescent="0.35">
      <c r="A426" s="23"/>
      <c r="B426" s="52"/>
      <c r="C426" s="104"/>
      <c r="D426" s="105"/>
      <c r="E426" s="23"/>
      <c r="F426" s="111"/>
      <c r="G426" s="111"/>
    </row>
    <row r="427" spans="1:7" x14ac:dyDescent="0.35">
      <c r="A427" s="23"/>
      <c r="B427" s="52"/>
      <c r="C427" s="104"/>
      <c r="D427" s="105"/>
      <c r="E427" s="23"/>
      <c r="F427" s="111"/>
      <c r="G427" s="111"/>
    </row>
    <row r="428" spans="1:7" x14ac:dyDescent="0.35">
      <c r="A428" s="23"/>
      <c r="B428" s="52"/>
      <c r="C428" s="104"/>
      <c r="D428" s="105"/>
      <c r="E428" s="23"/>
      <c r="F428" s="111"/>
      <c r="G428" s="111"/>
    </row>
    <row r="429" spans="1:7" x14ac:dyDescent="0.35">
      <c r="A429" s="23"/>
      <c r="B429" s="52"/>
      <c r="C429" s="23"/>
      <c r="D429" s="23"/>
      <c r="E429" s="23"/>
      <c r="F429" s="49"/>
      <c r="G429" s="49"/>
    </row>
    <row r="430" spans="1:7" x14ac:dyDescent="0.35">
      <c r="A430" s="23"/>
      <c r="B430" s="52"/>
      <c r="C430" s="23"/>
      <c r="D430" s="23"/>
      <c r="E430" s="23"/>
      <c r="F430" s="49"/>
      <c r="G430" s="49"/>
    </row>
    <row r="431" spans="1:7" x14ac:dyDescent="0.35">
      <c r="A431" s="23"/>
      <c r="B431" s="52"/>
      <c r="C431" s="23"/>
      <c r="D431" s="23"/>
      <c r="E431" s="23"/>
      <c r="F431" s="145"/>
      <c r="G431" s="145"/>
    </row>
    <row r="432" spans="1:7" x14ac:dyDescent="0.35">
      <c r="A432" s="42"/>
      <c r="B432" s="42"/>
      <c r="C432" s="42"/>
      <c r="D432" s="42"/>
      <c r="E432" s="42"/>
      <c r="F432" s="42"/>
      <c r="G432" s="42"/>
    </row>
    <row r="433" spans="1:7" x14ac:dyDescent="0.35">
      <c r="A433" s="23"/>
      <c r="B433" s="23"/>
      <c r="C433" s="124"/>
      <c r="D433" s="23"/>
      <c r="E433" s="23"/>
      <c r="F433" s="23"/>
      <c r="G433" s="23"/>
    </row>
    <row r="434" spans="1:7" x14ac:dyDescent="0.35">
      <c r="A434" s="23"/>
      <c r="B434" s="23"/>
      <c r="C434" s="23"/>
      <c r="D434" s="23"/>
      <c r="E434" s="23"/>
      <c r="F434" s="23"/>
      <c r="G434" s="23"/>
    </row>
    <row r="435" spans="1:7" x14ac:dyDescent="0.35">
      <c r="A435" s="23"/>
      <c r="B435" s="40"/>
      <c r="C435" s="23"/>
      <c r="D435" s="23"/>
      <c r="E435" s="23"/>
      <c r="F435" s="23"/>
      <c r="G435" s="23"/>
    </row>
    <row r="436" spans="1:7" x14ac:dyDescent="0.35">
      <c r="A436" s="23"/>
      <c r="B436" s="23"/>
      <c r="C436" s="104"/>
      <c r="D436" s="105"/>
      <c r="E436" s="23"/>
      <c r="F436" s="111"/>
      <c r="G436" s="111"/>
    </row>
    <row r="437" spans="1:7" x14ac:dyDescent="0.35">
      <c r="A437" s="23"/>
      <c r="B437" s="23"/>
      <c r="C437" s="104"/>
      <c r="D437" s="105"/>
      <c r="E437" s="23"/>
      <c r="F437" s="111"/>
      <c r="G437" s="111"/>
    </row>
    <row r="438" spans="1:7" x14ac:dyDescent="0.35">
      <c r="A438" s="23"/>
      <c r="B438" s="23"/>
      <c r="C438" s="104"/>
      <c r="D438" s="105"/>
      <c r="E438" s="23"/>
      <c r="F438" s="111"/>
      <c r="G438" s="111"/>
    </row>
    <row r="439" spans="1:7" x14ac:dyDescent="0.35">
      <c r="A439" s="23"/>
      <c r="B439" s="23"/>
      <c r="C439" s="104"/>
      <c r="D439" s="105"/>
      <c r="E439" s="23"/>
      <c r="F439" s="111"/>
      <c r="G439" s="111"/>
    </row>
    <row r="440" spans="1:7" x14ac:dyDescent="0.35">
      <c r="A440" s="23"/>
      <c r="B440" s="23"/>
      <c r="C440" s="104"/>
      <c r="D440" s="105"/>
      <c r="E440" s="23"/>
      <c r="F440" s="111"/>
      <c r="G440" s="111"/>
    </row>
    <row r="441" spans="1:7" x14ac:dyDescent="0.35">
      <c r="A441" s="23"/>
      <c r="B441" s="23"/>
      <c r="C441" s="104"/>
      <c r="D441" s="105"/>
      <c r="E441" s="23"/>
      <c r="F441" s="111"/>
      <c r="G441" s="111"/>
    </row>
    <row r="442" spans="1:7" x14ac:dyDescent="0.35">
      <c r="A442" s="23"/>
      <c r="B442" s="23"/>
      <c r="C442" s="104"/>
      <c r="D442" s="105"/>
      <c r="E442" s="23"/>
      <c r="F442" s="111"/>
      <c r="G442" s="111"/>
    </row>
    <row r="443" spans="1:7" x14ac:dyDescent="0.35">
      <c r="A443" s="23"/>
      <c r="B443" s="23"/>
      <c r="C443" s="104"/>
      <c r="D443" s="105"/>
      <c r="E443" s="23"/>
      <c r="F443" s="111"/>
      <c r="G443" s="111"/>
    </row>
    <row r="444" spans="1:7" x14ac:dyDescent="0.35">
      <c r="A444" s="23"/>
      <c r="B444" s="50"/>
      <c r="C444" s="104"/>
      <c r="D444" s="105"/>
      <c r="E444" s="23"/>
      <c r="F444" s="124"/>
      <c r="G444" s="124"/>
    </row>
    <row r="445" spans="1:7" x14ac:dyDescent="0.35">
      <c r="A445" s="23"/>
      <c r="B445" s="52"/>
      <c r="C445" s="104"/>
      <c r="D445" s="105"/>
      <c r="E445" s="23"/>
      <c r="F445" s="111"/>
      <c r="G445" s="111"/>
    </row>
    <row r="446" spans="1:7" x14ac:dyDescent="0.35">
      <c r="A446" s="23"/>
      <c r="B446" s="52"/>
      <c r="C446" s="104"/>
      <c r="D446" s="105"/>
      <c r="E446" s="23"/>
      <c r="F446" s="111"/>
      <c r="G446" s="111"/>
    </row>
    <row r="447" spans="1:7" x14ac:dyDescent="0.35">
      <c r="A447" s="23"/>
      <c r="B447" s="52"/>
      <c r="C447" s="104"/>
      <c r="D447" s="105"/>
      <c r="E447" s="23"/>
      <c r="F447" s="111"/>
      <c r="G447" s="111"/>
    </row>
    <row r="448" spans="1:7" x14ac:dyDescent="0.35">
      <c r="A448" s="23"/>
      <c r="B448" s="52"/>
      <c r="C448" s="104"/>
      <c r="D448" s="105"/>
      <c r="E448" s="23"/>
      <c r="F448" s="111"/>
      <c r="G448" s="111"/>
    </row>
    <row r="449" spans="1:7" x14ac:dyDescent="0.35">
      <c r="A449" s="23"/>
      <c r="B449" s="52"/>
      <c r="C449" s="104"/>
      <c r="D449" s="105"/>
      <c r="E449" s="23"/>
      <c r="F449" s="111"/>
      <c r="G449" s="111"/>
    </row>
    <row r="450" spans="1:7" x14ac:dyDescent="0.35">
      <c r="A450" s="23"/>
      <c r="B450" s="52"/>
      <c r="C450" s="104"/>
      <c r="D450" s="105"/>
      <c r="E450" s="23"/>
      <c r="F450" s="111"/>
      <c r="G450" s="111"/>
    </row>
    <row r="451" spans="1:7" x14ac:dyDescent="0.35">
      <c r="A451" s="23"/>
      <c r="B451" s="52"/>
      <c r="C451" s="23"/>
      <c r="D451" s="23"/>
      <c r="E451" s="23"/>
      <c r="F451" s="111"/>
      <c r="G451" s="111"/>
    </row>
    <row r="452" spans="1:7" x14ac:dyDescent="0.35">
      <c r="A452" s="23"/>
      <c r="B452" s="52"/>
      <c r="C452" s="23"/>
      <c r="D452" s="23"/>
      <c r="E452" s="23"/>
      <c r="F452" s="111"/>
      <c r="G452" s="111"/>
    </row>
    <row r="453" spans="1:7" x14ac:dyDescent="0.35">
      <c r="A453" s="23"/>
      <c r="B453" s="52"/>
      <c r="C453" s="23"/>
      <c r="D453" s="23"/>
      <c r="E453" s="23"/>
      <c r="F453" s="111"/>
      <c r="G453" s="124"/>
    </row>
    <row r="454" spans="1:7" x14ac:dyDescent="0.35">
      <c r="A454" s="42"/>
      <c r="B454" s="42"/>
      <c r="C454" s="42"/>
      <c r="D454" s="42"/>
      <c r="E454" s="42"/>
      <c r="F454" s="42"/>
      <c r="G454" s="42"/>
    </row>
    <row r="455" spans="1:7" x14ac:dyDescent="0.35">
      <c r="A455" s="23"/>
      <c r="B455" s="40"/>
      <c r="C455" s="124"/>
      <c r="D455" s="124"/>
      <c r="E455" s="23"/>
      <c r="F455" s="23"/>
      <c r="G455" s="23"/>
    </row>
    <row r="456" spans="1:7" x14ac:dyDescent="0.35">
      <c r="A456" s="23"/>
      <c r="B456" s="40"/>
      <c r="C456" s="124"/>
      <c r="D456" s="124"/>
      <c r="E456" s="23"/>
      <c r="F456" s="23"/>
      <c r="G456" s="23"/>
    </row>
    <row r="457" spans="1:7" x14ac:dyDescent="0.35">
      <c r="A457" s="23"/>
      <c r="B457" s="40"/>
      <c r="C457" s="124"/>
      <c r="D457" s="124"/>
      <c r="E457" s="23"/>
      <c r="F457" s="23"/>
      <c r="G457" s="23"/>
    </row>
    <row r="458" spans="1:7" x14ac:dyDescent="0.35">
      <c r="A458" s="23"/>
      <c r="B458" s="40"/>
      <c r="C458" s="124"/>
      <c r="D458" s="124"/>
      <c r="E458" s="23"/>
      <c r="F458" s="23"/>
      <c r="G458" s="23"/>
    </row>
    <row r="459" spans="1:7" x14ac:dyDescent="0.35">
      <c r="A459" s="23"/>
      <c r="B459" s="40"/>
      <c r="C459" s="124"/>
      <c r="D459" s="124"/>
      <c r="E459" s="23"/>
      <c r="F459" s="23"/>
      <c r="G459" s="23"/>
    </row>
    <row r="460" spans="1:7" x14ac:dyDescent="0.35">
      <c r="A460" s="23"/>
      <c r="B460" s="40"/>
      <c r="C460" s="124"/>
      <c r="D460" s="124"/>
      <c r="E460" s="23"/>
      <c r="F460" s="23"/>
      <c r="G460" s="23"/>
    </row>
    <row r="461" spans="1:7" x14ac:dyDescent="0.35">
      <c r="A461" s="23"/>
      <c r="B461" s="40"/>
      <c r="C461" s="124"/>
      <c r="D461" s="124"/>
      <c r="E461" s="23"/>
      <c r="F461" s="23"/>
      <c r="G461" s="23"/>
    </row>
    <row r="462" spans="1:7" x14ac:dyDescent="0.35">
      <c r="A462" s="23"/>
      <c r="B462" s="40"/>
      <c r="C462" s="124"/>
      <c r="D462" s="124"/>
      <c r="E462" s="23"/>
      <c r="F462" s="23"/>
      <c r="G462" s="23"/>
    </row>
    <row r="463" spans="1:7" x14ac:dyDescent="0.35">
      <c r="A463" s="23"/>
      <c r="B463" s="40"/>
      <c r="C463" s="124"/>
      <c r="D463" s="124"/>
      <c r="E463" s="23"/>
      <c r="F463" s="23"/>
      <c r="G463" s="23"/>
    </row>
    <row r="464" spans="1:7" x14ac:dyDescent="0.35">
      <c r="A464" s="23"/>
      <c r="B464" s="40"/>
      <c r="C464" s="124"/>
      <c r="D464" s="124"/>
      <c r="E464" s="23"/>
      <c r="F464" s="23"/>
      <c r="G464" s="23"/>
    </row>
    <row r="465" spans="1:7" x14ac:dyDescent="0.35">
      <c r="A465" s="23"/>
      <c r="B465" s="52"/>
      <c r="C465" s="124"/>
      <c r="D465" s="23"/>
      <c r="E465" s="23"/>
      <c r="F465" s="23"/>
      <c r="G465" s="23"/>
    </row>
    <row r="466" spans="1:7" x14ac:dyDescent="0.35">
      <c r="A466" s="23"/>
      <c r="B466" s="52"/>
      <c r="C466" s="124"/>
      <c r="D466" s="23"/>
      <c r="E466" s="23"/>
      <c r="F466" s="23"/>
      <c r="G466" s="23"/>
    </row>
    <row r="467" spans="1:7" x14ac:dyDescent="0.35">
      <c r="A467" s="23"/>
      <c r="B467" s="52"/>
      <c r="C467" s="124"/>
      <c r="D467" s="23"/>
      <c r="E467" s="23"/>
      <c r="F467" s="23"/>
      <c r="G467" s="23"/>
    </row>
    <row r="468" spans="1:7" x14ac:dyDescent="0.35">
      <c r="A468" s="23"/>
      <c r="B468" s="52"/>
      <c r="C468" s="124"/>
      <c r="D468" s="23"/>
      <c r="E468" s="23"/>
      <c r="F468" s="23"/>
      <c r="G468" s="23"/>
    </row>
    <row r="469" spans="1:7" x14ac:dyDescent="0.35">
      <c r="A469" s="23"/>
      <c r="B469" s="52"/>
      <c r="C469" s="124"/>
      <c r="D469" s="23"/>
      <c r="E469" s="23"/>
      <c r="F469" s="23"/>
      <c r="G469" s="23"/>
    </row>
    <row r="470" spans="1:7" x14ac:dyDescent="0.35">
      <c r="A470" s="23"/>
      <c r="B470" s="52"/>
      <c r="C470" s="124"/>
      <c r="D470" s="23"/>
      <c r="E470" s="23"/>
      <c r="F470" s="23"/>
      <c r="G470" s="23"/>
    </row>
    <row r="471" spans="1:7" x14ac:dyDescent="0.35">
      <c r="A471" s="23"/>
      <c r="B471" s="52"/>
      <c r="C471" s="124"/>
      <c r="D471" s="23"/>
      <c r="E471" s="23"/>
      <c r="F471" s="23"/>
      <c r="G471" s="23"/>
    </row>
    <row r="472" spans="1:7" x14ac:dyDescent="0.35">
      <c r="A472" s="23"/>
      <c r="B472" s="52"/>
      <c r="C472" s="124"/>
      <c r="D472" s="23"/>
      <c r="E472" s="23"/>
      <c r="F472" s="23"/>
      <c r="G472" s="23"/>
    </row>
    <row r="473" spans="1:7" x14ac:dyDescent="0.35">
      <c r="A473" s="23"/>
      <c r="B473" s="52"/>
      <c r="C473" s="124"/>
      <c r="D473" s="23"/>
      <c r="E473" s="23"/>
      <c r="F473" s="23"/>
      <c r="G473" s="23"/>
    </row>
    <row r="474" spans="1:7" x14ac:dyDescent="0.35">
      <c r="A474" s="23"/>
      <c r="B474" s="52"/>
      <c r="C474" s="124"/>
      <c r="D474" s="23"/>
      <c r="E474" s="23"/>
      <c r="F474" s="23"/>
      <c r="G474" s="23"/>
    </row>
    <row r="475" spans="1:7" x14ac:dyDescent="0.35">
      <c r="A475" s="23"/>
      <c r="B475" s="52"/>
      <c r="C475" s="124"/>
      <c r="D475" s="23"/>
      <c r="E475" s="23"/>
      <c r="F475" s="23"/>
      <c r="G475" s="23"/>
    </row>
    <row r="476" spans="1:7" x14ac:dyDescent="0.35">
      <c r="A476" s="23"/>
      <c r="B476" s="52"/>
      <c r="C476" s="124"/>
      <c r="D476" s="23"/>
      <c r="E476" s="23"/>
      <c r="F476" s="23"/>
      <c r="G476" s="21"/>
    </row>
    <row r="477" spans="1:7" x14ac:dyDescent="0.35">
      <c r="A477" s="23"/>
      <c r="B477" s="52"/>
      <c r="C477" s="124"/>
      <c r="D477" s="23"/>
      <c r="E477" s="23"/>
      <c r="F477" s="23"/>
      <c r="G477" s="21"/>
    </row>
    <row r="478" spans="1:7" x14ac:dyDescent="0.35">
      <c r="A478" s="23"/>
      <c r="B478" s="52"/>
      <c r="C478" s="124"/>
      <c r="D478" s="23"/>
      <c r="E478" s="23"/>
      <c r="F478" s="23"/>
      <c r="G478" s="21"/>
    </row>
    <row r="479" spans="1:7" x14ac:dyDescent="0.35">
      <c r="A479" s="23"/>
      <c r="B479" s="52"/>
      <c r="C479" s="124"/>
      <c r="D479" s="53"/>
      <c r="E479" s="53"/>
      <c r="F479" s="53"/>
      <c r="G479" s="53"/>
    </row>
    <row r="480" spans="1:7" x14ac:dyDescent="0.35">
      <c r="A480" s="23"/>
      <c r="B480" s="52"/>
      <c r="C480" s="124"/>
      <c r="D480" s="53"/>
      <c r="E480" s="53"/>
      <c r="F480" s="53"/>
      <c r="G480" s="53"/>
    </row>
    <row r="481" spans="1:7" x14ac:dyDescent="0.35">
      <c r="A481" s="23"/>
      <c r="B481" s="52"/>
      <c r="C481" s="124"/>
      <c r="D481" s="53"/>
      <c r="E481" s="53"/>
      <c r="F481" s="53"/>
      <c r="G481" s="53"/>
    </row>
    <row r="482" spans="1:7" x14ac:dyDescent="0.35">
      <c r="A482" s="42"/>
      <c r="B482" s="42"/>
      <c r="C482" s="42"/>
      <c r="D482" s="42"/>
      <c r="E482" s="42"/>
      <c r="F482" s="42"/>
      <c r="G482" s="42"/>
    </row>
    <row r="483" spans="1:7" x14ac:dyDescent="0.35">
      <c r="A483" s="23"/>
      <c r="B483" s="40"/>
      <c r="C483" s="23"/>
      <c r="D483" s="23"/>
      <c r="E483" s="29"/>
      <c r="F483" s="111"/>
      <c r="G483" s="111"/>
    </row>
    <row r="484" spans="1:7" x14ac:dyDescent="0.35">
      <c r="A484" s="23"/>
      <c r="B484" s="40"/>
      <c r="C484" s="23"/>
      <c r="D484" s="23"/>
      <c r="E484" s="29"/>
      <c r="F484" s="111"/>
      <c r="G484" s="111"/>
    </row>
    <row r="485" spans="1:7" x14ac:dyDescent="0.35">
      <c r="A485" s="23"/>
      <c r="B485" s="40"/>
      <c r="C485" s="23"/>
      <c r="D485" s="23"/>
      <c r="E485" s="29"/>
      <c r="F485" s="111"/>
      <c r="G485" s="111"/>
    </row>
    <row r="486" spans="1:7" x14ac:dyDescent="0.35">
      <c r="A486" s="23"/>
      <c r="B486" s="40"/>
      <c r="C486" s="23"/>
      <c r="D486" s="23"/>
      <c r="E486" s="29"/>
      <c r="F486" s="111"/>
      <c r="G486" s="111"/>
    </row>
    <row r="487" spans="1:7" x14ac:dyDescent="0.35">
      <c r="A487" s="23"/>
      <c r="B487" s="40"/>
      <c r="C487" s="23"/>
      <c r="D487" s="23"/>
      <c r="E487" s="29"/>
      <c r="F487" s="111"/>
      <c r="G487" s="111"/>
    </row>
    <row r="488" spans="1:7" x14ac:dyDescent="0.35">
      <c r="A488" s="23"/>
      <c r="B488" s="40"/>
      <c r="C488" s="23"/>
      <c r="D488" s="23"/>
      <c r="E488" s="29"/>
      <c r="F488" s="111"/>
      <c r="G488" s="111"/>
    </row>
    <row r="489" spans="1:7" x14ac:dyDescent="0.35">
      <c r="A489" s="23"/>
      <c r="B489" s="40"/>
      <c r="C489" s="23"/>
      <c r="D489" s="23"/>
      <c r="E489" s="29"/>
      <c r="F489" s="111"/>
      <c r="G489" s="111"/>
    </row>
    <row r="490" spans="1:7" x14ac:dyDescent="0.35">
      <c r="A490" s="23"/>
      <c r="B490" s="40"/>
      <c r="C490" s="23"/>
      <c r="D490" s="23"/>
      <c r="E490" s="29"/>
      <c r="F490" s="111"/>
      <c r="G490" s="111"/>
    </row>
    <row r="491" spans="1:7" x14ac:dyDescent="0.35">
      <c r="A491" s="23"/>
      <c r="B491" s="40"/>
      <c r="C491" s="23"/>
      <c r="D491" s="23"/>
      <c r="E491" s="29"/>
      <c r="F491" s="111"/>
      <c r="G491" s="111"/>
    </row>
    <row r="492" spans="1:7" x14ac:dyDescent="0.35">
      <c r="A492" s="23"/>
      <c r="B492" s="40"/>
      <c r="C492" s="23"/>
      <c r="D492" s="23"/>
      <c r="E492" s="29"/>
      <c r="F492" s="111"/>
      <c r="G492" s="111"/>
    </row>
    <row r="493" spans="1:7" x14ac:dyDescent="0.35">
      <c r="A493" s="23"/>
      <c r="B493" s="40"/>
      <c r="C493" s="23"/>
      <c r="D493" s="23"/>
      <c r="E493" s="29"/>
      <c r="F493" s="111"/>
      <c r="G493" s="111"/>
    </row>
    <row r="494" spans="1:7" x14ac:dyDescent="0.35">
      <c r="A494" s="23"/>
      <c r="B494" s="40"/>
      <c r="C494" s="23"/>
      <c r="D494" s="23"/>
      <c r="E494" s="29"/>
      <c r="F494" s="111"/>
      <c r="G494" s="111"/>
    </row>
    <row r="495" spans="1:7" x14ac:dyDescent="0.35">
      <c r="A495" s="23"/>
      <c r="B495" s="40"/>
      <c r="C495" s="23"/>
      <c r="D495" s="23"/>
      <c r="E495" s="29"/>
      <c r="F495" s="111"/>
      <c r="G495" s="111"/>
    </row>
    <row r="496" spans="1:7" x14ac:dyDescent="0.35">
      <c r="A496" s="23"/>
      <c r="B496" s="40"/>
      <c r="C496" s="23"/>
      <c r="D496" s="23"/>
      <c r="E496" s="29"/>
      <c r="F496" s="111"/>
      <c r="G496" s="111"/>
    </row>
    <row r="497" spans="1:7" x14ac:dyDescent="0.35">
      <c r="A497" s="23"/>
      <c r="B497" s="40"/>
      <c r="C497" s="23"/>
      <c r="D497" s="23"/>
      <c r="E497" s="29"/>
      <c r="F497" s="111"/>
      <c r="G497" s="111"/>
    </row>
    <row r="498" spans="1:7" x14ac:dyDescent="0.35">
      <c r="A498" s="23"/>
      <c r="B498" s="40"/>
      <c r="C498" s="23"/>
      <c r="D498" s="23"/>
      <c r="E498" s="29"/>
      <c r="F498" s="111"/>
      <c r="G498" s="111"/>
    </row>
    <row r="499" spans="1:7" x14ac:dyDescent="0.35">
      <c r="A499" s="23"/>
      <c r="B499" s="40"/>
      <c r="C499" s="23"/>
      <c r="D499" s="23"/>
      <c r="E499" s="29"/>
      <c r="F499" s="111"/>
      <c r="G499" s="111"/>
    </row>
    <row r="500" spans="1:7" x14ac:dyDescent="0.35">
      <c r="A500" s="23"/>
      <c r="B500" s="40"/>
      <c r="C500" s="23"/>
      <c r="D500" s="23"/>
      <c r="E500" s="29"/>
      <c r="F500" s="111"/>
      <c r="G500" s="111"/>
    </row>
    <row r="501" spans="1:7" x14ac:dyDescent="0.35">
      <c r="A501" s="23"/>
      <c r="B501" s="40"/>
      <c r="C501" s="23"/>
      <c r="D501" s="23"/>
      <c r="E501" s="29"/>
      <c r="F501" s="29"/>
      <c r="G501" s="29"/>
    </row>
    <row r="502" spans="1:7" x14ac:dyDescent="0.35">
      <c r="A502" s="23"/>
      <c r="B502" s="40"/>
      <c r="C502" s="23"/>
      <c r="D502" s="23"/>
      <c r="E502" s="29"/>
      <c r="F502" s="29"/>
      <c r="G502" s="29"/>
    </row>
    <row r="503" spans="1:7" x14ac:dyDescent="0.35">
      <c r="A503" s="23"/>
      <c r="B503" s="40"/>
      <c r="C503" s="23"/>
      <c r="D503" s="23"/>
      <c r="E503" s="29"/>
      <c r="F503" s="29"/>
      <c r="G503" s="29"/>
    </row>
    <row r="504" spans="1:7" x14ac:dyDescent="0.35">
      <c r="A504" s="23"/>
      <c r="B504" s="40"/>
      <c r="C504" s="23"/>
      <c r="D504" s="23"/>
      <c r="E504" s="29"/>
      <c r="F504" s="29"/>
      <c r="G504" s="29"/>
    </row>
    <row r="505" spans="1:7" x14ac:dyDescent="0.35">
      <c r="A505" s="42"/>
      <c r="B505" s="42"/>
      <c r="C505" s="42"/>
      <c r="D505" s="42"/>
      <c r="E505" s="42"/>
      <c r="F505" s="42"/>
      <c r="G505" s="42"/>
    </row>
    <row r="506" spans="1:7" x14ac:dyDescent="0.35">
      <c r="A506" s="23"/>
      <c r="B506" s="40"/>
      <c r="C506" s="23"/>
      <c r="D506" s="23"/>
      <c r="E506" s="29"/>
      <c r="F506" s="111"/>
      <c r="G506" s="111"/>
    </row>
    <row r="507" spans="1:7" x14ac:dyDescent="0.35">
      <c r="A507" s="23"/>
      <c r="B507" s="40"/>
      <c r="C507" s="23"/>
      <c r="D507" s="23"/>
      <c r="E507" s="29"/>
      <c r="F507" s="111"/>
      <c r="G507" s="111"/>
    </row>
    <row r="508" spans="1:7" x14ac:dyDescent="0.35">
      <c r="A508" s="23"/>
      <c r="B508" s="40"/>
      <c r="C508" s="23"/>
      <c r="D508" s="23"/>
      <c r="E508" s="29"/>
      <c r="F508" s="111"/>
      <c r="G508" s="111"/>
    </row>
    <row r="509" spans="1:7" x14ac:dyDescent="0.35">
      <c r="A509" s="23"/>
      <c r="B509" s="40"/>
      <c r="C509" s="23"/>
      <c r="D509" s="23"/>
      <c r="E509" s="29"/>
      <c r="F509" s="111"/>
      <c r="G509" s="111"/>
    </row>
    <row r="510" spans="1:7" x14ac:dyDescent="0.35">
      <c r="A510" s="23"/>
      <c r="B510" s="40"/>
      <c r="C510" s="23"/>
      <c r="D510" s="23"/>
      <c r="E510" s="29"/>
      <c r="F510" s="111"/>
      <c r="G510" s="111"/>
    </row>
    <row r="511" spans="1:7" x14ac:dyDescent="0.35">
      <c r="A511" s="23"/>
      <c r="B511" s="40"/>
      <c r="C511" s="23"/>
      <c r="D511" s="23"/>
      <c r="E511" s="29"/>
      <c r="F511" s="111"/>
      <c r="G511" s="111"/>
    </row>
    <row r="512" spans="1:7" x14ac:dyDescent="0.35">
      <c r="A512" s="23"/>
      <c r="B512" s="40"/>
      <c r="C512" s="23"/>
      <c r="D512" s="23"/>
      <c r="E512" s="29"/>
      <c r="F512" s="111"/>
      <c r="G512" s="111"/>
    </row>
    <row r="513" spans="1:7" x14ac:dyDescent="0.35">
      <c r="A513" s="23"/>
      <c r="B513" s="40"/>
      <c r="C513" s="23"/>
      <c r="D513" s="23"/>
      <c r="E513" s="29"/>
      <c r="F513" s="111"/>
      <c r="G513" s="111"/>
    </row>
    <row r="514" spans="1:7" x14ac:dyDescent="0.35">
      <c r="A514" s="23"/>
      <c r="B514" s="40"/>
      <c r="C514" s="23"/>
      <c r="D514" s="23"/>
      <c r="E514" s="29"/>
      <c r="F514" s="111"/>
      <c r="G514" s="111"/>
    </row>
    <row r="515" spans="1:7" x14ac:dyDescent="0.3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I44" sqref="I44"/>
    </sheetView>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M47" sqref="M47"/>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475" t="s">
        <v>2991</v>
      </c>
      <c r="E6" s="475"/>
      <c r="F6" s="475"/>
      <c r="G6" s="475"/>
      <c r="H6" s="475"/>
      <c r="I6" s="6"/>
      <c r="J6" s="7"/>
    </row>
    <row r="7" spans="2:10" ht="26" x14ac:dyDescent="0.35">
      <c r="B7" s="5"/>
      <c r="C7" s="6"/>
      <c r="D7" s="6"/>
      <c r="E7" s="6"/>
      <c r="F7" s="10" t="s">
        <v>11</v>
      </c>
      <c r="G7" s="6"/>
      <c r="H7" s="6"/>
      <c r="I7" s="6"/>
      <c r="J7" s="7"/>
    </row>
    <row r="8" spans="2:10" ht="26" x14ac:dyDescent="0.35">
      <c r="B8" s="5"/>
      <c r="C8" s="6"/>
      <c r="D8" s="6"/>
      <c r="E8" s="6"/>
      <c r="F8" s="10" t="s">
        <v>3051</v>
      </c>
      <c r="G8" s="6"/>
      <c r="H8" s="6"/>
      <c r="I8" s="6"/>
      <c r="J8" s="7"/>
    </row>
    <row r="9" spans="2:10" ht="26" x14ac:dyDescent="0.35">
      <c r="B9" s="5"/>
      <c r="C9" s="6"/>
      <c r="D9" s="6"/>
      <c r="E9" s="6"/>
      <c r="F9" s="10" t="str">
        <f>CONCATENATE("Reporting Date:",TEXT('D. Insert Nat Trans Templ'!C2, "dd/mm/yyyy"))</f>
        <v>Reporting Date:27/11/2025</v>
      </c>
      <c r="G9" s="6"/>
      <c r="H9" s="6"/>
      <c r="I9" s="6"/>
      <c r="J9" s="7"/>
    </row>
    <row r="10" spans="2:10" ht="21" x14ac:dyDescent="0.35">
      <c r="B10" s="5"/>
      <c r="C10" s="6"/>
      <c r="D10" s="6"/>
      <c r="E10" s="6"/>
      <c r="F10" s="11" t="str">
        <f>CONCATENATE("Cut-off Date:",TEXT('D. Insert Nat Trans Templ'!C3,"dd/mm/yyyy"))</f>
        <v>Cut-off Date:15/12/2025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478" t="s">
        <v>14</v>
      </c>
      <c r="E24" s="479" t="s">
        <v>15</v>
      </c>
      <c r="F24" s="479"/>
      <c r="G24" s="479"/>
      <c r="H24" s="479"/>
      <c r="I24" s="6"/>
      <c r="J24" s="7"/>
    </row>
    <row r="25" spans="2:10" x14ac:dyDescent="0.35">
      <c r="B25" s="5"/>
      <c r="C25" s="6"/>
      <c r="D25" s="6"/>
      <c r="H25" s="6"/>
      <c r="I25" s="6"/>
      <c r="J25" s="7"/>
    </row>
    <row r="26" spans="2:10" x14ac:dyDescent="0.35">
      <c r="B26" s="5"/>
      <c r="C26" s="6"/>
      <c r="D26" s="478" t="s">
        <v>16</v>
      </c>
      <c r="E26" s="479"/>
      <c r="F26" s="479"/>
      <c r="G26" s="479"/>
      <c r="H26" s="479"/>
      <c r="I26" s="6"/>
      <c r="J26" s="7"/>
    </row>
    <row r="27" spans="2:10" x14ac:dyDescent="0.35">
      <c r="B27" s="5"/>
      <c r="C27" s="6"/>
      <c r="D27" s="14"/>
      <c r="E27" s="14"/>
      <c r="F27" s="14"/>
      <c r="G27" s="14"/>
      <c r="H27" s="14"/>
      <c r="I27" s="6"/>
      <c r="J27" s="7"/>
    </row>
    <row r="28" spans="2:10" x14ac:dyDescent="0.35">
      <c r="B28" s="5"/>
      <c r="C28" s="6"/>
      <c r="D28" s="478" t="s">
        <v>17</v>
      </c>
      <c r="E28" s="479" t="s">
        <v>15</v>
      </c>
      <c r="F28" s="479"/>
      <c r="G28" s="479"/>
      <c r="H28" s="479"/>
      <c r="I28" s="6"/>
      <c r="J28" s="7"/>
    </row>
    <row r="29" spans="2:10" x14ac:dyDescent="0.35">
      <c r="B29" s="5"/>
      <c r="C29" s="6"/>
      <c r="D29" s="14"/>
      <c r="E29" s="14"/>
      <c r="F29" s="14"/>
      <c r="G29" s="14"/>
      <c r="H29" s="14"/>
      <c r="I29" s="6"/>
      <c r="J29" s="7"/>
    </row>
    <row r="30" spans="2:10" x14ac:dyDescent="0.35">
      <c r="B30" s="5"/>
      <c r="C30" s="6"/>
      <c r="D30" s="478" t="s">
        <v>18</v>
      </c>
      <c r="E30" s="479" t="s">
        <v>15</v>
      </c>
      <c r="F30" s="479"/>
      <c r="G30" s="479"/>
      <c r="H30" s="479"/>
      <c r="I30" s="6"/>
      <c r="J30" s="7"/>
    </row>
    <row r="31" spans="2:10" x14ac:dyDescent="0.35">
      <c r="B31" s="5"/>
      <c r="C31" s="6"/>
      <c r="D31" s="14"/>
      <c r="E31" s="14"/>
      <c r="F31" s="14"/>
      <c r="G31" s="14"/>
      <c r="H31" s="14"/>
      <c r="I31" s="6"/>
      <c r="J31" s="7"/>
    </row>
    <row r="32" spans="2:10" x14ac:dyDescent="0.35">
      <c r="B32" s="5"/>
      <c r="C32" s="6"/>
      <c r="D32" s="478" t="s">
        <v>19</v>
      </c>
      <c r="E32" s="479" t="s">
        <v>15</v>
      </c>
      <c r="F32" s="479"/>
      <c r="G32" s="479"/>
      <c r="H32" s="479"/>
      <c r="I32" s="6"/>
      <c r="J32" s="7"/>
    </row>
    <row r="33" spans="2:10" x14ac:dyDescent="0.35">
      <c r="B33" s="5"/>
      <c r="C33" s="6"/>
      <c r="I33" s="6"/>
      <c r="J33" s="7"/>
    </row>
    <row r="34" spans="2:10" x14ac:dyDescent="0.35">
      <c r="B34" s="5"/>
      <c r="C34" s="6"/>
      <c r="D34" s="478" t="s">
        <v>20</v>
      </c>
      <c r="E34" s="479" t="s">
        <v>15</v>
      </c>
      <c r="F34" s="479"/>
      <c r="G34" s="479"/>
      <c r="H34" s="479"/>
      <c r="I34" s="6"/>
      <c r="J34" s="7"/>
    </row>
    <row r="35" spans="2:10" x14ac:dyDescent="0.35">
      <c r="B35" s="5"/>
      <c r="C35" s="6"/>
      <c r="D35" s="6"/>
      <c r="E35" s="6"/>
      <c r="F35" s="6"/>
      <c r="G35" s="6"/>
      <c r="H35" s="6"/>
      <c r="I35" s="6"/>
      <c r="J35" s="7"/>
    </row>
    <row r="36" spans="2:10" x14ac:dyDescent="0.35">
      <c r="B36" s="5"/>
      <c r="C36" s="6"/>
      <c r="D36" s="476" t="s">
        <v>21</v>
      </c>
      <c r="E36" s="477"/>
      <c r="F36" s="477"/>
      <c r="G36" s="477"/>
      <c r="H36" s="477"/>
      <c r="I36" s="6"/>
      <c r="J36" s="7"/>
    </row>
    <row r="37" spans="2:10" x14ac:dyDescent="0.35">
      <c r="B37" s="5"/>
      <c r="C37" s="6"/>
      <c r="D37" s="6"/>
      <c r="E37" s="6"/>
      <c r="F37" s="13"/>
      <c r="G37" s="6"/>
      <c r="H37" s="6"/>
      <c r="I37" s="6"/>
      <c r="J37" s="7"/>
    </row>
    <row r="38" spans="2:10" x14ac:dyDescent="0.35">
      <c r="B38" s="5"/>
      <c r="C38" s="6"/>
      <c r="D38" s="476" t="s">
        <v>1470</v>
      </c>
      <c r="E38" s="477"/>
      <c r="F38" s="477"/>
      <c r="G38" s="477"/>
      <c r="H38" s="477"/>
      <c r="I38" s="6"/>
      <c r="J38" s="7"/>
    </row>
    <row r="39" spans="2:10" x14ac:dyDescent="0.35">
      <c r="B39" s="5"/>
      <c r="C39" s="6"/>
      <c r="I39" s="6"/>
      <c r="J39" s="7"/>
    </row>
    <row r="40" spans="2:10" x14ac:dyDescent="0.35">
      <c r="B40" s="5"/>
      <c r="C40" s="6"/>
      <c r="D40" s="476" t="s">
        <v>2681</v>
      </c>
      <c r="E40" s="477" t="s">
        <v>15</v>
      </c>
      <c r="F40" s="477"/>
      <c r="G40" s="477"/>
      <c r="H40" s="477"/>
      <c r="I40" s="6"/>
      <c r="J40" s="7"/>
    </row>
    <row r="41" spans="2:10" x14ac:dyDescent="0.35">
      <c r="B41" s="5"/>
      <c r="C41" s="6"/>
      <c r="D41" s="6"/>
      <c r="E41" s="14"/>
      <c r="F41" s="14"/>
      <c r="G41" s="14"/>
      <c r="H41" s="14"/>
      <c r="I41" s="6"/>
      <c r="J41" s="7"/>
    </row>
    <row r="42" spans="2:10" x14ac:dyDescent="0.35">
      <c r="B42" s="5"/>
      <c r="C42" s="6"/>
      <c r="D42" s="476" t="s">
        <v>2682</v>
      </c>
      <c r="E42" s="477"/>
      <c r="F42" s="477"/>
      <c r="G42" s="477"/>
      <c r="H42" s="47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143" zoomScale="60" zoomScaleNormal="60" workbookViewId="0">
      <selection activeCell="C38" sqref="C38"/>
    </sheetView>
  </sheetViews>
  <sheetFormatPr defaultColWidth="8.81640625" defaultRowHeight="14.5" outlineLevelRow="1" x14ac:dyDescent="0.35"/>
  <cols>
    <col min="1" max="1" width="13.1796875" style="23" customWidth="1"/>
    <col min="2" max="2" width="60.81640625" style="23" customWidth="1"/>
    <col min="3" max="3" width="39.1796875" style="23" bestFit="1" customWidth="1"/>
    <col min="4" max="4" width="35.1796875" style="23" bestFit="1" customWidth="1"/>
    <col min="5" max="5" width="6.81640625" style="23" customWidth="1"/>
    <col min="6" max="6" width="41.81640625" style="23" customWidth="1"/>
    <col min="7" max="7" width="41.81640625" style="21" customWidth="1"/>
    <col min="8" max="8" width="7.1796875" style="23" customWidth="1"/>
    <col min="9" max="9" width="38.1796875" style="23" customWidth="1"/>
    <col min="10" max="12" width="7.26953125" style="23" hidden="1" customWidth="1"/>
    <col min="13" max="13" width="25.81640625" style="23" hidden="1" customWidth="1"/>
    <col min="14" max="14" width="25.81640625" style="21" hidden="1" customWidth="1"/>
    <col min="15" max="16384" width="8.81640625" style="53"/>
  </cols>
  <sheetData>
    <row r="1" spans="1:13" ht="31" x14ac:dyDescent="0.35">
      <c r="A1" s="20" t="s">
        <v>1471</v>
      </c>
      <c r="B1" s="20"/>
      <c r="C1" s="21"/>
      <c r="D1" s="21"/>
      <c r="E1" s="21"/>
      <c r="F1" s="180" t="s">
        <v>2992</v>
      </c>
      <c r="H1" s="21"/>
      <c r="I1" s="20"/>
      <c r="J1" s="21"/>
      <c r="K1" s="21"/>
      <c r="L1" s="21"/>
      <c r="M1" s="21"/>
    </row>
    <row r="2" spans="1:13" ht="15" thickBot="1" x14ac:dyDescent="0.4">
      <c r="A2" s="21"/>
      <c r="B2" s="22"/>
      <c r="C2" s="22"/>
      <c r="D2" s="21"/>
      <c r="E2" s="21"/>
      <c r="F2" s="21"/>
      <c r="H2" s="21"/>
      <c r="L2" s="21"/>
      <c r="M2" s="21"/>
    </row>
    <row r="3" spans="1:13" ht="19" thickBot="1" x14ac:dyDescent="0.4">
      <c r="A3" s="24"/>
      <c r="B3" s="25" t="s">
        <v>22</v>
      </c>
      <c r="C3" s="26" t="s">
        <v>1502</v>
      </c>
      <c r="D3" s="24"/>
      <c r="E3" s="24"/>
      <c r="F3" s="21"/>
      <c r="G3" s="24"/>
      <c r="H3" s="21"/>
      <c r="L3" s="21"/>
      <c r="M3" s="21"/>
    </row>
    <row r="4" spans="1:13" ht="15" thickBot="1" x14ac:dyDescent="0.4">
      <c r="H4" s="21"/>
      <c r="L4" s="21"/>
      <c r="M4" s="21"/>
    </row>
    <row r="5" spans="1:13" ht="18.5" x14ac:dyDescent="0.35">
      <c r="A5" s="27"/>
      <c r="B5" s="28" t="s">
        <v>24</v>
      </c>
      <c r="C5" s="27"/>
      <c r="E5" s="29"/>
      <c r="F5" s="29"/>
      <c r="H5" s="21"/>
      <c r="L5" s="21"/>
      <c r="M5" s="21"/>
    </row>
    <row r="6" spans="1:13" x14ac:dyDescent="0.35">
      <c r="B6" s="31" t="s">
        <v>25</v>
      </c>
      <c r="C6" s="29"/>
      <c r="D6" s="29"/>
      <c r="H6" s="21"/>
      <c r="L6" s="21"/>
      <c r="M6" s="21"/>
    </row>
    <row r="7" spans="1:13" x14ac:dyDescent="0.35">
      <c r="B7" s="30" t="s">
        <v>26</v>
      </c>
      <c r="C7" s="29"/>
      <c r="D7" s="29"/>
      <c r="H7" s="21"/>
      <c r="L7" s="21"/>
      <c r="M7" s="21"/>
    </row>
    <row r="8" spans="1:13" x14ac:dyDescent="0.35">
      <c r="B8" s="30" t="s">
        <v>27</v>
      </c>
      <c r="C8" s="29"/>
      <c r="D8" s="29"/>
      <c r="F8" s="23" t="s">
        <v>28</v>
      </c>
      <c r="H8" s="21"/>
      <c r="L8" s="21"/>
      <c r="M8" s="21"/>
    </row>
    <row r="9" spans="1:13" x14ac:dyDescent="0.35">
      <c r="B9" s="31" t="s">
        <v>2555</v>
      </c>
      <c r="H9" s="21"/>
      <c r="L9" s="21"/>
      <c r="M9" s="21"/>
    </row>
    <row r="10" spans="1:13" x14ac:dyDescent="0.35">
      <c r="B10" s="31" t="s">
        <v>29</v>
      </c>
      <c r="H10" s="21"/>
      <c r="L10" s="21"/>
      <c r="M10" s="21"/>
    </row>
    <row r="11" spans="1:13" ht="15" thickBot="1" x14ac:dyDescent="0.4">
      <c r="B11" s="32" t="s">
        <v>30</v>
      </c>
      <c r="H11" s="21"/>
      <c r="L11" s="21"/>
      <c r="M11" s="21"/>
    </row>
    <row r="12" spans="1:13" x14ac:dyDescent="0.35">
      <c r="B12" s="33"/>
      <c r="H12" s="21"/>
      <c r="L12" s="21"/>
      <c r="M12" s="21"/>
    </row>
    <row r="13" spans="1:13" ht="37" x14ac:dyDescent="0.35">
      <c r="A13" s="34" t="s">
        <v>31</v>
      </c>
      <c r="B13" s="34" t="s">
        <v>25</v>
      </c>
      <c r="C13" s="35"/>
      <c r="D13" s="35"/>
      <c r="E13" s="35"/>
      <c r="F13" s="35"/>
      <c r="G13" s="36"/>
      <c r="H13" s="21"/>
      <c r="L13" s="21"/>
      <c r="M13" s="21"/>
    </row>
    <row r="14" spans="1:13" x14ac:dyDescent="0.35">
      <c r="A14" s="23" t="s">
        <v>32</v>
      </c>
      <c r="B14" s="37" t="s">
        <v>0</v>
      </c>
      <c r="C14" s="23" t="s">
        <v>11</v>
      </c>
      <c r="E14" s="29"/>
      <c r="F14" s="29"/>
      <c r="H14" s="21"/>
      <c r="L14" s="21"/>
      <c r="M14" s="21"/>
    </row>
    <row r="15" spans="1:13" x14ac:dyDescent="0.35">
      <c r="A15" s="23" t="s">
        <v>34</v>
      </c>
      <c r="B15" s="37" t="s">
        <v>35</v>
      </c>
      <c r="C15" s="23" t="s">
        <v>3051</v>
      </c>
      <c r="E15" s="29"/>
      <c r="F15" s="29"/>
      <c r="H15" s="21"/>
      <c r="L15" s="21"/>
      <c r="M15" s="21"/>
    </row>
    <row r="16" spans="1:13" ht="29" x14ac:dyDescent="0.35">
      <c r="A16" s="23" t="s">
        <v>36</v>
      </c>
      <c r="B16" s="37" t="s">
        <v>2917</v>
      </c>
      <c r="C16" s="23" t="s">
        <v>3053</v>
      </c>
      <c r="E16" s="29"/>
      <c r="F16" s="29"/>
      <c r="H16" s="21"/>
      <c r="L16" s="21"/>
      <c r="M16" s="21"/>
    </row>
    <row r="17" spans="1:13" ht="58" x14ac:dyDescent="0.35">
      <c r="A17" s="23" t="s">
        <v>38</v>
      </c>
      <c r="B17" s="37" t="s">
        <v>37</v>
      </c>
      <c r="C17" s="447" t="s">
        <v>3326</v>
      </c>
      <c r="E17" s="29"/>
      <c r="F17" s="29"/>
      <c r="H17" s="21"/>
      <c r="L17" s="21"/>
      <c r="M17" s="21"/>
    </row>
    <row r="18" spans="1:13" outlineLevel="1" x14ac:dyDescent="0.35">
      <c r="A18" s="23" t="s">
        <v>2916</v>
      </c>
      <c r="B18" s="37" t="s">
        <v>39</v>
      </c>
      <c r="C18" s="446">
        <f>'D. Insert Nat Trans Templ'!C3</f>
        <v>46006</v>
      </c>
      <c r="E18" s="29"/>
      <c r="F18" s="29"/>
      <c r="H18" s="21"/>
      <c r="L18" s="21"/>
      <c r="M18" s="21"/>
    </row>
    <row r="19" spans="1:13" hidden="1" outlineLevel="1" x14ac:dyDescent="0.35">
      <c r="A19" s="23" t="s">
        <v>2986</v>
      </c>
      <c r="B19" s="37" t="s">
        <v>2990</v>
      </c>
      <c r="C19" s="23" t="s">
        <v>33</v>
      </c>
      <c r="E19" s="29"/>
      <c r="F19" s="29"/>
      <c r="H19" s="21"/>
      <c r="L19" s="21"/>
      <c r="M19" s="21"/>
    </row>
    <row r="20" spans="1:13" hidden="1" outlineLevel="1" x14ac:dyDescent="0.35">
      <c r="A20" s="23" t="s">
        <v>41</v>
      </c>
      <c r="B20" s="38" t="s">
        <v>40</v>
      </c>
      <c r="E20" s="29"/>
      <c r="F20" s="29"/>
      <c r="H20" s="21"/>
      <c r="L20" s="21"/>
      <c r="M20" s="21"/>
    </row>
    <row r="21" spans="1:13" hidden="1" outlineLevel="1" x14ac:dyDescent="0.35">
      <c r="A21" s="23" t="s">
        <v>43</v>
      </c>
      <c r="B21" s="38" t="s">
        <v>42</v>
      </c>
      <c r="E21" s="29"/>
      <c r="F21" s="29"/>
      <c r="H21" s="21"/>
      <c r="L21" s="21"/>
      <c r="M21" s="21"/>
    </row>
    <row r="22" spans="1:13" hidden="1" outlineLevel="1" x14ac:dyDescent="0.35">
      <c r="A22" s="23" t="s">
        <v>44</v>
      </c>
      <c r="B22" s="38"/>
      <c r="E22" s="29"/>
      <c r="F22" s="29"/>
      <c r="H22" s="21"/>
      <c r="L22" s="21"/>
      <c r="M22" s="21"/>
    </row>
    <row r="23" spans="1:13" outlineLevel="1" x14ac:dyDescent="0.35">
      <c r="A23" s="23" t="s">
        <v>45</v>
      </c>
      <c r="B23" s="38"/>
      <c r="E23" s="29"/>
      <c r="F23" s="29"/>
      <c r="H23" s="21"/>
      <c r="L23" s="21"/>
      <c r="M23" s="21"/>
    </row>
    <row r="24" spans="1:13" outlineLevel="1" x14ac:dyDescent="0.35">
      <c r="A24" s="23" t="s">
        <v>46</v>
      </c>
      <c r="B24" s="38"/>
      <c r="E24" s="29"/>
      <c r="F24" s="29"/>
      <c r="H24" s="21"/>
      <c r="L24" s="21"/>
      <c r="M24" s="21"/>
    </row>
    <row r="25" spans="1:13" outlineLevel="1" x14ac:dyDescent="0.35">
      <c r="A25" s="23" t="s">
        <v>47</v>
      </c>
      <c r="B25" s="38"/>
      <c r="E25" s="29"/>
      <c r="F25" s="29"/>
      <c r="H25" s="21"/>
      <c r="L25" s="21"/>
      <c r="M25" s="21"/>
    </row>
    <row r="26" spans="1:13" ht="18.5" x14ac:dyDescent="0.35">
      <c r="A26" s="35"/>
      <c r="B26" s="34" t="s">
        <v>26</v>
      </c>
      <c r="C26" s="35"/>
      <c r="D26" s="35"/>
      <c r="E26" s="35"/>
      <c r="F26" s="35"/>
      <c r="G26" s="36"/>
      <c r="H26" s="21"/>
      <c r="L26" s="21"/>
      <c r="M26" s="21"/>
    </row>
    <row r="27" spans="1:13" x14ac:dyDescent="0.35">
      <c r="A27" s="23" t="s">
        <v>48</v>
      </c>
      <c r="B27" s="39" t="s">
        <v>2984</v>
      </c>
      <c r="C27" s="23" t="s">
        <v>2676</v>
      </c>
      <c r="D27" s="40"/>
      <c r="E27" s="40"/>
      <c r="F27" s="40"/>
      <c r="H27" s="21"/>
      <c r="L27" s="21"/>
      <c r="M27" s="21"/>
    </row>
    <row r="28" spans="1:13" x14ac:dyDescent="0.35">
      <c r="A28" s="23" t="s">
        <v>49</v>
      </c>
      <c r="B28" s="164" t="s">
        <v>2675</v>
      </c>
      <c r="C28" s="136" t="s">
        <v>2678</v>
      </c>
      <c r="D28" s="40"/>
      <c r="E28" s="40"/>
      <c r="F28" s="40"/>
      <c r="H28" s="21"/>
      <c r="L28" s="21"/>
      <c r="M28" s="23" t="s">
        <v>2676</v>
      </c>
    </row>
    <row r="29" spans="1:13" x14ac:dyDescent="0.35">
      <c r="A29" s="23" t="s">
        <v>51</v>
      </c>
      <c r="B29" s="39" t="s">
        <v>50</v>
      </c>
      <c r="C29" s="23" t="s">
        <v>2677</v>
      </c>
      <c r="E29" s="40"/>
      <c r="F29" s="40"/>
      <c r="H29" s="21"/>
      <c r="L29" s="21"/>
      <c r="M29" s="23" t="s">
        <v>2677</v>
      </c>
    </row>
    <row r="30" spans="1:13" ht="29" outlineLevel="1" x14ac:dyDescent="0.35">
      <c r="A30" s="23" t="s">
        <v>53</v>
      </c>
      <c r="B30" s="39" t="s">
        <v>52</v>
      </c>
      <c r="C30" s="447" t="s">
        <v>3327</v>
      </c>
      <c r="E30" s="40"/>
      <c r="F30" s="40"/>
      <c r="H30" s="21"/>
      <c r="L30" s="21"/>
      <c r="M30" s="23" t="s">
        <v>2678</v>
      </c>
    </row>
    <row r="31" spans="1:13" outlineLevel="1" x14ac:dyDescent="0.35">
      <c r="A31" s="23" t="s">
        <v>54</v>
      </c>
      <c r="B31" s="39"/>
      <c r="E31" s="40"/>
      <c r="F31" s="40"/>
      <c r="H31" s="21"/>
      <c r="L31" s="21"/>
      <c r="M31" s="21"/>
    </row>
    <row r="32" spans="1:13" outlineLevel="1" x14ac:dyDescent="0.35">
      <c r="A32" s="23" t="s">
        <v>55</v>
      </c>
      <c r="B32" s="39"/>
      <c r="E32" s="40"/>
      <c r="F32" s="40"/>
      <c r="H32" s="21"/>
      <c r="L32" s="21"/>
      <c r="M32" s="21"/>
    </row>
    <row r="33" spans="1:14" outlineLevel="1" x14ac:dyDescent="0.35">
      <c r="A33" s="23" t="s">
        <v>56</v>
      </c>
      <c r="B33" s="39"/>
      <c r="E33" s="40"/>
      <c r="F33" s="40"/>
      <c r="H33" s="21"/>
      <c r="L33" s="21"/>
      <c r="M33" s="21"/>
    </row>
    <row r="34" spans="1:14" outlineLevel="1" x14ac:dyDescent="0.35">
      <c r="A34" s="23" t="s">
        <v>57</v>
      </c>
      <c r="B34" s="39"/>
      <c r="E34" s="40"/>
      <c r="F34" s="40"/>
      <c r="H34" s="21"/>
      <c r="L34" s="21"/>
      <c r="M34" s="21"/>
    </row>
    <row r="35" spans="1:14" outlineLevel="1" x14ac:dyDescent="0.35">
      <c r="A35" s="23" t="s">
        <v>58</v>
      </c>
      <c r="B35" s="41"/>
      <c r="E35" s="40"/>
      <c r="F35" s="40"/>
      <c r="H35" s="21"/>
      <c r="L35" s="21"/>
      <c r="M35" s="21"/>
    </row>
    <row r="36" spans="1:14" ht="18.5" x14ac:dyDescent="0.35">
      <c r="A36" s="34"/>
      <c r="B36" s="34" t="s">
        <v>27</v>
      </c>
      <c r="C36" s="34"/>
      <c r="D36" s="35"/>
      <c r="E36" s="35"/>
      <c r="F36" s="35"/>
      <c r="G36" s="36"/>
      <c r="H36" s="21"/>
      <c r="L36" s="21"/>
      <c r="M36" s="21"/>
    </row>
    <row r="37" spans="1:14" ht="15" customHeight="1" x14ac:dyDescent="0.35">
      <c r="A37" s="42"/>
      <c r="B37" s="43" t="s">
        <v>59</v>
      </c>
      <c r="C37" s="42" t="s">
        <v>60</v>
      </c>
      <c r="D37" s="44"/>
      <c r="E37" s="44"/>
      <c r="F37" s="44"/>
      <c r="G37" s="45"/>
      <c r="H37" s="21"/>
      <c r="L37" s="21"/>
      <c r="M37" s="21"/>
    </row>
    <row r="38" spans="1:14" x14ac:dyDescent="0.35">
      <c r="A38" s="23" t="s">
        <v>3</v>
      </c>
      <c r="B38" s="40" t="s">
        <v>1322</v>
      </c>
      <c r="C38" s="104">
        <f>'D. Insert Nat Trans Templ'!C286/1000000</f>
        <v>92475.563660350599</v>
      </c>
      <c r="F38" s="40"/>
      <c r="H38" s="21"/>
      <c r="L38" s="21"/>
      <c r="M38" s="21"/>
    </row>
    <row r="39" spans="1:14" x14ac:dyDescent="0.35">
      <c r="A39" s="23" t="s">
        <v>61</v>
      </c>
      <c r="B39" s="40" t="s">
        <v>62</v>
      </c>
      <c r="C39" s="104">
        <f>'D. Insert Nat Trans Templ'!D57/1000000</f>
        <v>50764.443630000002</v>
      </c>
      <c r="F39" s="40"/>
      <c r="H39" s="21"/>
      <c r="L39" s="21"/>
      <c r="M39" s="21"/>
      <c r="N39" s="53"/>
    </row>
    <row r="40" spans="1:14" hidden="1" outlineLevel="1" x14ac:dyDescent="0.35">
      <c r="A40" s="23" t="s">
        <v>63</v>
      </c>
      <c r="B40" s="46" t="s">
        <v>64</v>
      </c>
      <c r="C40" s="104" t="s">
        <v>1149</v>
      </c>
      <c r="F40" s="40"/>
      <c r="H40" s="21"/>
      <c r="L40" s="21"/>
      <c r="M40" s="21"/>
      <c r="N40" s="53"/>
    </row>
    <row r="41" spans="1:14" hidden="1" outlineLevel="1" x14ac:dyDescent="0.35">
      <c r="A41" s="23" t="s">
        <v>66</v>
      </c>
      <c r="B41" s="46" t="s">
        <v>67</v>
      </c>
      <c r="C41" s="104" t="s">
        <v>1149</v>
      </c>
      <c r="F41" s="40"/>
      <c r="H41" s="21"/>
      <c r="L41" s="21"/>
      <c r="M41" s="21"/>
      <c r="N41" s="53"/>
    </row>
    <row r="42" spans="1:14" hidden="1" outlineLevel="1" x14ac:dyDescent="0.35">
      <c r="A42" s="23" t="s">
        <v>68</v>
      </c>
      <c r="B42" s="46"/>
      <c r="C42" s="104"/>
      <c r="F42" s="40"/>
      <c r="H42" s="21"/>
      <c r="L42" s="21"/>
      <c r="M42" s="21"/>
      <c r="N42" s="53"/>
    </row>
    <row r="43" spans="1:14" hidden="1" outlineLevel="1" x14ac:dyDescent="0.35">
      <c r="A43" s="21" t="s">
        <v>1516</v>
      </c>
      <c r="B43" s="40"/>
      <c r="F43" s="40"/>
      <c r="H43" s="21"/>
      <c r="L43" s="21"/>
      <c r="M43" s="21"/>
      <c r="N43" s="53"/>
    </row>
    <row r="44" spans="1:14" ht="15" customHeight="1" collapsed="1" x14ac:dyDescent="0.35">
      <c r="A44" s="42"/>
      <c r="B44" s="42" t="s">
        <v>69</v>
      </c>
      <c r="C44" s="42" t="s">
        <v>2590</v>
      </c>
      <c r="D44" s="42" t="s">
        <v>2658</v>
      </c>
      <c r="E44" s="42"/>
      <c r="F44" s="42" t="s">
        <v>2657</v>
      </c>
      <c r="G44" s="42" t="s">
        <v>70</v>
      </c>
      <c r="I44" s="21"/>
      <c r="J44" s="21"/>
      <c r="K44" s="53"/>
      <c r="L44" s="53"/>
      <c r="M44" s="53"/>
      <c r="N44" s="53"/>
    </row>
    <row r="45" spans="1:14" x14ac:dyDescent="0.35">
      <c r="A45" s="23" t="s">
        <v>7</v>
      </c>
      <c r="B45" s="40" t="s">
        <v>71</v>
      </c>
      <c r="C45" s="101">
        <v>0.03</v>
      </c>
      <c r="D45" s="101">
        <f>IF(OR(C38="[For completion]",C39="[For completion]"),"Please complete G.3.1.1 and G.3.1.2",(C38/C39-1-MAX(C45,F45)))</f>
        <v>0.76902856440739487</v>
      </c>
      <c r="E45" s="101"/>
      <c r="F45" s="101">
        <f>1/'D. Insert Nat Trans Templ'!G189-1</f>
        <v>5.2631578947368363E-2</v>
      </c>
      <c r="G45" s="23" t="s">
        <v>1149</v>
      </c>
      <c r="H45" s="21"/>
      <c r="L45" s="21"/>
      <c r="M45" s="21"/>
      <c r="N45" s="53"/>
    </row>
    <row r="46" spans="1:14" hidden="1" outlineLevel="1" x14ac:dyDescent="0.35">
      <c r="C46" s="101"/>
      <c r="D46" s="101"/>
      <c r="E46" s="101"/>
      <c r="F46" s="101"/>
      <c r="G46" s="59"/>
      <c r="H46" s="21"/>
      <c r="L46" s="21"/>
      <c r="M46" s="21"/>
      <c r="N46" s="53"/>
    </row>
    <row r="47" spans="1:14" hidden="1" outlineLevel="1" x14ac:dyDescent="0.35">
      <c r="A47" s="177" t="s">
        <v>2918</v>
      </c>
      <c r="B47" s="177" t="s">
        <v>2919</v>
      </c>
      <c r="C47" s="182">
        <f>IF(OR(C38="[For completion]",C39="[For completion]"),"", C38-C39)</f>
        <v>41711.120030350598</v>
      </c>
      <c r="D47" s="101"/>
      <c r="E47" s="101"/>
      <c r="F47" s="101"/>
      <c r="G47" s="59"/>
      <c r="H47" s="21"/>
      <c r="L47" s="21"/>
      <c r="M47" s="21"/>
      <c r="N47" s="53"/>
    </row>
    <row r="48" spans="1:14" hidden="1" outlineLevel="1" x14ac:dyDescent="0.35">
      <c r="A48" s="23" t="s">
        <v>72</v>
      </c>
      <c r="C48" s="59"/>
      <c r="D48" s="59"/>
      <c r="E48" s="59"/>
      <c r="F48" s="59"/>
      <c r="G48" s="59"/>
      <c r="H48" s="21"/>
      <c r="L48" s="21"/>
      <c r="M48" s="21"/>
      <c r="N48" s="53"/>
    </row>
    <row r="49" spans="1:14" hidden="1" outlineLevel="1" x14ac:dyDescent="0.35">
      <c r="A49" s="23" t="s">
        <v>74</v>
      </c>
      <c r="B49" s="38" t="s">
        <v>73</v>
      </c>
      <c r="C49" s="59"/>
      <c r="D49" s="59"/>
      <c r="E49" s="59"/>
      <c r="F49" s="59"/>
      <c r="G49" s="59"/>
      <c r="H49" s="21"/>
      <c r="L49" s="21"/>
      <c r="M49" s="21"/>
      <c r="N49" s="53"/>
    </row>
    <row r="50" spans="1:14" hidden="1" outlineLevel="1" x14ac:dyDescent="0.35">
      <c r="A50" s="23" t="s">
        <v>76</v>
      </c>
      <c r="B50" s="38" t="s">
        <v>75</v>
      </c>
      <c r="C50" s="59"/>
      <c r="D50" s="59"/>
      <c r="E50" s="59"/>
      <c r="F50" s="59"/>
      <c r="G50" s="59"/>
      <c r="H50" s="21"/>
      <c r="L50" s="21"/>
      <c r="M50" s="21"/>
      <c r="N50" s="53"/>
    </row>
    <row r="51" spans="1:14" hidden="1" outlineLevel="1" x14ac:dyDescent="0.35">
      <c r="A51" s="23" t="s">
        <v>77</v>
      </c>
      <c r="B51" s="38"/>
      <c r="C51" s="59"/>
      <c r="D51" s="59"/>
      <c r="E51" s="59"/>
      <c r="F51" s="59"/>
      <c r="G51" s="59"/>
      <c r="H51" s="21"/>
      <c r="L51" s="21"/>
      <c r="M51" s="21"/>
      <c r="N51" s="53"/>
    </row>
    <row r="52" spans="1:14" ht="15" customHeight="1" collapsed="1" x14ac:dyDescent="0.35">
      <c r="A52" s="42"/>
      <c r="B52" s="43" t="s">
        <v>78</v>
      </c>
      <c r="C52" s="42" t="s">
        <v>60</v>
      </c>
      <c r="D52" s="42"/>
      <c r="E52" s="44"/>
      <c r="F52" s="45" t="s">
        <v>79</v>
      </c>
      <c r="G52" s="45"/>
      <c r="H52" s="21"/>
      <c r="L52" s="21"/>
      <c r="M52" s="21"/>
      <c r="N52" s="53"/>
    </row>
    <row r="53" spans="1:14" x14ac:dyDescent="0.35">
      <c r="A53" s="23" t="s">
        <v>80</v>
      </c>
      <c r="B53" s="40" t="s">
        <v>81</v>
      </c>
      <c r="C53" s="104">
        <f>'D. Insert Nat Trans Templ'!C286/1000000</f>
        <v>92475.563660350599</v>
      </c>
      <c r="E53" s="48"/>
      <c r="F53" s="111">
        <f>IF($C$58=0,"",IF(C53="[for completion]","",C53/$C$58))</f>
        <v>1</v>
      </c>
      <c r="G53" s="49"/>
      <c r="H53" s="21"/>
      <c r="L53" s="21"/>
      <c r="M53" s="21"/>
      <c r="N53" s="53"/>
    </row>
    <row r="54" spans="1:14" x14ac:dyDescent="0.35">
      <c r="A54" s="23" t="s">
        <v>82</v>
      </c>
      <c r="B54" s="40" t="s">
        <v>83</v>
      </c>
      <c r="C54" s="104">
        <v>0</v>
      </c>
      <c r="E54" s="48"/>
      <c r="F54" s="111">
        <f>IF($C$58=0,"",IF(C54="[for completion]","",C54/$C$58))</f>
        <v>0</v>
      </c>
      <c r="G54" s="49"/>
      <c r="H54" s="21"/>
      <c r="L54" s="21"/>
      <c r="M54" s="21"/>
      <c r="N54" s="53"/>
    </row>
    <row r="55" spans="1:14" x14ac:dyDescent="0.35">
      <c r="A55" s="23" t="s">
        <v>84</v>
      </c>
      <c r="B55" s="40" t="s">
        <v>85</v>
      </c>
      <c r="C55" s="104">
        <v>0</v>
      </c>
      <c r="E55" s="48"/>
      <c r="F55" s="111">
        <f>IF($C$58=0,"",IF(C55="[for completion]","",C55/$C$58))</f>
        <v>0</v>
      </c>
      <c r="G55" s="49"/>
      <c r="H55" s="21"/>
      <c r="L55" s="21"/>
      <c r="M55" s="21"/>
      <c r="N55" s="53"/>
    </row>
    <row r="56" spans="1:14" x14ac:dyDescent="0.35">
      <c r="A56" s="23" t="s">
        <v>86</v>
      </c>
      <c r="B56" s="40" t="s">
        <v>87</v>
      </c>
      <c r="C56" s="104">
        <v>0</v>
      </c>
      <c r="E56" s="48"/>
      <c r="F56" s="111">
        <f>IF($C$58=0,"",IF(C56="[for completion]","",C56/$C$58))</f>
        <v>0</v>
      </c>
      <c r="G56" s="49"/>
      <c r="H56" s="21"/>
      <c r="L56" s="21"/>
      <c r="M56" s="21"/>
      <c r="N56" s="53"/>
    </row>
    <row r="57" spans="1:14" x14ac:dyDescent="0.35">
      <c r="A57" s="23" t="s">
        <v>88</v>
      </c>
      <c r="B57" s="23" t="s">
        <v>89</v>
      </c>
      <c r="C57" s="104">
        <v>0</v>
      </c>
      <c r="E57" s="48"/>
      <c r="F57" s="111">
        <f>IF($C$58=0,"",IF(C57="[for completion]","",C57/$C$58))</f>
        <v>0</v>
      </c>
      <c r="G57" s="49"/>
      <c r="H57" s="21"/>
      <c r="L57" s="21"/>
      <c r="M57" s="21"/>
      <c r="N57" s="53"/>
    </row>
    <row r="58" spans="1:14" x14ac:dyDescent="0.35">
      <c r="A58" s="23" t="s">
        <v>90</v>
      </c>
      <c r="B58" s="50" t="s">
        <v>91</v>
      </c>
      <c r="C58" s="106">
        <f>SUM(C53:C57)</f>
        <v>92475.563660350599</v>
      </c>
      <c r="D58" s="48"/>
      <c r="E58" s="48"/>
      <c r="F58" s="112">
        <f>SUM(F53:F57)</f>
        <v>1</v>
      </c>
      <c r="G58" s="49"/>
      <c r="H58" s="21"/>
      <c r="L58" s="21"/>
      <c r="M58" s="21"/>
      <c r="N58" s="53"/>
    </row>
    <row r="59" spans="1:14" hidden="1" outlineLevel="1" x14ac:dyDescent="0.35">
      <c r="A59" s="23" t="s">
        <v>92</v>
      </c>
      <c r="B59" s="52" t="s">
        <v>93</v>
      </c>
      <c r="C59" s="104"/>
      <c r="E59" s="48"/>
      <c r="F59" s="111">
        <f t="shared" ref="F59:F64" si="0">IF($C$58=0,"",IF(C59="[for completion]","",C59/$C$58))</f>
        <v>0</v>
      </c>
      <c r="G59" s="49"/>
      <c r="H59" s="21"/>
      <c r="L59" s="21"/>
      <c r="M59" s="21"/>
      <c r="N59" s="53"/>
    </row>
    <row r="60" spans="1:14" hidden="1" outlineLevel="1" x14ac:dyDescent="0.35">
      <c r="A60" s="23" t="s">
        <v>94</v>
      </c>
      <c r="B60" s="52" t="s">
        <v>93</v>
      </c>
      <c r="C60" s="104"/>
      <c r="E60" s="48"/>
      <c r="F60" s="111">
        <f t="shared" si="0"/>
        <v>0</v>
      </c>
      <c r="G60" s="49"/>
      <c r="H60" s="21"/>
      <c r="L60" s="21"/>
      <c r="M60" s="21"/>
      <c r="N60" s="53"/>
    </row>
    <row r="61" spans="1:14" hidden="1" outlineLevel="1" x14ac:dyDescent="0.35">
      <c r="A61" s="23" t="s">
        <v>95</v>
      </c>
      <c r="B61" s="52" t="s">
        <v>93</v>
      </c>
      <c r="C61" s="104"/>
      <c r="E61" s="48"/>
      <c r="F61" s="111">
        <f t="shared" si="0"/>
        <v>0</v>
      </c>
      <c r="G61" s="49"/>
      <c r="H61" s="21"/>
      <c r="L61" s="21"/>
      <c r="M61" s="21"/>
      <c r="N61" s="53"/>
    </row>
    <row r="62" spans="1:14" hidden="1" outlineLevel="1" x14ac:dyDescent="0.35">
      <c r="A62" s="23" t="s">
        <v>96</v>
      </c>
      <c r="B62" s="52" t="s">
        <v>93</v>
      </c>
      <c r="C62" s="104"/>
      <c r="E62" s="48"/>
      <c r="F62" s="111">
        <f t="shared" si="0"/>
        <v>0</v>
      </c>
      <c r="G62" s="49"/>
      <c r="H62" s="21"/>
      <c r="L62" s="21"/>
      <c r="M62" s="21"/>
      <c r="N62" s="53"/>
    </row>
    <row r="63" spans="1:14" hidden="1" outlineLevel="1" x14ac:dyDescent="0.35">
      <c r="A63" s="23" t="s">
        <v>97</v>
      </c>
      <c r="B63" s="52" t="s">
        <v>93</v>
      </c>
      <c r="C63" s="104"/>
      <c r="E63" s="48"/>
      <c r="F63" s="111">
        <f t="shared" si="0"/>
        <v>0</v>
      </c>
      <c r="G63" s="49"/>
      <c r="H63" s="21"/>
      <c r="L63" s="21"/>
      <c r="M63" s="21"/>
      <c r="N63" s="53"/>
    </row>
    <row r="64" spans="1:14" hidden="1" outlineLevel="1" x14ac:dyDescent="0.35">
      <c r="A64" s="23" t="s">
        <v>98</v>
      </c>
      <c r="B64" s="52" t="s">
        <v>93</v>
      </c>
      <c r="C64" s="107"/>
      <c r="D64" s="53"/>
      <c r="E64" s="53"/>
      <c r="F64" s="111">
        <f t="shared" si="0"/>
        <v>0</v>
      </c>
      <c r="G64" s="51"/>
      <c r="H64" s="21"/>
      <c r="L64" s="21"/>
      <c r="M64" s="21"/>
      <c r="N64" s="53"/>
    </row>
    <row r="65" spans="1:14" ht="15" customHeight="1" collapsed="1" x14ac:dyDescent="0.35">
      <c r="A65" s="42"/>
      <c r="B65" s="43" t="s">
        <v>99</v>
      </c>
      <c r="C65" s="87" t="s">
        <v>1333</v>
      </c>
      <c r="D65" s="87" t="s">
        <v>1334</v>
      </c>
      <c r="E65" s="44"/>
      <c r="F65" s="45" t="s">
        <v>100</v>
      </c>
      <c r="G65" s="45" t="s">
        <v>101</v>
      </c>
      <c r="H65" s="21"/>
      <c r="L65" s="21"/>
      <c r="M65" s="21"/>
      <c r="N65" s="53"/>
    </row>
    <row r="66" spans="1:14" x14ac:dyDescent="0.35">
      <c r="A66" s="23" t="s">
        <v>102</v>
      </c>
      <c r="B66" s="40" t="s">
        <v>1406</v>
      </c>
      <c r="C66" s="108">
        <f>'D. Insert Nat Trans Templ'!C298/12</f>
        <v>1.8193539783227877</v>
      </c>
      <c r="D66" s="108" t="s">
        <v>1152</v>
      </c>
      <c r="E66" s="37"/>
      <c r="F66" s="54"/>
      <c r="G66" s="55"/>
      <c r="H66" s="21"/>
      <c r="L66" s="21"/>
      <c r="M66" s="21"/>
      <c r="N66" s="53"/>
    </row>
    <row r="67" spans="1:14" x14ac:dyDescent="0.35">
      <c r="B67" s="40"/>
      <c r="E67" s="37"/>
      <c r="F67" s="54"/>
      <c r="G67" s="55"/>
      <c r="H67" s="21"/>
      <c r="L67" s="21"/>
      <c r="M67" s="21"/>
      <c r="N67" s="53"/>
    </row>
    <row r="68" spans="1:14" x14ac:dyDescent="0.35">
      <c r="B68" s="40" t="s">
        <v>1327</v>
      </c>
      <c r="C68" s="37"/>
      <c r="D68" s="37"/>
      <c r="E68" s="37"/>
      <c r="F68" s="55"/>
      <c r="G68" s="55"/>
      <c r="H68" s="21"/>
      <c r="L68" s="21"/>
      <c r="M68" s="21"/>
      <c r="N68" s="53"/>
    </row>
    <row r="69" spans="1:14" x14ac:dyDescent="0.35">
      <c r="B69" s="40" t="s">
        <v>104</v>
      </c>
      <c r="E69" s="37"/>
      <c r="F69" s="55"/>
      <c r="G69" s="55"/>
      <c r="H69" s="21"/>
      <c r="L69" s="21"/>
      <c r="M69" s="21"/>
      <c r="N69" s="53"/>
    </row>
    <row r="70" spans="1:14" x14ac:dyDescent="0.35">
      <c r="A70" s="23" t="s">
        <v>105</v>
      </c>
      <c r="B70" s="19" t="s">
        <v>1491</v>
      </c>
      <c r="C70" s="104">
        <f>'D. Insert Nat Trans Templ'!G419/1000000</f>
        <v>26470.292080679799</v>
      </c>
      <c r="D70" s="104" t="s">
        <v>1152</v>
      </c>
      <c r="E70" s="19"/>
      <c r="F70" s="111">
        <f t="shared" ref="F70:F76" si="1">IF($C$77=0,"",IF(C70="[for completion]","",C70/$C$77))</f>
        <v>0.28624093796174693</v>
      </c>
      <c r="G70" s="111" t="str">
        <f>IF($D$77=0,"",IF(D70="[Mark as ND1 if not relevant]","",D70/$D$77))</f>
        <v/>
      </c>
      <c r="H70" s="21"/>
      <c r="L70" s="21"/>
      <c r="M70" s="21"/>
      <c r="N70" s="53"/>
    </row>
    <row r="71" spans="1:14" x14ac:dyDescent="0.35">
      <c r="A71" s="23" t="s">
        <v>106</v>
      </c>
      <c r="B71" s="19" t="s">
        <v>1492</v>
      </c>
      <c r="C71" s="104">
        <f>'D. Insert Nat Trans Templ'!G420/1000000</f>
        <v>34213.711154280034</v>
      </c>
      <c r="D71" s="104" t="s">
        <v>1152</v>
      </c>
      <c r="E71" s="19"/>
      <c r="F71" s="111">
        <f t="shared" si="1"/>
        <v>0.36997569736306024</v>
      </c>
      <c r="G71" s="111" t="str">
        <f t="shared" ref="G71:G76" si="2">IF($D$77=0,"",IF(D71="[Mark as ND1 if not relevant]","",D71/$D$77))</f>
        <v/>
      </c>
      <c r="H71" s="21"/>
      <c r="L71" s="21"/>
      <c r="M71" s="21"/>
      <c r="N71" s="53"/>
    </row>
    <row r="72" spans="1:14" x14ac:dyDescent="0.35">
      <c r="A72" s="23" t="s">
        <v>107</v>
      </c>
      <c r="B72" s="19" t="s">
        <v>1493</v>
      </c>
      <c r="C72" s="104">
        <f>'D. Insert Nat Trans Templ'!G421/1000000</f>
        <v>15441.905862780051</v>
      </c>
      <c r="D72" s="104" t="s">
        <v>1152</v>
      </c>
      <c r="E72" s="19"/>
      <c r="F72" s="111">
        <f t="shared" si="1"/>
        <v>0.16698363601757604</v>
      </c>
      <c r="G72" s="111" t="str">
        <f t="shared" si="2"/>
        <v/>
      </c>
      <c r="H72" s="21"/>
      <c r="L72" s="21"/>
      <c r="M72" s="21"/>
      <c r="N72" s="53"/>
    </row>
    <row r="73" spans="1:14" x14ac:dyDescent="0.35">
      <c r="A73" s="23" t="s">
        <v>108</v>
      </c>
      <c r="B73" s="19" t="s">
        <v>1494</v>
      </c>
      <c r="C73" s="104">
        <f>('D. Insert Nat Trans Templ'!G422+'D. Insert Nat Trans Templ'!G423)/1000000</f>
        <v>4769.6639783800038</v>
      </c>
      <c r="D73" s="104" t="s">
        <v>1152</v>
      </c>
      <c r="E73" s="19"/>
      <c r="F73" s="111">
        <f t="shared" si="1"/>
        <v>5.1577560488285601E-2</v>
      </c>
      <c r="G73" s="111" t="str">
        <f t="shared" si="2"/>
        <v/>
      </c>
      <c r="H73" s="21"/>
      <c r="L73" s="21"/>
      <c r="M73" s="21"/>
      <c r="N73" s="53"/>
    </row>
    <row r="74" spans="1:14" x14ac:dyDescent="0.35">
      <c r="A74" s="23" t="s">
        <v>109</v>
      </c>
      <c r="B74" s="19" t="s">
        <v>1495</v>
      </c>
      <c r="C74" s="104">
        <f>('D. Insert Nat Trans Templ'!G424 + 'D. Insert Nat Trans Templ'!G425) /1000000</f>
        <v>10486.635310910015</v>
      </c>
      <c r="D74" s="104" t="s">
        <v>1152</v>
      </c>
      <c r="E74" s="19"/>
      <c r="F74" s="111">
        <f t="shared" si="1"/>
        <v>0.11339898775233197</v>
      </c>
      <c r="G74" s="111" t="str">
        <f t="shared" si="2"/>
        <v/>
      </c>
      <c r="H74" s="21"/>
      <c r="L74" s="21"/>
      <c r="M74" s="21"/>
      <c r="N74" s="53"/>
    </row>
    <row r="75" spans="1:14" x14ac:dyDescent="0.35">
      <c r="A75" s="23" t="s">
        <v>110</v>
      </c>
      <c r="B75" s="19" t="s">
        <v>1496</v>
      </c>
      <c r="C75" s="104">
        <f>('D. Insert Nat Trans Templ'!G426 + 'D. Insert Nat Trans Templ'!G427 + 'D. Insert Nat Trans Templ'!G428)/1000000</f>
        <v>1093.3552733200006</v>
      </c>
      <c r="D75" s="104" t="s">
        <v>1152</v>
      </c>
      <c r="E75" s="19"/>
      <c r="F75" s="111">
        <f t="shared" si="1"/>
        <v>1.1823180416999077E-2</v>
      </c>
      <c r="G75" s="111" t="str">
        <f t="shared" si="2"/>
        <v/>
      </c>
      <c r="H75" s="21"/>
      <c r="L75" s="21"/>
      <c r="M75" s="21"/>
      <c r="N75" s="53"/>
    </row>
    <row r="76" spans="1:14" x14ac:dyDescent="0.35">
      <c r="A76" s="23" t="s">
        <v>111</v>
      </c>
      <c r="B76" s="19" t="s">
        <v>1497</v>
      </c>
      <c r="C76" s="104"/>
      <c r="D76" s="104" t="s">
        <v>1152</v>
      </c>
      <c r="E76" s="19"/>
      <c r="F76" s="111">
        <f t="shared" si="1"/>
        <v>0</v>
      </c>
      <c r="G76" s="111" t="str">
        <f t="shared" si="2"/>
        <v/>
      </c>
      <c r="H76" s="21"/>
      <c r="L76" s="21"/>
      <c r="M76" s="21"/>
      <c r="N76" s="53"/>
    </row>
    <row r="77" spans="1:14" x14ac:dyDescent="0.35">
      <c r="A77" s="23" t="s">
        <v>112</v>
      </c>
      <c r="B77" s="56" t="s">
        <v>91</v>
      </c>
      <c r="C77" s="106">
        <f>SUM(C70:C76)</f>
        <v>92475.563660349915</v>
      </c>
      <c r="D77" s="106">
        <f>SUM(D70:D76)</f>
        <v>0</v>
      </c>
      <c r="E77" s="40"/>
      <c r="F77" s="112">
        <f>SUM(F70:F76)</f>
        <v>0.99999999999999967</v>
      </c>
      <c r="G77" s="112">
        <f>SUM(G70:G76)</f>
        <v>0</v>
      </c>
      <c r="H77" s="21"/>
      <c r="L77" s="21"/>
      <c r="M77" s="21"/>
      <c r="N77" s="53"/>
    </row>
    <row r="78" spans="1:14" hidden="1" outlineLevel="1" x14ac:dyDescent="0.35">
      <c r="A78" s="23" t="s">
        <v>113</v>
      </c>
      <c r="B78" s="57" t="s">
        <v>114</v>
      </c>
      <c r="C78" s="106"/>
      <c r="D78" s="106"/>
      <c r="E78" s="40"/>
      <c r="F78" s="111">
        <f>IF($C$77=0,"",IF(C78="[for completion]","",C78/$C$77))</f>
        <v>0</v>
      </c>
      <c r="G78" s="111" t="str">
        <f t="shared" ref="G78:G87" si="3">IF($D$77=0,"",IF(D78="[for completion]","",D78/$D$77))</f>
        <v/>
      </c>
      <c r="H78" s="21"/>
      <c r="L78" s="21"/>
      <c r="M78" s="21"/>
      <c r="N78" s="53"/>
    </row>
    <row r="79" spans="1:14" hidden="1" outlineLevel="1" x14ac:dyDescent="0.35">
      <c r="A79" s="23" t="s">
        <v>115</v>
      </c>
      <c r="B79" s="57" t="s">
        <v>116</v>
      </c>
      <c r="C79" s="106"/>
      <c r="D79" s="106"/>
      <c r="E79" s="40"/>
      <c r="F79" s="111">
        <f t="shared" ref="F79:F87" si="4">IF($C$77=0,"",IF(C79="[for completion]","",C79/$C$77))</f>
        <v>0</v>
      </c>
      <c r="G79" s="111" t="str">
        <f t="shared" si="3"/>
        <v/>
      </c>
      <c r="H79" s="21"/>
      <c r="L79" s="21"/>
      <c r="M79" s="21"/>
      <c r="N79" s="53"/>
    </row>
    <row r="80" spans="1:14" hidden="1" outlineLevel="1" x14ac:dyDescent="0.35">
      <c r="A80" s="23" t="s">
        <v>117</v>
      </c>
      <c r="B80" s="57" t="s">
        <v>118</v>
      </c>
      <c r="C80" s="106"/>
      <c r="D80" s="106"/>
      <c r="E80" s="40"/>
      <c r="F80" s="111">
        <f t="shared" si="4"/>
        <v>0</v>
      </c>
      <c r="G80" s="111" t="str">
        <f t="shared" si="3"/>
        <v/>
      </c>
      <c r="H80" s="21"/>
      <c r="L80" s="21"/>
      <c r="M80" s="21"/>
      <c r="N80" s="53"/>
    </row>
    <row r="81" spans="1:14" hidden="1" outlineLevel="1" x14ac:dyDescent="0.35">
      <c r="A81" s="23" t="s">
        <v>119</v>
      </c>
      <c r="B81" s="57" t="s">
        <v>120</v>
      </c>
      <c r="C81" s="106"/>
      <c r="D81" s="106"/>
      <c r="E81" s="40"/>
      <c r="F81" s="111">
        <f t="shared" si="4"/>
        <v>0</v>
      </c>
      <c r="G81" s="111" t="str">
        <f t="shared" si="3"/>
        <v/>
      </c>
      <c r="H81" s="21"/>
      <c r="L81" s="21"/>
      <c r="M81" s="21"/>
      <c r="N81" s="53"/>
    </row>
    <row r="82" spans="1:14" hidden="1" outlineLevel="1" x14ac:dyDescent="0.35">
      <c r="A82" s="23" t="s">
        <v>121</v>
      </c>
      <c r="B82" s="57" t="s">
        <v>122</v>
      </c>
      <c r="C82" s="106"/>
      <c r="D82" s="106"/>
      <c r="E82" s="40"/>
      <c r="F82" s="111">
        <f t="shared" si="4"/>
        <v>0</v>
      </c>
      <c r="G82" s="111" t="str">
        <f t="shared" si="3"/>
        <v/>
      </c>
      <c r="H82" s="21"/>
      <c r="L82" s="21"/>
      <c r="M82" s="21"/>
      <c r="N82" s="53"/>
    </row>
    <row r="83" spans="1:14" hidden="1" outlineLevel="1" x14ac:dyDescent="0.35">
      <c r="A83" s="23" t="s">
        <v>123</v>
      </c>
      <c r="B83" s="57"/>
      <c r="C83" s="48"/>
      <c r="D83" s="48"/>
      <c r="E83" s="40"/>
      <c r="F83" s="49"/>
      <c r="G83" s="49"/>
      <c r="H83" s="21"/>
      <c r="L83" s="21"/>
      <c r="M83" s="21"/>
      <c r="N83" s="53"/>
    </row>
    <row r="84" spans="1:14" hidden="1" outlineLevel="1" x14ac:dyDescent="0.35">
      <c r="A84" s="23" t="s">
        <v>124</v>
      </c>
      <c r="B84" s="57"/>
      <c r="C84" s="48"/>
      <c r="D84" s="48"/>
      <c r="E84" s="40"/>
      <c r="F84" s="49"/>
      <c r="G84" s="49"/>
      <c r="H84" s="21"/>
      <c r="L84" s="21"/>
      <c r="M84" s="21"/>
      <c r="N84" s="53"/>
    </row>
    <row r="85" spans="1:14" hidden="1" outlineLevel="1" x14ac:dyDescent="0.35">
      <c r="A85" s="23" t="s">
        <v>125</v>
      </c>
      <c r="B85" s="57"/>
      <c r="C85" s="48"/>
      <c r="D85" s="48"/>
      <c r="E85" s="40"/>
      <c r="F85" s="49"/>
      <c r="G85" s="49"/>
      <c r="H85" s="21"/>
      <c r="L85" s="21"/>
      <c r="M85" s="21"/>
      <c r="N85" s="53"/>
    </row>
    <row r="86" spans="1:14" hidden="1" outlineLevel="1" x14ac:dyDescent="0.35">
      <c r="A86" s="23" t="s">
        <v>126</v>
      </c>
      <c r="B86" s="56"/>
      <c r="C86" s="48"/>
      <c r="D86" s="48"/>
      <c r="E86" s="40"/>
      <c r="F86" s="49">
        <f t="shared" si="4"/>
        <v>0</v>
      </c>
      <c r="G86" s="49" t="str">
        <f t="shared" si="3"/>
        <v/>
      </c>
      <c r="H86" s="21"/>
      <c r="L86" s="21"/>
      <c r="M86" s="21"/>
      <c r="N86" s="53"/>
    </row>
    <row r="87" spans="1:14" hidden="1" outlineLevel="1" x14ac:dyDescent="0.35">
      <c r="A87" s="23" t="s">
        <v>127</v>
      </c>
      <c r="B87" s="57"/>
      <c r="C87" s="48"/>
      <c r="D87" s="48"/>
      <c r="E87" s="40"/>
      <c r="F87" s="49">
        <f t="shared" si="4"/>
        <v>0</v>
      </c>
      <c r="G87" s="49" t="str">
        <f t="shared" si="3"/>
        <v/>
      </c>
      <c r="H87" s="21"/>
      <c r="L87" s="21"/>
      <c r="M87" s="21"/>
      <c r="N87" s="53"/>
    </row>
    <row r="88" spans="1:14" ht="15" customHeight="1" collapsed="1" x14ac:dyDescent="0.35">
      <c r="A88" s="42"/>
      <c r="B88" s="43" t="s">
        <v>128</v>
      </c>
      <c r="C88" s="87" t="s">
        <v>1335</v>
      </c>
      <c r="D88" s="87" t="s">
        <v>1336</v>
      </c>
      <c r="E88" s="44"/>
      <c r="F88" s="45" t="s">
        <v>129</v>
      </c>
      <c r="G88" s="42" t="s">
        <v>130</v>
      </c>
      <c r="H88" s="21"/>
      <c r="L88" s="21"/>
      <c r="M88" s="21"/>
      <c r="N88" s="53"/>
    </row>
    <row r="89" spans="1:14" x14ac:dyDescent="0.35">
      <c r="A89" s="23" t="s">
        <v>131</v>
      </c>
      <c r="B89" s="40" t="s">
        <v>103</v>
      </c>
      <c r="C89" s="108">
        <f>'D. Insert Nat Trans Templ'!C299/12</f>
        <v>2.252051897016826</v>
      </c>
      <c r="D89" s="108">
        <f>C89+1</f>
        <v>3.252051897016826</v>
      </c>
      <c r="E89" s="37"/>
      <c r="F89" s="117"/>
      <c r="G89" s="118"/>
      <c r="H89" s="21"/>
      <c r="L89" s="21"/>
      <c r="M89" s="21"/>
      <c r="N89" s="53"/>
    </row>
    <row r="90" spans="1:14" x14ac:dyDescent="0.35">
      <c r="B90" s="40"/>
      <c r="C90" s="108"/>
      <c r="D90" s="108"/>
      <c r="E90" s="37"/>
      <c r="F90" s="117"/>
      <c r="G90" s="118"/>
      <c r="H90" s="21"/>
      <c r="L90" s="21"/>
      <c r="M90" s="21"/>
      <c r="N90" s="53"/>
    </row>
    <row r="91" spans="1:14" x14ac:dyDescent="0.35">
      <c r="B91" s="40" t="s">
        <v>1328</v>
      </c>
      <c r="C91" s="116"/>
      <c r="D91" s="116"/>
      <c r="E91" s="37"/>
      <c r="F91" s="118"/>
      <c r="G91" s="118"/>
      <c r="H91" s="21"/>
      <c r="L91" s="21"/>
      <c r="M91" s="21"/>
      <c r="N91" s="53"/>
    </row>
    <row r="92" spans="1:14" x14ac:dyDescent="0.35">
      <c r="A92" s="23" t="s">
        <v>132</v>
      </c>
      <c r="B92" s="40" t="s">
        <v>104</v>
      </c>
      <c r="C92" s="108"/>
      <c r="D92" s="108"/>
      <c r="E92" s="37"/>
      <c r="F92" s="118"/>
      <c r="G92" s="118"/>
      <c r="H92" s="21"/>
      <c r="L92" s="21"/>
      <c r="M92" s="21"/>
      <c r="N92" s="53"/>
    </row>
    <row r="93" spans="1:14" x14ac:dyDescent="0.35">
      <c r="A93" s="23" t="s">
        <v>133</v>
      </c>
      <c r="B93" s="19" t="s">
        <v>1491</v>
      </c>
      <c r="C93" s="104">
        <v>13717.815000000001</v>
      </c>
      <c r="D93" s="104">
        <v>0</v>
      </c>
      <c r="E93" s="19"/>
      <c r="F93" s="111">
        <f>IF($C$100=0,"",IF(C93="[for completion]","",IF(C93="","",C93/$C$100)))</f>
        <v>0.27022486644359195</v>
      </c>
      <c r="G93" s="111">
        <f>IF($D$100=0,"",IF(D93="[Mark as ND1 if not relevant]","",IF(D93="","",D93/$D$100)))</f>
        <v>0</v>
      </c>
      <c r="H93" s="21"/>
      <c r="L93" s="21"/>
      <c r="M93" s="21"/>
      <c r="N93" s="53"/>
    </row>
    <row r="94" spans="1:14" x14ac:dyDescent="0.35">
      <c r="A94" s="23" t="s">
        <v>134</v>
      </c>
      <c r="B94" s="19" t="s">
        <v>1492</v>
      </c>
      <c r="C94" s="104">
        <v>7404</v>
      </c>
      <c r="D94" s="104">
        <v>13717.815000000001</v>
      </c>
      <c r="E94" s="19"/>
      <c r="F94" s="111">
        <f t="shared" ref="F94:F99" si="5">IF($C$100=0,"",IF(C94="[for completion]","",IF(C94="","",C94/$C$100)))</f>
        <v>0.14585011615540483</v>
      </c>
      <c r="G94" s="111">
        <f t="shared" ref="G94:G99" si="6">IF($D$100=0,"",IF(D94="[Mark as ND1 if not relevant]","",IF(D94="","",D94/$D$100)))</f>
        <v>0.27022486644359195</v>
      </c>
      <c r="H94" s="21"/>
      <c r="L94" s="21"/>
      <c r="M94" s="21"/>
      <c r="N94" s="53"/>
    </row>
    <row r="95" spans="1:14" x14ac:dyDescent="0.35">
      <c r="A95" s="23" t="s">
        <v>135</v>
      </c>
      <c r="B95" s="19" t="s">
        <v>1493</v>
      </c>
      <c r="C95" s="104">
        <v>21015.98</v>
      </c>
      <c r="D95" s="104">
        <v>7404</v>
      </c>
      <c r="E95" s="19"/>
      <c r="F95" s="111">
        <f t="shared" si="5"/>
        <v>0.41399015722847982</v>
      </c>
      <c r="G95" s="111">
        <f t="shared" si="6"/>
        <v>0.14585011615540483</v>
      </c>
      <c r="H95" s="21"/>
      <c r="L95" s="21"/>
      <c r="M95" s="21"/>
      <c r="N95" s="53"/>
    </row>
    <row r="96" spans="1:14" x14ac:dyDescent="0.35">
      <c r="A96" s="23" t="s">
        <v>136</v>
      </c>
      <c r="B96" s="19" t="s">
        <v>1494</v>
      </c>
      <c r="C96" s="104">
        <v>4336.7150000000001</v>
      </c>
      <c r="D96" s="104">
        <v>21015.98</v>
      </c>
      <c r="E96" s="19"/>
      <c r="F96" s="111">
        <f t="shared" si="5"/>
        <v>8.5428199146797196E-2</v>
      </c>
      <c r="G96" s="111">
        <f t="shared" si="6"/>
        <v>0.41399015722847982</v>
      </c>
      <c r="H96" s="21"/>
      <c r="L96" s="21"/>
      <c r="M96" s="21"/>
      <c r="N96" s="53"/>
    </row>
    <row r="97" spans="1:14" x14ac:dyDescent="0.35">
      <c r="A97" s="23" t="s">
        <v>137</v>
      </c>
      <c r="B97" s="19" t="s">
        <v>1495</v>
      </c>
      <c r="C97" s="104">
        <v>2120.8249999999998</v>
      </c>
      <c r="D97" s="104">
        <v>4336.7150000000001</v>
      </c>
      <c r="E97" s="19"/>
      <c r="F97" s="111">
        <f t="shared" si="5"/>
        <v>4.1777765072296927E-2</v>
      </c>
      <c r="G97" s="111">
        <f t="shared" si="6"/>
        <v>8.5428199146797196E-2</v>
      </c>
      <c r="H97" s="21"/>
      <c r="L97" s="21"/>
      <c r="M97" s="21"/>
    </row>
    <row r="98" spans="1:14" x14ac:dyDescent="0.35">
      <c r="A98" s="23" t="s">
        <v>138</v>
      </c>
      <c r="B98" s="19" t="s">
        <v>1496</v>
      </c>
      <c r="C98" s="104">
        <v>1058.0217299999999</v>
      </c>
      <c r="D98" s="104">
        <v>2898.1251299999999</v>
      </c>
      <c r="E98" s="19"/>
      <c r="F98" s="111">
        <f t="shared" si="5"/>
        <v>2.0841787171183464E-2</v>
      </c>
      <c r="G98" s="111">
        <f t="shared" si="6"/>
        <v>5.7089665970204984E-2</v>
      </c>
      <c r="H98" s="21"/>
      <c r="L98" s="21"/>
      <c r="M98" s="21"/>
    </row>
    <row r="99" spans="1:14" x14ac:dyDescent="0.35">
      <c r="A99" s="23" t="s">
        <v>139</v>
      </c>
      <c r="B99" s="19" t="s">
        <v>1497</v>
      </c>
      <c r="C99" s="104">
        <v>1111.0869</v>
      </c>
      <c r="D99" s="104">
        <v>1391.8085000000001</v>
      </c>
      <c r="E99" s="19"/>
      <c r="F99" s="111">
        <f t="shared" si="5"/>
        <v>2.1887108782245902E-2</v>
      </c>
      <c r="G99" s="111">
        <f t="shared" si="6"/>
        <v>2.7416995055521309E-2</v>
      </c>
      <c r="H99" s="21"/>
      <c r="L99" s="21"/>
      <c r="M99" s="21"/>
    </row>
    <row r="100" spans="1:14" x14ac:dyDescent="0.35">
      <c r="A100" s="23" t="s">
        <v>140</v>
      </c>
      <c r="B100" s="56" t="s">
        <v>91</v>
      </c>
      <c r="C100" s="106">
        <f>SUM(C93:C99)</f>
        <v>50764.443629999994</v>
      </c>
      <c r="D100" s="106">
        <f>SUM(D93:D99)</f>
        <v>50764.443629999994</v>
      </c>
      <c r="E100" s="40"/>
      <c r="F100" s="112">
        <f>SUM(F93:F99)</f>
        <v>1</v>
      </c>
      <c r="G100" s="112">
        <f>SUM(G93:G99)</f>
        <v>1</v>
      </c>
      <c r="H100" s="21"/>
      <c r="L100" s="21"/>
      <c r="M100" s="21"/>
    </row>
    <row r="101" spans="1:14" hidden="1" outlineLevel="1" x14ac:dyDescent="0.35">
      <c r="A101" s="23" t="s">
        <v>141</v>
      </c>
      <c r="B101" s="57" t="s">
        <v>114</v>
      </c>
      <c r="C101" s="106"/>
      <c r="D101" s="106"/>
      <c r="E101" s="40"/>
      <c r="F101" s="111">
        <f>IF($C$100=0,"",IF(C101="[for completion]","",C101/$C$100))</f>
        <v>0</v>
      </c>
      <c r="G101" s="111">
        <f>IF($D$100=0,"",IF(D101="[for completion]","",D101/$D$100))</f>
        <v>0</v>
      </c>
      <c r="H101" s="21"/>
      <c r="L101" s="21"/>
      <c r="M101" s="21"/>
    </row>
    <row r="102" spans="1:14" hidden="1" outlineLevel="1" x14ac:dyDescent="0.35">
      <c r="A102" s="23" t="s">
        <v>142</v>
      </c>
      <c r="B102" s="57" t="s">
        <v>116</v>
      </c>
      <c r="C102" s="106"/>
      <c r="D102" s="106"/>
      <c r="E102" s="40"/>
      <c r="F102" s="111">
        <f>IF($C$100=0,"",IF(C102="[for completion]","",C102/$C$100))</f>
        <v>0</v>
      </c>
      <c r="G102" s="111">
        <f>IF($D$100=0,"",IF(D102="[for completion]","",D102/$D$100))</f>
        <v>0</v>
      </c>
      <c r="H102" s="21"/>
      <c r="L102" s="21"/>
      <c r="M102" s="21"/>
    </row>
    <row r="103" spans="1:14" hidden="1" outlineLevel="1" x14ac:dyDescent="0.35">
      <c r="A103" s="23" t="s">
        <v>143</v>
      </c>
      <c r="B103" s="57" t="s">
        <v>118</v>
      </c>
      <c r="C103" s="106"/>
      <c r="D103" s="106"/>
      <c r="E103" s="40"/>
      <c r="F103" s="111">
        <f>IF($C$100=0,"",IF(C103="[for completion]","",C103/$C$100))</f>
        <v>0</v>
      </c>
      <c r="G103" s="111">
        <f>IF($D$100=0,"",IF(D103="[for completion]","",D103/$D$100))</f>
        <v>0</v>
      </c>
      <c r="H103" s="21"/>
      <c r="L103" s="21"/>
      <c r="M103" s="21"/>
    </row>
    <row r="104" spans="1:14" hidden="1" outlineLevel="1" x14ac:dyDescent="0.35">
      <c r="A104" s="23" t="s">
        <v>144</v>
      </c>
      <c r="B104" s="57" t="s">
        <v>120</v>
      </c>
      <c r="C104" s="106"/>
      <c r="D104" s="106"/>
      <c r="E104" s="40"/>
      <c r="F104" s="111">
        <f>IF($C$100=0,"",IF(C104="[for completion]","",C104/$C$100))</f>
        <v>0</v>
      </c>
      <c r="G104" s="111">
        <f>IF($D$100=0,"",IF(D104="[for completion]","",D104/$D$100))</f>
        <v>0</v>
      </c>
      <c r="H104" s="21"/>
      <c r="L104" s="21"/>
      <c r="M104" s="21"/>
    </row>
    <row r="105" spans="1:14" hidden="1" outlineLevel="1" x14ac:dyDescent="0.35">
      <c r="A105" s="23" t="s">
        <v>145</v>
      </c>
      <c r="B105" s="57" t="s">
        <v>122</v>
      </c>
      <c r="C105" s="106"/>
      <c r="D105" s="106"/>
      <c r="E105" s="40"/>
      <c r="F105" s="111">
        <f>IF($C$100=0,"",IF(C105="[for completion]","",C105/$C$100))</f>
        <v>0</v>
      </c>
      <c r="G105" s="111">
        <f>IF($D$100=0,"",IF(D105="[for completion]","",D105/$D$100))</f>
        <v>0</v>
      </c>
      <c r="H105" s="21"/>
      <c r="L105" s="21"/>
      <c r="M105" s="21"/>
    </row>
    <row r="106" spans="1:14" hidden="1" outlineLevel="1" x14ac:dyDescent="0.35">
      <c r="A106" s="23" t="s">
        <v>146</v>
      </c>
      <c r="B106" s="57"/>
      <c r="C106" s="48"/>
      <c r="D106" s="48"/>
      <c r="E106" s="40"/>
      <c r="F106" s="49"/>
      <c r="G106" s="49"/>
      <c r="H106" s="21"/>
      <c r="L106" s="21"/>
      <c r="M106" s="21"/>
    </row>
    <row r="107" spans="1:14" hidden="1" outlineLevel="1" x14ac:dyDescent="0.35">
      <c r="A107" s="23" t="s">
        <v>147</v>
      </c>
      <c r="B107" s="57"/>
      <c r="C107" s="48"/>
      <c r="D107" s="48"/>
      <c r="E107" s="40"/>
      <c r="F107" s="49"/>
      <c r="G107" s="49"/>
      <c r="H107" s="21"/>
      <c r="L107" s="21"/>
      <c r="M107" s="21"/>
    </row>
    <row r="108" spans="1:14" hidden="1" outlineLevel="1" x14ac:dyDescent="0.35">
      <c r="A108" s="23" t="s">
        <v>148</v>
      </c>
      <c r="B108" s="56"/>
      <c r="C108" s="48"/>
      <c r="D108" s="48"/>
      <c r="E108" s="40"/>
      <c r="F108" s="49"/>
      <c r="G108" s="49"/>
      <c r="H108" s="21"/>
      <c r="L108" s="21"/>
      <c r="M108" s="21"/>
    </row>
    <row r="109" spans="1:14" hidden="1" outlineLevel="1" x14ac:dyDescent="0.35">
      <c r="A109" s="23" t="s">
        <v>149</v>
      </c>
      <c r="B109" s="57"/>
      <c r="C109" s="48"/>
      <c r="D109" s="48"/>
      <c r="E109" s="40"/>
      <c r="F109" s="49"/>
      <c r="G109" s="49"/>
      <c r="H109" s="21"/>
      <c r="L109" s="21"/>
      <c r="M109" s="21"/>
    </row>
    <row r="110" spans="1:14" hidden="1" outlineLevel="1" x14ac:dyDescent="0.35">
      <c r="A110" s="23" t="s">
        <v>150</v>
      </c>
      <c r="B110" s="57"/>
      <c r="C110" s="48"/>
      <c r="D110" s="48"/>
      <c r="E110" s="40"/>
      <c r="F110" s="49"/>
      <c r="G110" s="49"/>
      <c r="H110" s="21"/>
      <c r="L110" s="21"/>
      <c r="M110" s="21"/>
    </row>
    <row r="111" spans="1:14" ht="15" customHeight="1" collapsed="1" x14ac:dyDescent="0.35">
      <c r="A111" s="42"/>
      <c r="B111" s="109" t="s">
        <v>1514</v>
      </c>
      <c r="C111" s="45" t="s">
        <v>151</v>
      </c>
      <c r="D111" s="45" t="s">
        <v>152</v>
      </c>
      <c r="E111" s="44"/>
      <c r="F111" s="45" t="s">
        <v>153</v>
      </c>
      <c r="G111" s="45" t="s">
        <v>154</v>
      </c>
      <c r="H111" s="21"/>
      <c r="L111" s="21"/>
      <c r="M111" s="21"/>
    </row>
    <row r="112" spans="1:14" s="58" customFormat="1" x14ac:dyDescent="0.35">
      <c r="A112" s="23" t="s">
        <v>155</v>
      </c>
      <c r="B112" s="40" t="s">
        <v>156</v>
      </c>
      <c r="C112" s="104">
        <v>0</v>
      </c>
      <c r="D112" s="104">
        <v>0</v>
      </c>
      <c r="E112" s="49"/>
      <c r="F112" s="111">
        <f t="shared" ref="F112:F116" si="7">IF($C$131=0,"",IF(C112="[for completion]","",IF(C112="","",C112/$C$131)))</f>
        <v>0</v>
      </c>
      <c r="G112" s="111">
        <f t="shared" ref="G112:G116" si="8">IF($D$131=0,"",IF(D112="[for completion]","",IF(D112="","",D112/$D$131)))</f>
        <v>0</v>
      </c>
      <c r="I112" s="23"/>
      <c r="J112" s="23"/>
      <c r="K112" s="23"/>
      <c r="L112" s="21" t="s">
        <v>1500</v>
      </c>
      <c r="M112" s="21"/>
      <c r="N112" s="21"/>
    </row>
    <row r="113" spans="1:14" s="58" customFormat="1" x14ac:dyDescent="0.35">
      <c r="A113" s="23" t="s">
        <v>157</v>
      </c>
      <c r="B113" s="40" t="s">
        <v>1501</v>
      </c>
      <c r="C113" s="104">
        <v>0</v>
      </c>
      <c r="D113" s="104">
        <v>0</v>
      </c>
      <c r="E113" s="49"/>
      <c r="F113" s="111">
        <f t="shared" si="7"/>
        <v>0</v>
      </c>
      <c r="G113" s="111">
        <f t="shared" si="8"/>
        <v>0</v>
      </c>
      <c r="I113" s="23"/>
      <c r="J113" s="23"/>
      <c r="K113" s="23"/>
      <c r="L113" s="40" t="s">
        <v>1501</v>
      </c>
      <c r="M113" s="21"/>
      <c r="N113" s="21"/>
    </row>
    <row r="114" spans="1:14" s="58" customFormat="1" x14ac:dyDescent="0.35">
      <c r="A114" s="23" t="s">
        <v>158</v>
      </c>
      <c r="B114" s="40" t="s">
        <v>165</v>
      </c>
      <c r="C114" s="104">
        <v>0</v>
      </c>
      <c r="D114" s="104">
        <v>0</v>
      </c>
      <c r="E114" s="49"/>
      <c r="F114" s="111">
        <f t="shared" si="7"/>
        <v>0</v>
      </c>
      <c r="G114" s="111">
        <f t="shared" si="8"/>
        <v>0</v>
      </c>
      <c r="I114" s="23"/>
      <c r="J114" s="23"/>
      <c r="K114" s="23"/>
      <c r="L114" s="40" t="s">
        <v>165</v>
      </c>
      <c r="M114" s="21"/>
      <c r="N114" s="21"/>
    </row>
    <row r="115" spans="1:14" s="58" customFormat="1" x14ac:dyDescent="0.35">
      <c r="A115" s="23" t="s">
        <v>159</v>
      </c>
      <c r="B115" s="40" t="s">
        <v>1502</v>
      </c>
      <c r="C115" s="104">
        <f>'D. Insert Nat Trans Templ'!C286/1000000</f>
        <v>92475.563660350599</v>
      </c>
      <c r="D115" s="104">
        <f>'D. Insert Nat Trans Templ'!C286/1000000</f>
        <v>92475.563660350599</v>
      </c>
      <c r="E115" s="49"/>
      <c r="F115" s="111">
        <f t="shared" si="7"/>
        <v>1</v>
      </c>
      <c r="G115" s="111">
        <f t="shared" si="8"/>
        <v>1</v>
      </c>
      <c r="I115" s="23"/>
      <c r="J115" s="23"/>
      <c r="K115" s="23"/>
      <c r="L115" s="40" t="s">
        <v>1502</v>
      </c>
      <c r="M115" s="21"/>
      <c r="N115" s="21"/>
    </row>
    <row r="116" spans="1:14" s="58" customFormat="1" x14ac:dyDescent="0.35">
      <c r="A116" s="23" t="s">
        <v>161</v>
      </c>
      <c r="B116" s="40" t="s">
        <v>1503</v>
      </c>
      <c r="C116" s="104">
        <v>0</v>
      </c>
      <c r="D116" s="104">
        <v>0</v>
      </c>
      <c r="E116" s="49"/>
      <c r="F116" s="111">
        <f t="shared" si="7"/>
        <v>0</v>
      </c>
      <c r="G116" s="111">
        <f t="shared" si="8"/>
        <v>0</v>
      </c>
      <c r="I116" s="23"/>
      <c r="J116" s="23"/>
      <c r="K116" s="23"/>
      <c r="L116" s="40" t="s">
        <v>1503</v>
      </c>
      <c r="M116" s="21"/>
      <c r="N116" s="21"/>
    </row>
    <row r="117" spans="1:14" s="58" customFormat="1" x14ac:dyDescent="0.35">
      <c r="A117" s="23" t="s">
        <v>162</v>
      </c>
      <c r="B117" s="40" t="s">
        <v>167</v>
      </c>
      <c r="C117" s="104">
        <v>0</v>
      </c>
      <c r="D117" s="104">
        <v>0</v>
      </c>
      <c r="E117" s="40"/>
      <c r="F117" s="111">
        <f t="shared" ref="F117:F123" si="9">IF($C$131=0,"",IF(C117="[for completion]","",IF(C117="","",C117/$C$131)))</f>
        <v>0</v>
      </c>
      <c r="G117" s="111">
        <f t="shared" ref="G117:G123" si="10">IF($D$131=0,"",IF(D117="[for completion]","",IF(D117="","",D117/$D$131)))</f>
        <v>0</v>
      </c>
      <c r="I117" s="23"/>
      <c r="J117" s="23"/>
      <c r="K117" s="23"/>
      <c r="L117" s="40" t="s">
        <v>167</v>
      </c>
      <c r="M117" s="21"/>
      <c r="N117" s="21"/>
    </row>
    <row r="118" spans="1:14" x14ac:dyDescent="0.35">
      <c r="A118" s="23" t="s">
        <v>163</v>
      </c>
      <c r="B118" s="40" t="s">
        <v>169</v>
      </c>
      <c r="C118" s="104">
        <v>0</v>
      </c>
      <c r="D118" s="104">
        <v>0</v>
      </c>
      <c r="E118" s="40"/>
      <c r="F118" s="111">
        <f t="shared" si="9"/>
        <v>0</v>
      </c>
      <c r="G118" s="111">
        <f t="shared" si="10"/>
        <v>0</v>
      </c>
      <c r="L118" s="40" t="s">
        <v>169</v>
      </c>
      <c r="M118" s="21"/>
    </row>
    <row r="119" spans="1:14" x14ac:dyDescent="0.35">
      <c r="A119" s="23" t="s">
        <v>164</v>
      </c>
      <c r="B119" s="40" t="s">
        <v>1504</v>
      </c>
      <c r="C119" s="104">
        <v>0</v>
      </c>
      <c r="D119" s="104">
        <v>0</v>
      </c>
      <c r="E119" s="40"/>
      <c r="F119" s="111">
        <f t="shared" si="9"/>
        <v>0</v>
      </c>
      <c r="G119" s="111">
        <f t="shared" si="10"/>
        <v>0</v>
      </c>
      <c r="L119" s="40" t="s">
        <v>1504</v>
      </c>
      <c r="M119" s="21"/>
    </row>
    <row r="120" spans="1:14" x14ac:dyDescent="0.35">
      <c r="A120" s="23" t="s">
        <v>166</v>
      </c>
      <c r="B120" s="40" t="s">
        <v>171</v>
      </c>
      <c r="C120" s="104">
        <v>0</v>
      </c>
      <c r="D120" s="104">
        <v>0</v>
      </c>
      <c r="E120" s="40"/>
      <c r="F120" s="111">
        <f t="shared" si="9"/>
        <v>0</v>
      </c>
      <c r="G120" s="111">
        <f t="shared" si="10"/>
        <v>0</v>
      </c>
      <c r="L120" s="40" t="s">
        <v>171</v>
      </c>
      <c r="M120" s="21"/>
    </row>
    <row r="121" spans="1:14" x14ac:dyDescent="0.35">
      <c r="A121" s="23" t="s">
        <v>168</v>
      </c>
      <c r="B121" s="23" t="s">
        <v>2587</v>
      </c>
      <c r="C121" s="104">
        <v>0</v>
      </c>
      <c r="D121" s="104">
        <v>0</v>
      </c>
      <c r="F121" s="111">
        <f t="shared" si="9"/>
        <v>0</v>
      </c>
      <c r="G121" s="111">
        <f t="shared" si="10"/>
        <v>0</v>
      </c>
      <c r="L121" s="40"/>
      <c r="M121" s="21"/>
    </row>
    <row r="122" spans="1:14" x14ac:dyDescent="0.35">
      <c r="A122" s="23" t="s">
        <v>170</v>
      </c>
      <c r="B122" s="40" t="s">
        <v>1511</v>
      </c>
      <c r="C122" s="104">
        <v>0</v>
      </c>
      <c r="D122" s="104">
        <v>0</v>
      </c>
      <c r="E122" s="40"/>
      <c r="F122" s="111">
        <f t="shared" si="9"/>
        <v>0</v>
      </c>
      <c r="G122" s="111">
        <f t="shared" si="10"/>
        <v>0</v>
      </c>
      <c r="L122" s="40" t="s">
        <v>173</v>
      </c>
      <c r="M122" s="21"/>
    </row>
    <row r="123" spans="1:14" x14ac:dyDescent="0.35">
      <c r="A123" s="23" t="s">
        <v>172</v>
      </c>
      <c r="B123" s="40" t="s">
        <v>173</v>
      </c>
      <c r="C123" s="104">
        <v>0</v>
      </c>
      <c r="D123" s="104">
        <v>0</v>
      </c>
      <c r="E123" s="40"/>
      <c r="F123" s="111">
        <f t="shared" si="9"/>
        <v>0</v>
      </c>
      <c r="G123" s="111">
        <f t="shared" si="10"/>
        <v>0</v>
      </c>
      <c r="L123" s="40" t="s">
        <v>160</v>
      </c>
      <c r="M123" s="21"/>
    </row>
    <row r="124" spans="1:14" x14ac:dyDescent="0.35">
      <c r="A124" s="23" t="s">
        <v>174</v>
      </c>
      <c r="B124" s="40" t="s">
        <v>160</v>
      </c>
      <c r="C124" s="104">
        <v>0</v>
      </c>
      <c r="D124" s="104">
        <v>0</v>
      </c>
      <c r="E124" s="40"/>
      <c r="F124" s="111">
        <f t="shared" ref="F124:F136" si="11">IF($C$131=0,"",IF(C124="[for completion]","",IF(C124="","",C124/$C$131)))</f>
        <v>0</v>
      </c>
      <c r="G124" s="111">
        <f t="shared" ref="G124:G136" si="12">IF($D$131=0,"",IF(D124="[for completion]","",IF(D124="","",D124/$D$131)))</f>
        <v>0</v>
      </c>
      <c r="L124" s="19" t="s">
        <v>1506</v>
      </c>
      <c r="M124" s="21"/>
    </row>
    <row r="125" spans="1:14" x14ac:dyDescent="0.35">
      <c r="A125" s="23" t="s">
        <v>176</v>
      </c>
      <c r="B125" s="23" t="s">
        <v>2985</v>
      </c>
      <c r="C125" s="104">
        <v>0</v>
      </c>
      <c r="D125" s="104">
        <v>0</v>
      </c>
      <c r="E125" s="40"/>
      <c r="F125" s="111">
        <f t="shared" si="11"/>
        <v>0</v>
      </c>
      <c r="G125" s="111">
        <f t="shared" si="12"/>
        <v>0</v>
      </c>
      <c r="L125" s="40" t="s">
        <v>175</v>
      </c>
      <c r="M125" s="21"/>
    </row>
    <row r="126" spans="1:14" x14ac:dyDescent="0.35">
      <c r="A126" s="23" t="s">
        <v>178</v>
      </c>
      <c r="B126" s="19" t="s">
        <v>1506</v>
      </c>
      <c r="C126" s="104">
        <v>0</v>
      </c>
      <c r="D126" s="104">
        <v>0</v>
      </c>
      <c r="E126" s="40"/>
      <c r="F126" s="111">
        <f t="shared" si="11"/>
        <v>0</v>
      </c>
      <c r="G126" s="111">
        <f t="shared" si="12"/>
        <v>0</v>
      </c>
      <c r="H126" s="53"/>
      <c r="L126" s="40" t="s">
        <v>177</v>
      </c>
      <c r="M126" s="21"/>
    </row>
    <row r="127" spans="1:14" x14ac:dyDescent="0.35">
      <c r="A127" s="23" t="s">
        <v>179</v>
      </c>
      <c r="B127" s="40" t="s">
        <v>175</v>
      </c>
      <c r="C127" s="104">
        <v>0</v>
      </c>
      <c r="D127" s="104">
        <v>0</v>
      </c>
      <c r="E127" s="40"/>
      <c r="F127" s="111">
        <f t="shared" si="11"/>
        <v>0</v>
      </c>
      <c r="G127" s="111">
        <f t="shared" si="12"/>
        <v>0</v>
      </c>
      <c r="H127" s="21"/>
      <c r="L127" s="40" t="s">
        <v>1505</v>
      </c>
      <c r="M127" s="21"/>
    </row>
    <row r="128" spans="1:14" x14ac:dyDescent="0.35">
      <c r="A128" s="23" t="s">
        <v>1507</v>
      </c>
      <c r="B128" s="40" t="s">
        <v>177</v>
      </c>
      <c r="C128" s="104">
        <v>0</v>
      </c>
      <c r="D128" s="104">
        <v>0</v>
      </c>
      <c r="E128" s="40"/>
      <c r="F128" s="111">
        <f t="shared" si="11"/>
        <v>0</v>
      </c>
      <c r="G128" s="111">
        <f t="shared" si="12"/>
        <v>0</v>
      </c>
      <c r="H128" s="21"/>
      <c r="L128" s="21"/>
      <c r="M128" s="21"/>
    </row>
    <row r="129" spans="1:14" x14ac:dyDescent="0.35">
      <c r="A129" s="23" t="s">
        <v>1510</v>
      </c>
      <c r="B129" s="40" t="s">
        <v>1505</v>
      </c>
      <c r="C129" s="104">
        <v>0</v>
      </c>
      <c r="D129" s="104">
        <v>0</v>
      </c>
      <c r="E129" s="40"/>
      <c r="F129" s="111">
        <f t="shared" si="11"/>
        <v>0</v>
      </c>
      <c r="G129" s="111">
        <f t="shared" si="12"/>
        <v>0</v>
      </c>
      <c r="H129" s="21"/>
      <c r="L129" s="21"/>
      <c r="M129" s="21"/>
    </row>
    <row r="130" spans="1:14" hidden="1" outlineLevel="1" x14ac:dyDescent="0.35">
      <c r="A130" s="23" t="s">
        <v>2588</v>
      </c>
      <c r="B130" s="40" t="s">
        <v>89</v>
      </c>
      <c r="C130" s="104">
        <v>0</v>
      </c>
      <c r="D130" s="104">
        <v>0</v>
      </c>
      <c r="E130" s="40"/>
      <c r="F130" s="111">
        <f t="shared" si="11"/>
        <v>0</v>
      </c>
      <c r="G130" s="111">
        <f t="shared" si="12"/>
        <v>0</v>
      </c>
      <c r="H130" s="21"/>
      <c r="L130" s="21"/>
      <c r="M130" s="21"/>
    </row>
    <row r="131" spans="1:14" hidden="1" outlineLevel="1" x14ac:dyDescent="0.35">
      <c r="A131" s="23" t="s">
        <v>180</v>
      </c>
      <c r="B131" s="56" t="s">
        <v>91</v>
      </c>
      <c r="C131" s="104">
        <f>SUM(C112:C130)</f>
        <v>92475.563660350599</v>
      </c>
      <c r="D131" s="104">
        <f>SUM(D112:D130)</f>
        <v>92475.563660350599</v>
      </c>
      <c r="E131" s="40"/>
      <c r="F131" s="111">
        <f>SUM(F112:F130)</f>
        <v>1</v>
      </c>
      <c r="G131" s="111">
        <f>SUM(G112:G130)</f>
        <v>1</v>
      </c>
      <c r="H131" s="21"/>
      <c r="L131" s="21"/>
      <c r="M131" s="21"/>
    </row>
    <row r="132" spans="1:14" hidden="1" outlineLevel="1" x14ac:dyDescent="0.35">
      <c r="A132" s="23" t="s">
        <v>181</v>
      </c>
      <c r="B132" s="52" t="s">
        <v>93</v>
      </c>
      <c r="C132" s="104"/>
      <c r="D132" s="104"/>
      <c r="E132" s="40"/>
      <c r="F132" s="111" t="str">
        <f t="shared" si="11"/>
        <v/>
      </c>
      <c r="G132" s="111" t="str">
        <f t="shared" si="12"/>
        <v/>
      </c>
      <c r="H132" s="21"/>
      <c r="L132" s="21"/>
      <c r="M132" s="21"/>
    </row>
    <row r="133" spans="1:14" hidden="1" outlineLevel="1" x14ac:dyDescent="0.35">
      <c r="A133" s="23" t="s">
        <v>182</v>
      </c>
      <c r="B133" s="52" t="s">
        <v>93</v>
      </c>
      <c r="C133" s="104"/>
      <c r="D133" s="104"/>
      <c r="E133" s="40"/>
      <c r="F133" s="111" t="str">
        <f t="shared" si="11"/>
        <v/>
      </c>
      <c r="G133" s="111" t="str">
        <f t="shared" si="12"/>
        <v/>
      </c>
      <c r="H133" s="21"/>
      <c r="L133" s="21"/>
      <c r="M133" s="21"/>
    </row>
    <row r="134" spans="1:14" hidden="1" outlineLevel="1" x14ac:dyDescent="0.35">
      <c r="A134" s="23" t="s">
        <v>183</v>
      </c>
      <c r="B134" s="52" t="s">
        <v>93</v>
      </c>
      <c r="C134" s="104"/>
      <c r="D134" s="104"/>
      <c r="E134" s="40"/>
      <c r="F134" s="111" t="str">
        <f t="shared" si="11"/>
        <v/>
      </c>
      <c r="G134" s="111" t="str">
        <f t="shared" si="12"/>
        <v/>
      </c>
      <c r="H134" s="21"/>
      <c r="L134" s="21"/>
      <c r="M134" s="21"/>
    </row>
    <row r="135" spans="1:14" hidden="1" outlineLevel="1" x14ac:dyDescent="0.35">
      <c r="A135" s="23" t="s">
        <v>184</v>
      </c>
      <c r="B135" s="52" t="s">
        <v>93</v>
      </c>
      <c r="C135" s="104"/>
      <c r="D135" s="104"/>
      <c r="E135" s="40"/>
      <c r="F135" s="111" t="str">
        <f t="shared" si="11"/>
        <v/>
      </c>
      <c r="G135" s="111" t="str">
        <f t="shared" si="12"/>
        <v/>
      </c>
      <c r="H135" s="21"/>
      <c r="L135" s="21"/>
      <c r="M135" s="21"/>
    </row>
    <row r="136" spans="1:14" hidden="1" outlineLevel="1" x14ac:dyDescent="0.35">
      <c r="A136" s="23" t="s">
        <v>185</v>
      </c>
      <c r="B136" s="52" t="s">
        <v>93</v>
      </c>
      <c r="C136" s="104"/>
      <c r="D136" s="104"/>
      <c r="E136" s="40"/>
      <c r="F136" s="111" t="str">
        <f t="shared" si="11"/>
        <v/>
      </c>
      <c r="G136" s="111" t="str">
        <f t="shared" si="12"/>
        <v/>
      </c>
      <c r="H136" s="21"/>
      <c r="L136" s="21"/>
      <c r="M136" s="21"/>
    </row>
    <row r="137" spans="1:14" ht="15" customHeight="1" collapsed="1" x14ac:dyDescent="0.35">
      <c r="A137" s="42"/>
      <c r="B137" s="43" t="s">
        <v>186</v>
      </c>
      <c r="C137" s="45" t="s">
        <v>151</v>
      </c>
      <c r="D137" s="45" t="s">
        <v>152</v>
      </c>
      <c r="E137" s="44"/>
      <c r="F137" s="45" t="s">
        <v>153</v>
      </c>
      <c r="G137" s="45" t="s">
        <v>154</v>
      </c>
      <c r="H137" s="21"/>
      <c r="L137" s="21"/>
      <c r="M137" s="21"/>
    </row>
    <row r="138" spans="1:14" s="58" customFormat="1" ht="14.5" customHeight="1" x14ac:dyDescent="0.35">
      <c r="A138" s="23" t="s">
        <v>187</v>
      </c>
      <c r="B138" s="40" t="s">
        <v>156</v>
      </c>
      <c r="C138" s="104">
        <v>18384.2035</v>
      </c>
      <c r="D138" s="104">
        <v>0</v>
      </c>
      <c r="E138" s="49"/>
      <c r="F138" s="111">
        <f t="shared" ref="F138:F141" si="13">IF($C$157=0,"",IF(C138="[for completion]","",IF(C138="","",C138/$C$157)))</f>
        <v>0.36214724688001076</v>
      </c>
      <c r="G138" s="111">
        <f t="shared" ref="G138:G141" si="14">IF($D$157=0,"",IF(D138="[for completion]","",IF(D138="","",D138/$D$157)))</f>
        <v>0</v>
      </c>
      <c r="H138" s="21"/>
      <c r="I138" s="23"/>
      <c r="J138" s="23"/>
      <c r="K138" s="23"/>
      <c r="L138" s="21"/>
      <c r="M138" s="21"/>
      <c r="N138" s="21"/>
    </row>
    <row r="139" spans="1:14" s="58" customFormat="1" x14ac:dyDescent="0.35">
      <c r="A139" s="23" t="s">
        <v>188</v>
      </c>
      <c r="B139" s="40" t="s">
        <v>1501</v>
      </c>
      <c r="C139" s="104">
        <v>0</v>
      </c>
      <c r="D139" s="104">
        <v>0</v>
      </c>
      <c r="E139" s="49"/>
      <c r="F139" s="111">
        <f t="shared" si="13"/>
        <v>0</v>
      </c>
      <c r="G139" s="111">
        <f t="shared" si="14"/>
        <v>0</v>
      </c>
      <c r="H139" s="21"/>
      <c r="I139" s="23"/>
      <c r="J139" s="23"/>
      <c r="K139" s="23"/>
      <c r="L139" s="21"/>
      <c r="M139" s="21"/>
      <c r="N139" s="21"/>
    </row>
    <row r="140" spans="1:14" s="58" customFormat="1" x14ac:dyDescent="0.35">
      <c r="A140" s="23" t="s">
        <v>189</v>
      </c>
      <c r="B140" s="40" t="s">
        <v>165</v>
      </c>
      <c r="C140" s="104">
        <v>0</v>
      </c>
      <c r="D140" s="104">
        <v>0</v>
      </c>
      <c r="E140" s="49"/>
      <c r="F140" s="111">
        <f t="shared" si="13"/>
        <v>0</v>
      </c>
      <c r="G140" s="111">
        <f t="shared" si="14"/>
        <v>0</v>
      </c>
      <c r="H140" s="21"/>
      <c r="I140" s="23"/>
      <c r="J140" s="23"/>
      <c r="K140" s="23"/>
      <c r="L140" s="21"/>
      <c r="M140" s="21"/>
      <c r="N140" s="21"/>
    </row>
    <row r="141" spans="1:14" s="58" customFormat="1" x14ac:dyDescent="0.35">
      <c r="A141" s="23" t="s">
        <v>190</v>
      </c>
      <c r="B141" s="40" t="s">
        <v>1502</v>
      </c>
      <c r="C141" s="104">
        <v>1300</v>
      </c>
      <c r="D141" s="104">
        <f>C157</f>
        <v>50764.443630000002</v>
      </c>
      <c r="E141" s="49"/>
      <c r="F141" s="111">
        <f t="shared" si="13"/>
        <v>2.5608475283904138E-2</v>
      </c>
      <c r="G141" s="111">
        <f t="shared" si="14"/>
        <v>1</v>
      </c>
      <c r="H141" s="21"/>
      <c r="I141" s="23"/>
      <c r="J141" s="23"/>
      <c r="K141" s="23"/>
      <c r="L141" s="21"/>
      <c r="M141" s="21"/>
      <c r="N141" s="21"/>
    </row>
    <row r="142" spans="1:14" s="58" customFormat="1" x14ac:dyDescent="0.35">
      <c r="A142" s="23" t="s">
        <v>191</v>
      </c>
      <c r="B142" s="40" t="s">
        <v>1503</v>
      </c>
      <c r="C142" s="104">
        <v>1617.64</v>
      </c>
      <c r="D142" s="104">
        <v>0</v>
      </c>
      <c r="E142" s="49"/>
      <c r="F142" s="111">
        <f t="shared" ref="F142:F162" si="15">IF($C$157=0,"",IF(C142="[for completion]","",IF(C142="","",C142/$C$157)))</f>
        <v>3.1865610737118993E-2</v>
      </c>
      <c r="G142" s="111">
        <f t="shared" ref="G142:G162" si="16">IF($D$157=0,"",IF(D142="[for completion]","",IF(D142="","",D142/$D$157)))</f>
        <v>0</v>
      </c>
      <c r="H142" s="21"/>
      <c r="I142" s="23"/>
      <c r="J142" s="23"/>
      <c r="K142" s="23"/>
      <c r="L142" s="21"/>
      <c r="M142" s="21"/>
      <c r="N142" s="21"/>
    </row>
    <row r="143" spans="1:14" s="58" customFormat="1" x14ac:dyDescent="0.35">
      <c r="A143" s="23" t="s">
        <v>192</v>
      </c>
      <c r="B143" s="40" t="s">
        <v>167</v>
      </c>
      <c r="C143" s="104">
        <v>0</v>
      </c>
      <c r="D143" s="104">
        <v>0</v>
      </c>
      <c r="E143" s="40"/>
      <c r="F143" s="111">
        <f t="shared" si="15"/>
        <v>0</v>
      </c>
      <c r="G143" s="111">
        <f t="shared" si="16"/>
        <v>0</v>
      </c>
      <c r="H143" s="21"/>
      <c r="I143" s="23"/>
      <c r="J143" s="23"/>
      <c r="K143" s="23"/>
      <c r="L143" s="21"/>
      <c r="M143" s="21"/>
      <c r="N143" s="21"/>
    </row>
    <row r="144" spans="1:14" x14ac:dyDescent="0.35">
      <c r="A144" s="23" t="s">
        <v>193</v>
      </c>
      <c r="B144" s="40" t="s">
        <v>169</v>
      </c>
      <c r="C144" s="104">
        <v>0</v>
      </c>
      <c r="D144" s="104">
        <v>0</v>
      </c>
      <c r="E144" s="40"/>
      <c r="F144" s="111">
        <f t="shared" si="15"/>
        <v>0</v>
      </c>
      <c r="G144" s="111">
        <f t="shared" si="16"/>
        <v>0</v>
      </c>
      <c r="H144" s="21"/>
      <c r="L144" s="21"/>
      <c r="M144" s="21"/>
    </row>
    <row r="145" spans="1:14" x14ac:dyDescent="0.35">
      <c r="A145" s="23" t="s">
        <v>194</v>
      </c>
      <c r="B145" s="40" t="s">
        <v>1504</v>
      </c>
      <c r="C145" s="104">
        <v>9287.85</v>
      </c>
      <c r="D145" s="104">
        <v>0</v>
      </c>
      <c r="E145" s="40"/>
      <c r="F145" s="111">
        <f t="shared" si="15"/>
        <v>0.18295975166585313</v>
      </c>
      <c r="G145" s="111">
        <f t="shared" si="16"/>
        <v>0</v>
      </c>
      <c r="H145" s="21"/>
      <c r="L145" s="21"/>
      <c r="M145" s="21"/>
      <c r="N145" s="53"/>
    </row>
    <row r="146" spans="1:14" x14ac:dyDescent="0.35">
      <c r="A146" s="23" t="s">
        <v>195</v>
      </c>
      <c r="B146" s="40" t="s">
        <v>171</v>
      </c>
      <c r="C146" s="104">
        <v>0</v>
      </c>
      <c r="D146" s="104">
        <v>0</v>
      </c>
      <c r="E146" s="40"/>
      <c r="F146" s="111">
        <f t="shared" si="15"/>
        <v>0</v>
      </c>
      <c r="G146" s="111">
        <f t="shared" si="16"/>
        <v>0</v>
      </c>
      <c r="H146" s="21"/>
      <c r="L146" s="21"/>
      <c r="M146" s="21"/>
      <c r="N146" s="53"/>
    </row>
    <row r="147" spans="1:14" x14ac:dyDescent="0.35">
      <c r="A147" s="23" t="s">
        <v>196</v>
      </c>
      <c r="B147" s="23" t="s">
        <v>2587</v>
      </c>
      <c r="C147" s="104">
        <v>0</v>
      </c>
      <c r="D147" s="104">
        <v>0</v>
      </c>
      <c r="F147" s="111">
        <f t="shared" si="15"/>
        <v>0</v>
      </c>
      <c r="G147" s="111">
        <f t="shared" si="16"/>
        <v>0</v>
      </c>
      <c r="H147" s="21"/>
      <c r="L147" s="21"/>
      <c r="M147" s="21"/>
      <c r="N147" s="53"/>
    </row>
    <row r="148" spans="1:14" x14ac:dyDescent="0.35">
      <c r="A148" s="23" t="s">
        <v>197</v>
      </c>
      <c r="B148" s="40" t="s">
        <v>1511</v>
      </c>
      <c r="C148" s="104">
        <v>0</v>
      </c>
      <c r="D148" s="104">
        <v>0</v>
      </c>
      <c r="E148" s="40"/>
      <c r="F148" s="111">
        <f t="shared" si="15"/>
        <v>0</v>
      </c>
      <c r="G148" s="111">
        <f t="shared" si="16"/>
        <v>0</v>
      </c>
      <c r="H148" s="21"/>
      <c r="L148" s="21"/>
      <c r="M148" s="21"/>
      <c r="N148" s="53"/>
    </row>
    <row r="149" spans="1:14" x14ac:dyDescent="0.35">
      <c r="A149" s="23" t="s">
        <v>198</v>
      </c>
      <c r="B149" s="40" t="s">
        <v>173</v>
      </c>
      <c r="C149" s="104">
        <v>0</v>
      </c>
      <c r="D149" s="104">
        <v>0</v>
      </c>
      <c r="E149" s="40"/>
      <c r="F149" s="111">
        <f t="shared" si="15"/>
        <v>0</v>
      </c>
      <c r="G149" s="111">
        <f t="shared" si="16"/>
        <v>0</v>
      </c>
      <c r="H149" s="21"/>
      <c r="L149" s="21"/>
      <c r="M149" s="21"/>
      <c r="N149" s="53"/>
    </row>
    <row r="150" spans="1:14" x14ac:dyDescent="0.35">
      <c r="A150" s="23" t="s">
        <v>199</v>
      </c>
      <c r="B150" s="40" t="s">
        <v>160</v>
      </c>
      <c r="C150" s="104">
        <v>377.30013000000002</v>
      </c>
      <c r="D150" s="104">
        <v>0</v>
      </c>
      <c r="E150" s="40"/>
      <c r="F150" s="111">
        <f t="shared" si="15"/>
        <v>7.4323700413221686E-3</v>
      </c>
      <c r="G150" s="111">
        <f t="shared" si="16"/>
        <v>0</v>
      </c>
      <c r="H150" s="21"/>
      <c r="L150" s="21"/>
      <c r="M150" s="21"/>
      <c r="N150" s="53"/>
    </row>
    <row r="151" spans="1:14" x14ac:dyDescent="0.35">
      <c r="A151" s="23" t="s">
        <v>200</v>
      </c>
      <c r="B151" s="23" t="s">
        <v>2985</v>
      </c>
      <c r="C151" s="104">
        <v>0</v>
      </c>
      <c r="D151" s="104">
        <v>0</v>
      </c>
      <c r="E151" s="40"/>
      <c r="F151" s="111">
        <f t="shared" si="15"/>
        <v>0</v>
      </c>
      <c r="G151" s="111">
        <f t="shared" si="16"/>
        <v>0</v>
      </c>
      <c r="H151" s="21"/>
      <c r="L151" s="21"/>
      <c r="M151" s="21"/>
      <c r="N151" s="53"/>
    </row>
    <row r="152" spans="1:14" x14ac:dyDescent="0.35">
      <c r="A152" s="23" t="s">
        <v>201</v>
      </c>
      <c r="B152" s="19" t="s">
        <v>1506</v>
      </c>
      <c r="C152" s="104">
        <v>0</v>
      </c>
      <c r="D152" s="104">
        <v>0</v>
      </c>
      <c r="E152" s="40"/>
      <c r="F152" s="111">
        <f t="shared" si="15"/>
        <v>0</v>
      </c>
      <c r="G152" s="111">
        <f t="shared" si="16"/>
        <v>0</v>
      </c>
      <c r="H152" s="21"/>
      <c r="L152" s="21"/>
      <c r="M152" s="21"/>
      <c r="N152" s="53"/>
    </row>
    <row r="153" spans="1:14" x14ac:dyDescent="0.35">
      <c r="A153" s="23" t="s">
        <v>202</v>
      </c>
      <c r="B153" s="40" t="s">
        <v>175</v>
      </c>
      <c r="C153" s="104">
        <v>0</v>
      </c>
      <c r="D153" s="104">
        <v>0</v>
      </c>
      <c r="E153" s="40"/>
      <c r="F153" s="111">
        <f t="shared" si="15"/>
        <v>0</v>
      </c>
      <c r="G153" s="111">
        <f t="shared" si="16"/>
        <v>0</v>
      </c>
      <c r="H153" s="21"/>
      <c r="L153" s="21"/>
      <c r="M153" s="21"/>
      <c r="N153" s="53"/>
    </row>
    <row r="154" spans="1:14" x14ac:dyDescent="0.35">
      <c r="A154" s="23" t="s">
        <v>1508</v>
      </c>
      <c r="B154" s="40" t="s">
        <v>177</v>
      </c>
      <c r="C154" s="104">
        <v>0</v>
      </c>
      <c r="D154" s="104">
        <v>0</v>
      </c>
      <c r="E154" s="40"/>
      <c r="F154" s="111">
        <f t="shared" si="15"/>
        <v>0</v>
      </c>
      <c r="G154" s="111">
        <f t="shared" si="16"/>
        <v>0</v>
      </c>
      <c r="H154" s="21"/>
      <c r="L154" s="21"/>
      <c r="M154" s="21"/>
      <c r="N154" s="53"/>
    </row>
    <row r="155" spans="1:14" x14ac:dyDescent="0.35">
      <c r="A155" s="23" t="s">
        <v>1512</v>
      </c>
      <c r="B155" s="40" t="s">
        <v>1505</v>
      </c>
      <c r="C155" s="104">
        <v>19797.45</v>
      </c>
      <c r="D155" s="104">
        <v>0</v>
      </c>
      <c r="E155" s="40"/>
      <c r="F155" s="111">
        <f t="shared" si="15"/>
        <v>0.38998654539179078</v>
      </c>
      <c r="G155" s="111">
        <f t="shared" si="16"/>
        <v>0</v>
      </c>
      <c r="H155" s="21"/>
      <c r="L155" s="21"/>
      <c r="M155" s="21"/>
      <c r="N155" s="53"/>
    </row>
    <row r="156" spans="1:14" outlineLevel="1" x14ac:dyDescent="0.35">
      <c r="A156" s="23" t="s">
        <v>2589</v>
      </c>
      <c r="B156" s="40" t="s">
        <v>89</v>
      </c>
      <c r="C156" s="104">
        <v>0</v>
      </c>
      <c r="D156" s="104">
        <v>0</v>
      </c>
      <c r="E156" s="40"/>
      <c r="F156" s="111">
        <f t="shared" si="15"/>
        <v>0</v>
      </c>
      <c r="G156" s="111">
        <f t="shared" si="16"/>
        <v>0</v>
      </c>
      <c r="H156" s="21"/>
      <c r="L156" s="21"/>
      <c r="M156" s="21"/>
      <c r="N156" s="53"/>
    </row>
    <row r="157" spans="1:14" outlineLevel="1" x14ac:dyDescent="0.35">
      <c r="A157" s="23" t="s">
        <v>203</v>
      </c>
      <c r="B157" s="56" t="s">
        <v>91</v>
      </c>
      <c r="C157" s="104">
        <f>SUM(C138:C156)</f>
        <v>50764.443630000002</v>
      </c>
      <c r="D157" s="104">
        <f>SUM(D138:D156)</f>
        <v>50764.443630000002</v>
      </c>
      <c r="E157" s="40"/>
      <c r="F157" s="111">
        <f>SUM(F138:F156)</f>
        <v>0.99999999999999989</v>
      </c>
      <c r="G157" s="111">
        <f>SUM(G138:G156)</f>
        <v>1</v>
      </c>
      <c r="H157" s="21"/>
      <c r="L157" s="21"/>
      <c r="M157" s="21"/>
      <c r="N157" s="53"/>
    </row>
    <row r="158" spans="1:14" outlineLevel="1" x14ac:dyDescent="0.35">
      <c r="A158" s="23" t="s">
        <v>204</v>
      </c>
      <c r="B158" s="52" t="s">
        <v>93</v>
      </c>
      <c r="C158" s="104"/>
      <c r="D158" s="104"/>
      <c r="E158" s="40"/>
      <c r="F158" s="111" t="str">
        <f t="shared" si="15"/>
        <v/>
      </c>
      <c r="G158" s="111" t="str">
        <f t="shared" si="16"/>
        <v/>
      </c>
      <c r="H158" s="21"/>
      <c r="L158" s="21"/>
      <c r="M158" s="21"/>
      <c r="N158" s="53"/>
    </row>
    <row r="159" spans="1:14" outlineLevel="1" x14ac:dyDescent="0.35">
      <c r="A159" s="23" t="s">
        <v>205</v>
      </c>
      <c r="B159" s="52" t="s">
        <v>93</v>
      </c>
      <c r="C159" s="104"/>
      <c r="D159" s="104"/>
      <c r="E159" s="40"/>
      <c r="F159" s="111" t="str">
        <f t="shared" si="15"/>
        <v/>
      </c>
      <c r="G159" s="111" t="str">
        <f t="shared" si="16"/>
        <v/>
      </c>
      <c r="H159" s="21"/>
      <c r="L159" s="21"/>
      <c r="M159" s="21"/>
      <c r="N159" s="53"/>
    </row>
    <row r="160" spans="1:14" outlineLevel="1" x14ac:dyDescent="0.35">
      <c r="A160" s="23" t="s">
        <v>206</v>
      </c>
      <c r="B160" s="52" t="s">
        <v>93</v>
      </c>
      <c r="C160" s="104"/>
      <c r="D160" s="104"/>
      <c r="E160" s="40"/>
      <c r="F160" s="111" t="str">
        <f t="shared" si="15"/>
        <v/>
      </c>
      <c r="G160" s="111" t="str">
        <f t="shared" si="16"/>
        <v/>
      </c>
      <c r="H160" s="21"/>
      <c r="L160" s="21"/>
      <c r="M160" s="21"/>
      <c r="N160" s="53"/>
    </row>
    <row r="161" spans="1:14" outlineLevel="1" x14ac:dyDescent="0.35">
      <c r="A161" s="23" t="s">
        <v>207</v>
      </c>
      <c r="B161" s="52" t="s">
        <v>93</v>
      </c>
      <c r="C161" s="104"/>
      <c r="D161" s="104"/>
      <c r="E161" s="40"/>
      <c r="F161" s="111" t="str">
        <f t="shared" si="15"/>
        <v/>
      </c>
      <c r="G161" s="111" t="str">
        <f t="shared" si="16"/>
        <v/>
      </c>
      <c r="H161" s="21"/>
      <c r="L161" s="21"/>
      <c r="M161" s="21"/>
      <c r="N161" s="53"/>
    </row>
    <row r="162" spans="1:14" outlineLevel="1" x14ac:dyDescent="0.35">
      <c r="A162" s="23" t="s">
        <v>208</v>
      </c>
      <c r="B162" s="52" t="s">
        <v>93</v>
      </c>
      <c r="C162" s="104"/>
      <c r="D162" s="104"/>
      <c r="E162" s="40"/>
      <c r="F162" s="111" t="str">
        <f t="shared" si="15"/>
        <v/>
      </c>
      <c r="G162" s="111" t="str">
        <f t="shared" si="16"/>
        <v/>
      </c>
      <c r="H162" s="21"/>
      <c r="L162" s="21"/>
      <c r="M162" s="21"/>
      <c r="N162" s="53"/>
    </row>
    <row r="163" spans="1:14" ht="15" customHeight="1" x14ac:dyDescent="0.35">
      <c r="A163" s="42"/>
      <c r="B163" s="43" t="s">
        <v>209</v>
      </c>
      <c r="C163" s="87" t="s">
        <v>151</v>
      </c>
      <c r="D163" s="87" t="s">
        <v>152</v>
      </c>
      <c r="E163" s="44"/>
      <c r="F163" s="87" t="s">
        <v>153</v>
      </c>
      <c r="G163" s="87" t="s">
        <v>154</v>
      </c>
      <c r="H163" s="21"/>
      <c r="L163" s="21"/>
      <c r="M163" s="21"/>
      <c r="N163" s="53"/>
    </row>
    <row r="164" spans="1:14" x14ac:dyDescent="0.35">
      <c r="A164" s="23" t="s">
        <v>211</v>
      </c>
      <c r="B164" s="21" t="s">
        <v>212</v>
      </c>
      <c r="C164" s="104">
        <f>SUMIF('D. Insert Nat Trans Templ'!$G$25:$G57,"*Fixed*",'D. Insert Nat Trans Templ'!$D$25:$D57)/1000000</f>
        <v>30555.068630000002</v>
      </c>
      <c r="D164" s="104">
        <v>0</v>
      </c>
      <c r="E164" s="60"/>
      <c r="F164" s="111">
        <f>IF($C$167=0,"",IF(C164="[for completion]","",IF(C164="","",C164/$C$167)))</f>
        <v>0.60189901523796141</v>
      </c>
      <c r="G164" s="111">
        <f>IF($D$167=0,"",IF(D164="[for completion]","",IF(D164="","",D164/$D$167)))</f>
        <v>0</v>
      </c>
      <c r="H164" s="21"/>
      <c r="L164" s="21"/>
      <c r="M164" s="21"/>
      <c r="N164" s="53"/>
    </row>
    <row r="165" spans="1:14" x14ac:dyDescent="0.35">
      <c r="A165" s="23" t="s">
        <v>213</v>
      </c>
      <c r="B165" s="21" t="s">
        <v>214</v>
      </c>
      <c r="C165" s="104">
        <f>SUMIF('D. Insert Nat Trans Templ'!$G$25:$G58,"*Float*",'D. Insert Nat Trans Templ'!$D$25:$D58)/1000000</f>
        <v>20209.375</v>
      </c>
      <c r="D165" s="104">
        <f>C167</f>
        <v>50764.443630000002</v>
      </c>
      <c r="E165" s="60"/>
      <c r="F165" s="111">
        <f>IF($C$167=0,"",IF(C165="[for completion]","",IF(C165="","",C165/$C$167)))</f>
        <v>0.39810098476203865</v>
      </c>
      <c r="G165" s="111">
        <f>IF($D$167=0,"",IF(D165="[for completion]","",IF(D165="","",D165/$D$167)))</f>
        <v>1</v>
      </c>
      <c r="H165" s="21"/>
      <c r="L165" s="21"/>
      <c r="M165" s="21"/>
      <c r="N165" s="53"/>
    </row>
    <row r="166" spans="1:14" x14ac:dyDescent="0.35">
      <c r="A166" s="23" t="s">
        <v>215</v>
      </c>
      <c r="B166" s="21" t="s">
        <v>89</v>
      </c>
      <c r="C166" s="104">
        <v>0</v>
      </c>
      <c r="D166" s="104">
        <v>0</v>
      </c>
      <c r="E166" s="60"/>
      <c r="F166" s="111">
        <f>IF($C$167=0,"",IF(C166="[for completion]","",IF(C166="","",C166/$C$167)))</f>
        <v>0</v>
      </c>
      <c r="G166" s="111">
        <f>IF($D$167=0,"",IF(D166="[for completion]","",IF(D166="","",D166/$D$167)))</f>
        <v>0</v>
      </c>
      <c r="H166" s="21"/>
      <c r="L166" s="21"/>
      <c r="M166" s="21"/>
      <c r="N166" s="53"/>
    </row>
    <row r="167" spans="1:14" x14ac:dyDescent="0.35">
      <c r="A167" s="23" t="s">
        <v>216</v>
      </c>
      <c r="B167" s="61" t="s">
        <v>91</v>
      </c>
      <c r="C167" s="114">
        <f>SUM(C164:C166)</f>
        <v>50764.443630000002</v>
      </c>
      <c r="D167" s="114">
        <f>SUM(D164:D166)</f>
        <v>50764.443630000002</v>
      </c>
      <c r="E167" s="60"/>
      <c r="F167" s="113">
        <f>SUM(F164:F166)</f>
        <v>1</v>
      </c>
      <c r="G167" s="113">
        <f>SUM(G164:G166)</f>
        <v>1</v>
      </c>
      <c r="H167" s="21"/>
      <c r="L167" s="21"/>
      <c r="M167" s="21"/>
      <c r="N167" s="53"/>
    </row>
    <row r="168" spans="1:14" hidden="1" outlineLevel="1" x14ac:dyDescent="0.35">
      <c r="A168" s="23" t="s">
        <v>217</v>
      </c>
      <c r="B168" s="61"/>
      <c r="C168" s="114"/>
      <c r="D168" s="114"/>
      <c r="E168" s="60"/>
      <c r="F168" s="60"/>
      <c r="G168" s="19"/>
      <c r="H168" s="21"/>
      <c r="L168" s="21"/>
      <c r="M168" s="21"/>
      <c r="N168" s="53"/>
    </row>
    <row r="169" spans="1:14" hidden="1" outlineLevel="1" x14ac:dyDescent="0.35">
      <c r="A169" s="23" t="s">
        <v>218</v>
      </c>
      <c r="B169" s="61"/>
      <c r="C169" s="114"/>
      <c r="D169" s="114"/>
      <c r="E169" s="60"/>
      <c r="F169" s="60"/>
      <c r="G169" s="19"/>
      <c r="H169" s="21"/>
      <c r="L169" s="21"/>
      <c r="M169" s="21"/>
      <c r="N169" s="53"/>
    </row>
    <row r="170" spans="1:14" hidden="1" outlineLevel="1" x14ac:dyDescent="0.35">
      <c r="A170" s="23" t="s">
        <v>219</v>
      </c>
      <c r="B170" s="61"/>
      <c r="C170" s="114"/>
      <c r="D170" s="114"/>
      <c r="E170" s="60"/>
      <c r="F170" s="60"/>
      <c r="G170" s="19"/>
      <c r="H170" s="21"/>
      <c r="L170" s="21"/>
      <c r="M170" s="21"/>
      <c r="N170" s="53"/>
    </row>
    <row r="171" spans="1:14" hidden="1" outlineLevel="1" x14ac:dyDescent="0.35">
      <c r="A171" s="23" t="s">
        <v>220</v>
      </c>
      <c r="B171" s="61"/>
      <c r="C171" s="114"/>
      <c r="D171" s="114"/>
      <c r="E171" s="60"/>
      <c r="F171" s="60"/>
      <c r="G171" s="19"/>
      <c r="H171" s="21"/>
      <c r="L171" s="21"/>
      <c r="M171" s="21"/>
      <c r="N171" s="53"/>
    </row>
    <row r="172" spans="1:14" hidden="1" outlineLevel="1" x14ac:dyDescent="0.35">
      <c r="A172" s="23" t="s">
        <v>221</v>
      </c>
      <c r="B172" s="61"/>
      <c r="C172" s="114"/>
      <c r="D172" s="114"/>
      <c r="E172" s="60"/>
      <c r="F172" s="60"/>
      <c r="G172" s="19"/>
      <c r="H172" s="21"/>
      <c r="L172" s="21"/>
      <c r="M172" s="21"/>
      <c r="N172" s="53"/>
    </row>
    <row r="173" spans="1:14" ht="15" customHeight="1" collapsed="1" x14ac:dyDescent="0.35">
      <c r="A173" s="42"/>
      <c r="B173" s="43" t="s">
        <v>222</v>
      </c>
      <c r="C173" s="42" t="s">
        <v>60</v>
      </c>
      <c r="D173" s="42"/>
      <c r="E173" s="44"/>
      <c r="F173" s="45" t="s">
        <v>223</v>
      </c>
      <c r="G173" s="45"/>
      <c r="H173" s="21"/>
      <c r="L173" s="21"/>
      <c r="M173" s="21"/>
      <c r="N173" s="53"/>
    </row>
    <row r="174" spans="1:14" ht="15" customHeight="1" x14ac:dyDescent="0.35">
      <c r="A174" s="23" t="s">
        <v>224</v>
      </c>
      <c r="B174" s="40" t="s">
        <v>225</v>
      </c>
      <c r="C174" s="104">
        <v>0</v>
      </c>
      <c r="D174" s="37"/>
      <c r="E174" s="29"/>
      <c r="F174" s="111" t="str">
        <f>IF($C$179=0,"",IF(C174="[for completion]","",C174/$C$179))</f>
        <v/>
      </c>
      <c r="G174" s="49"/>
      <c r="H174" s="21"/>
      <c r="L174" s="21"/>
      <c r="M174" s="21"/>
      <c r="N174" s="53"/>
    </row>
    <row r="175" spans="1:14" ht="30.75" customHeight="1" x14ac:dyDescent="0.35">
      <c r="A175" s="23" t="s">
        <v>8</v>
      </c>
      <c r="B175" s="40" t="s">
        <v>1323</v>
      </c>
      <c r="C175" s="104">
        <v>0</v>
      </c>
      <c r="E175" s="51"/>
      <c r="F175" s="111" t="str">
        <f>IF($C$179=0,"",IF(C175="[for completion]","",C175/$C$179))</f>
        <v/>
      </c>
      <c r="G175" s="49"/>
      <c r="H175" s="21"/>
      <c r="L175" s="21"/>
      <c r="M175" s="21"/>
      <c r="N175" s="53"/>
    </row>
    <row r="176" spans="1:14" x14ac:dyDescent="0.35">
      <c r="A176" s="23" t="s">
        <v>226</v>
      </c>
      <c r="B176" s="40" t="s">
        <v>227</v>
      </c>
      <c r="C176" s="104">
        <v>0</v>
      </c>
      <c r="E176" s="51"/>
      <c r="F176" s="111" t="str">
        <f>IF($C$179=0,"",IF(C176="[for completion]","",C176/$C$179))</f>
        <v/>
      </c>
      <c r="G176" s="49"/>
      <c r="H176" s="21"/>
      <c r="L176" s="21"/>
      <c r="M176" s="21"/>
      <c r="N176" s="53"/>
    </row>
    <row r="177" spans="1:14" x14ac:dyDescent="0.35">
      <c r="A177" s="23" t="s">
        <v>228</v>
      </c>
      <c r="B177" s="40" t="s">
        <v>229</v>
      </c>
      <c r="C177" s="104">
        <v>0</v>
      </c>
      <c r="E177" s="51"/>
      <c r="F177" s="111" t="str">
        <f>IF($C$179=0,"",IF(C177="[for completion]","",C177/$C$179))</f>
        <v/>
      </c>
      <c r="G177" s="49"/>
      <c r="H177" s="21"/>
      <c r="L177" s="21"/>
      <c r="M177" s="21"/>
      <c r="N177" s="53"/>
    </row>
    <row r="178" spans="1:14" x14ac:dyDescent="0.35">
      <c r="A178" s="23" t="s">
        <v>230</v>
      </c>
      <c r="B178" s="40" t="s">
        <v>89</v>
      </c>
      <c r="C178" s="104">
        <v>0</v>
      </c>
      <c r="E178" s="51"/>
      <c r="F178" s="111" t="str">
        <f t="shared" ref="F178:F187" si="17">IF($C$179=0,"",IF(C178="[for completion]","",C178/$C$179))</f>
        <v/>
      </c>
      <c r="G178" s="49"/>
      <c r="H178" s="21"/>
      <c r="L178" s="21"/>
      <c r="M178" s="21"/>
      <c r="N178" s="53"/>
    </row>
    <row r="179" spans="1:14" x14ac:dyDescent="0.35">
      <c r="A179" s="23" t="s">
        <v>9</v>
      </c>
      <c r="B179" s="56" t="s">
        <v>91</v>
      </c>
      <c r="C179" s="106">
        <f>SUM(C174:C178)</f>
        <v>0</v>
      </c>
      <c r="E179" s="51"/>
      <c r="F179" s="112">
        <f>SUM(F174:F178)</f>
        <v>0</v>
      </c>
      <c r="G179" s="49"/>
      <c r="H179" s="21"/>
      <c r="L179" s="21"/>
      <c r="M179" s="21"/>
      <c r="N179" s="53"/>
    </row>
    <row r="180" spans="1:14" hidden="1" outlineLevel="1" x14ac:dyDescent="0.35">
      <c r="A180" s="23" t="s">
        <v>231</v>
      </c>
      <c r="B180" s="62" t="s">
        <v>232</v>
      </c>
      <c r="C180" s="104"/>
      <c r="E180" s="51"/>
      <c r="F180" s="111" t="str">
        <f t="shared" si="17"/>
        <v/>
      </c>
      <c r="G180" s="49"/>
      <c r="H180" s="21"/>
      <c r="L180" s="21"/>
      <c r="M180" s="21"/>
      <c r="N180" s="53"/>
    </row>
    <row r="181" spans="1:14" s="62" customFormat="1" ht="29" hidden="1" outlineLevel="1" x14ac:dyDescent="0.35">
      <c r="A181" s="23" t="s">
        <v>233</v>
      </c>
      <c r="B181" s="62" t="s">
        <v>234</v>
      </c>
      <c r="C181" s="115"/>
      <c r="F181" s="111" t="str">
        <f t="shared" si="17"/>
        <v/>
      </c>
    </row>
    <row r="182" spans="1:14" ht="29" hidden="1" outlineLevel="1" x14ac:dyDescent="0.35">
      <c r="A182" s="23" t="s">
        <v>235</v>
      </c>
      <c r="B182" s="62" t="s">
        <v>236</v>
      </c>
      <c r="C182" s="104"/>
      <c r="E182" s="51"/>
      <c r="F182" s="111" t="str">
        <f t="shared" si="17"/>
        <v/>
      </c>
      <c r="G182" s="49"/>
      <c r="H182" s="21"/>
      <c r="L182" s="21"/>
      <c r="M182" s="21"/>
      <c r="N182" s="53"/>
    </row>
    <row r="183" spans="1:14" hidden="1" outlineLevel="1" x14ac:dyDescent="0.35">
      <c r="A183" s="23" t="s">
        <v>237</v>
      </c>
      <c r="B183" s="62" t="s">
        <v>238</v>
      </c>
      <c r="C183" s="104"/>
      <c r="E183" s="51"/>
      <c r="F183" s="111" t="str">
        <f t="shared" si="17"/>
        <v/>
      </c>
      <c r="G183" s="49"/>
      <c r="H183" s="21"/>
      <c r="L183" s="21"/>
      <c r="M183" s="21"/>
      <c r="N183" s="53"/>
    </row>
    <row r="184" spans="1:14" s="62" customFormat="1" hidden="1" outlineLevel="1" x14ac:dyDescent="0.35">
      <c r="A184" s="23" t="s">
        <v>239</v>
      </c>
      <c r="B184" s="62" t="s">
        <v>240</v>
      </c>
      <c r="C184" s="115"/>
      <c r="F184" s="111" t="str">
        <f t="shared" si="17"/>
        <v/>
      </c>
    </row>
    <row r="185" spans="1:14" hidden="1" outlineLevel="1" x14ac:dyDescent="0.35">
      <c r="A185" s="23" t="s">
        <v>241</v>
      </c>
      <c r="B185" s="62" t="s">
        <v>242</v>
      </c>
      <c r="C185" s="104"/>
      <c r="E185" s="51"/>
      <c r="F185" s="111" t="str">
        <f t="shared" si="17"/>
        <v/>
      </c>
      <c r="G185" s="49"/>
      <c r="H185" s="21"/>
      <c r="L185" s="21"/>
      <c r="M185" s="21"/>
      <c r="N185" s="53"/>
    </row>
    <row r="186" spans="1:14" hidden="1" outlineLevel="1" x14ac:dyDescent="0.35">
      <c r="A186" s="23" t="s">
        <v>243</v>
      </c>
      <c r="B186" s="62" t="s">
        <v>244</v>
      </c>
      <c r="C186" s="104"/>
      <c r="E186" s="51"/>
      <c r="F186" s="111" t="str">
        <f t="shared" si="17"/>
        <v/>
      </c>
      <c r="G186" s="49"/>
      <c r="H186" s="21"/>
      <c r="L186" s="21"/>
      <c r="M186" s="21"/>
      <c r="N186" s="53"/>
    </row>
    <row r="187" spans="1:14" hidden="1" outlineLevel="1" x14ac:dyDescent="0.35">
      <c r="A187" s="23" t="s">
        <v>245</v>
      </c>
      <c r="B187" s="62" t="s">
        <v>246</v>
      </c>
      <c r="C187" s="104"/>
      <c r="E187" s="51"/>
      <c r="F187" s="111" t="str">
        <f t="shared" si="17"/>
        <v/>
      </c>
      <c r="G187" s="49"/>
      <c r="H187" s="21"/>
      <c r="L187" s="21"/>
      <c r="M187" s="21"/>
      <c r="N187" s="53"/>
    </row>
    <row r="188" spans="1:14" hidden="1" outlineLevel="1" x14ac:dyDescent="0.35">
      <c r="A188" s="23" t="s">
        <v>247</v>
      </c>
      <c r="B188" s="62"/>
      <c r="E188" s="51"/>
      <c r="F188" s="49"/>
      <c r="G188" s="49"/>
      <c r="H188" s="21"/>
      <c r="L188" s="21"/>
      <c r="M188" s="21"/>
      <c r="N188" s="53"/>
    </row>
    <row r="189" spans="1:14" hidden="1" outlineLevel="1" x14ac:dyDescent="0.35">
      <c r="A189" s="23" t="s">
        <v>248</v>
      </c>
      <c r="B189" s="62"/>
      <c r="E189" s="51"/>
      <c r="F189" s="49"/>
      <c r="G189" s="49"/>
      <c r="H189" s="21"/>
      <c r="L189" s="21"/>
      <c r="M189" s="21"/>
      <c r="N189" s="53"/>
    </row>
    <row r="190" spans="1:14" hidden="1" outlineLevel="1" x14ac:dyDescent="0.35">
      <c r="A190" s="23" t="s">
        <v>249</v>
      </c>
      <c r="B190" s="62"/>
      <c r="E190" s="51"/>
      <c r="F190" s="49"/>
      <c r="G190" s="49"/>
      <c r="H190" s="21"/>
      <c r="L190" s="21"/>
      <c r="M190" s="21"/>
      <c r="N190" s="53"/>
    </row>
    <row r="191" spans="1:14" hidden="1" outlineLevel="1" x14ac:dyDescent="0.35">
      <c r="A191" s="23" t="s">
        <v>250</v>
      </c>
      <c r="B191" s="52"/>
      <c r="E191" s="51"/>
      <c r="F191" s="49"/>
      <c r="G191" s="49"/>
      <c r="H191" s="21"/>
      <c r="L191" s="21"/>
      <c r="M191" s="21"/>
      <c r="N191" s="53"/>
    </row>
    <row r="192" spans="1:14" ht="15" customHeight="1" collapsed="1" x14ac:dyDescent="0.35">
      <c r="A192" s="42"/>
      <c r="B192" s="43" t="s">
        <v>251</v>
      </c>
      <c r="C192" s="42" t="s">
        <v>60</v>
      </c>
      <c r="D192" s="42"/>
      <c r="E192" s="44"/>
      <c r="F192" s="45" t="s">
        <v>223</v>
      </c>
      <c r="G192" s="45"/>
      <c r="H192" s="21"/>
      <c r="L192" s="21"/>
      <c r="M192" s="21"/>
      <c r="N192" s="53"/>
    </row>
    <row r="193" spans="1:14" x14ac:dyDescent="0.35">
      <c r="A193" s="23" t="s">
        <v>252</v>
      </c>
      <c r="B193" s="40" t="s">
        <v>253</v>
      </c>
      <c r="C193" s="104">
        <v>0</v>
      </c>
      <c r="E193" s="48"/>
      <c r="F193" s="111" t="str">
        <f t="shared" ref="F193:F205" si="18">IF($C$209=0,"",IF(C193="[for completion]","",C193/$C$209))</f>
        <v/>
      </c>
      <c r="G193" s="49"/>
      <c r="H193" s="21"/>
      <c r="L193" s="21"/>
      <c r="M193" s="21"/>
      <c r="N193" s="53"/>
    </row>
    <row r="194" spans="1:14" x14ac:dyDescent="0.35">
      <c r="A194" s="23" t="s">
        <v>254</v>
      </c>
      <c r="B194" s="40" t="s">
        <v>255</v>
      </c>
      <c r="C194" s="104">
        <v>0</v>
      </c>
      <c r="E194" s="51"/>
      <c r="F194" s="111" t="str">
        <f t="shared" si="18"/>
        <v/>
      </c>
      <c r="G194" s="51"/>
      <c r="H194" s="21"/>
      <c r="L194" s="21"/>
      <c r="M194" s="21"/>
      <c r="N194" s="53"/>
    </row>
    <row r="195" spans="1:14" x14ac:dyDescent="0.35">
      <c r="A195" s="23" t="s">
        <v>256</v>
      </c>
      <c r="B195" s="40" t="s">
        <v>257</v>
      </c>
      <c r="C195" s="104">
        <v>0</v>
      </c>
      <c r="E195" s="51"/>
      <c r="F195" s="111" t="str">
        <f t="shared" si="18"/>
        <v/>
      </c>
      <c r="G195" s="51"/>
      <c r="H195" s="21"/>
      <c r="L195" s="21"/>
      <c r="M195" s="21"/>
      <c r="N195" s="53"/>
    </row>
    <row r="196" spans="1:14" x14ac:dyDescent="0.35">
      <c r="A196" s="23" t="s">
        <v>258</v>
      </c>
      <c r="B196" s="40" t="s">
        <v>259</v>
      </c>
      <c r="C196" s="104">
        <v>0</v>
      </c>
      <c r="E196" s="51"/>
      <c r="F196" s="111" t="str">
        <f t="shared" si="18"/>
        <v/>
      </c>
      <c r="G196" s="51"/>
      <c r="H196" s="21"/>
      <c r="L196" s="21"/>
      <c r="M196" s="21"/>
      <c r="N196" s="53"/>
    </row>
    <row r="197" spans="1:14" x14ac:dyDescent="0.35">
      <c r="A197" s="23" t="s">
        <v>260</v>
      </c>
      <c r="B197" s="40" t="s">
        <v>261</v>
      </c>
      <c r="C197" s="104">
        <v>0</v>
      </c>
      <c r="E197" s="51"/>
      <c r="F197" s="111" t="str">
        <f t="shared" si="18"/>
        <v/>
      </c>
      <c r="G197" s="51"/>
      <c r="H197" s="21"/>
      <c r="L197" s="21"/>
      <c r="M197" s="21"/>
      <c r="N197" s="53"/>
    </row>
    <row r="198" spans="1:14" x14ac:dyDescent="0.35">
      <c r="A198" s="23" t="s">
        <v>262</v>
      </c>
      <c r="B198" s="23" t="s">
        <v>497</v>
      </c>
      <c r="C198" s="104">
        <v>0</v>
      </c>
      <c r="E198" s="51"/>
      <c r="F198" s="111" t="str">
        <f t="shared" si="18"/>
        <v/>
      </c>
      <c r="G198" s="51"/>
      <c r="H198" s="21"/>
      <c r="L198" s="21"/>
      <c r="M198" s="21"/>
      <c r="N198" s="53"/>
    </row>
    <row r="199" spans="1:14" x14ac:dyDescent="0.35">
      <c r="A199" s="23" t="s">
        <v>264</v>
      </c>
      <c r="B199" s="40" t="s">
        <v>263</v>
      </c>
      <c r="C199" s="104">
        <v>0</v>
      </c>
      <c r="E199" s="51"/>
      <c r="F199" s="111" t="str">
        <f t="shared" si="18"/>
        <v/>
      </c>
      <c r="G199" s="51"/>
      <c r="H199" s="21"/>
      <c r="L199" s="21"/>
      <c r="M199" s="21"/>
      <c r="N199" s="53"/>
    </row>
    <row r="200" spans="1:14" x14ac:dyDescent="0.35">
      <c r="A200" s="23" t="s">
        <v>266</v>
      </c>
      <c r="B200" s="40" t="s">
        <v>265</v>
      </c>
      <c r="C200" s="104">
        <v>0</v>
      </c>
      <c r="E200" s="51"/>
      <c r="F200" s="111" t="str">
        <f t="shared" si="18"/>
        <v/>
      </c>
      <c r="G200" s="51"/>
      <c r="H200" s="21"/>
      <c r="L200" s="21"/>
      <c r="M200" s="21"/>
      <c r="N200" s="53"/>
    </row>
    <row r="201" spans="1:14" x14ac:dyDescent="0.35">
      <c r="A201" s="23" t="s">
        <v>267</v>
      </c>
      <c r="B201" s="40" t="s">
        <v>11</v>
      </c>
      <c r="C201" s="104">
        <v>0</v>
      </c>
      <c r="E201" s="51"/>
      <c r="F201" s="111" t="str">
        <f t="shared" si="18"/>
        <v/>
      </c>
      <c r="G201" s="51"/>
      <c r="H201" s="21"/>
      <c r="L201" s="21"/>
      <c r="M201" s="21"/>
      <c r="N201" s="53"/>
    </row>
    <row r="202" spans="1:14" x14ac:dyDescent="0.35">
      <c r="A202" s="23" t="s">
        <v>269</v>
      </c>
      <c r="B202" s="40" t="s">
        <v>268</v>
      </c>
      <c r="C202" s="104">
        <v>0</v>
      </c>
      <c r="E202" s="51"/>
      <c r="F202" s="111" t="str">
        <f t="shared" si="18"/>
        <v/>
      </c>
      <c r="G202" s="51"/>
      <c r="H202" s="21"/>
      <c r="L202" s="21"/>
      <c r="M202" s="21"/>
      <c r="N202" s="53"/>
    </row>
    <row r="203" spans="1:14" x14ac:dyDescent="0.35">
      <c r="A203" s="23" t="s">
        <v>271</v>
      </c>
      <c r="B203" s="40" t="s">
        <v>270</v>
      </c>
      <c r="C203" s="104">
        <v>0</v>
      </c>
      <c r="E203" s="51"/>
      <c r="F203" s="111" t="str">
        <f t="shared" si="18"/>
        <v/>
      </c>
      <c r="G203" s="51"/>
      <c r="H203" s="21"/>
      <c r="L203" s="21"/>
      <c r="M203" s="21"/>
      <c r="N203" s="53"/>
    </row>
    <row r="204" spans="1:14" x14ac:dyDescent="0.35">
      <c r="A204" s="23" t="s">
        <v>273</v>
      </c>
      <c r="B204" s="40" t="s">
        <v>272</v>
      </c>
      <c r="C204" s="104">
        <v>0</v>
      </c>
      <c r="E204" s="51"/>
      <c r="F204" s="111" t="str">
        <f t="shared" si="18"/>
        <v/>
      </c>
      <c r="G204" s="51"/>
      <c r="H204" s="21"/>
      <c r="L204" s="21"/>
      <c r="M204" s="21"/>
      <c r="N204" s="53"/>
    </row>
    <row r="205" spans="1:14" x14ac:dyDescent="0.35">
      <c r="A205" s="23" t="s">
        <v>275</v>
      </c>
      <c r="B205" s="40" t="s">
        <v>274</v>
      </c>
      <c r="C205" s="104">
        <v>0</v>
      </c>
      <c r="E205" s="51"/>
      <c r="F205" s="111" t="str">
        <f t="shared" si="18"/>
        <v/>
      </c>
      <c r="G205" s="51"/>
      <c r="H205" s="21"/>
      <c r="L205" s="21"/>
      <c r="M205" s="21"/>
      <c r="N205" s="53"/>
    </row>
    <row r="206" spans="1:14" x14ac:dyDescent="0.35">
      <c r="A206" s="23" t="s">
        <v>277</v>
      </c>
      <c r="B206" s="40" t="s">
        <v>276</v>
      </c>
      <c r="C206" s="104">
        <v>0</v>
      </c>
      <c r="E206" s="51"/>
      <c r="F206" s="111" t="str">
        <f>IF($C$209=0,"",IF(C207="[for completion]","",C207/$C$209))</f>
        <v/>
      </c>
      <c r="G206" s="51"/>
      <c r="H206" s="21"/>
      <c r="L206" s="21"/>
      <c r="M206" s="21"/>
      <c r="N206" s="53"/>
    </row>
    <row r="207" spans="1:14" x14ac:dyDescent="0.35">
      <c r="A207" s="23" t="s">
        <v>278</v>
      </c>
      <c r="B207" s="40" t="s">
        <v>89</v>
      </c>
      <c r="C207" s="104">
        <v>0</v>
      </c>
      <c r="E207" s="51"/>
      <c r="F207" s="111"/>
      <c r="G207" s="51"/>
      <c r="H207" s="21"/>
      <c r="L207" s="21"/>
      <c r="M207" s="21"/>
      <c r="N207" s="53"/>
    </row>
    <row r="208" spans="1:14" x14ac:dyDescent="0.35">
      <c r="A208" s="23" t="s">
        <v>280</v>
      </c>
      <c r="B208" s="50" t="s">
        <v>279</v>
      </c>
      <c r="C208" s="104">
        <v>0</v>
      </c>
      <c r="D208" s="40"/>
      <c r="E208" s="51"/>
      <c r="F208" s="112">
        <f>SUM(F193:F206)</f>
        <v>0</v>
      </c>
      <c r="G208" s="51"/>
      <c r="H208" s="21"/>
      <c r="L208" s="21"/>
      <c r="M208" s="21"/>
      <c r="N208" s="53"/>
    </row>
    <row r="209" spans="1:14" hidden="1" outlineLevel="1" x14ac:dyDescent="0.35">
      <c r="A209" s="23" t="s">
        <v>281</v>
      </c>
      <c r="B209" s="56" t="s">
        <v>91</v>
      </c>
      <c r="C209" s="106">
        <f>SUM(C193:C207)</f>
        <v>0</v>
      </c>
      <c r="E209" s="51"/>
      <c r="F209" s="111" t="str">
        <f>IF($C$209=0,"",IF(#REF!="[for completion]","",#REF!/$C$209))</f>
        <v/>
      </c>
      <c r="G209" s="51"/>
      <c r="H209" s="21"/>
      <c r="L209" s="21"/>
      <c r="M209" s="21"/>
      <c r="N209" s="53"/>
    </row>
    <row r="210" spans="1:14" hidden="1" outlineLevel="1" x14ac:dyDescent="0.35">
      <c r="A210" s="23" t="s">
        <v>282</v>
      </c>
      <c r="B210" s="52" t="s">
        <v>93</v>
      </c>
      <c r="C210" s="104"/>
      <c r="E210" s="51"/>
      <c r="F210" s="111" t="str">
        <f t="shared" ref="F210:F215" si="19">IF($C$209=0,"",IF(C210="[for completion]","",C210/$C$209))</f>
        <v/>
      </c>
      <c r="G210" s="51"/>
      <c r="H210" s="21"/>
      <c r="L210" s="21"/>
      <c r="M210" s="21"/>
      <c r="N210" s="53"/>
    </row>
    <row r="211" spans="1:14" hidden="1" outlineLevel="1" x14ac:dyDescent="0.35">
      <c r="A211" s="23" t="s">
        <v>283</v>
      </c>
      <c r="B211" s="52" t="s">
        <v>93</v>
      </c>
      <c r="C211" s="104"/>
      <c r="E211" s="51"/>
      <c r="F211" s="111" t="str">
        <f t="shared" si="19"/>
        <v/>
      </c>
      <c r="G211" s="51"/>
      <c r="H211" s="21"/>
      <c r="L211" s="21"/>
      <c r="M211" s="21"/>
      <c r="N211" s="53"/>
    </row>
    <row r="212" spans="1:14" hidden="1" outlineLevel="1" x14ac:dyDescent="0.35">
      <c r="A212" s="23" t="s">
        <v>284</v>
      </c>
      <c r="B212" s="52" t="s">
        <v>93</v>
      </c>
      <c r="C212" s="104"/>
      <c r="E212" s="51"/>
      <c r="F212" s="111" t="str">
        <f t="shared" si="19"/>
        <v/>
      </c>
      <c r="G212" s="51"/>
      <c r="H212" s="21"/>
      <c r="L212" s="21"/>
      <c r="M212" s="21"/>
      <c r="N212" s="53"/>
    </row>
    <row r="213" spans="1:14" hidden="1" outlineLevel="1" x14ac:dyDescent="0.35">
      <c r="A213" s="23" t="s">
        <v>285</v>
      </c>
      <c r="B213" s="52" t="s">
        <v>93</v>
      </c>
      <c r="C213" s="104"/>
      <c r="E213" s="51"/>
      <c r="F213" s="111" t="str">
        <f t="shared" si="19"/>
        <v/>
      </c>
      <c r="G213" s="51"/>
      <c r="H213" s="21"/>
      <c r="L213" s="21"/>
      <c r="M213" s="21"/>
      <c r="N213" s="53"/>
    </row>
    <row r="214" spans="1:14" hidden="1" outlineLevel="1" x14ac:dyDescent="0.35">
      <c r="A214" s="23" t="s">
        <v>286</v>
      </c>
      <c r="B214" s="52" t="s">
        <v>93</v>
      </c>
      <c r="C214" s="104"/>
      <c r="E214" s="51"/>
      <c r="F214" s="111" t="str">
        <f t="shared" si="19"/>
        <v/>
      </c>
      <c r="G214" s="51"/>
      <c r="H214" s="21"/>
      <c r="L214" s="21"/>
      <c r="M214" s="21"/>
      <c r="N214" s="53"/>
    </row>
    <row r="215" spans="1:14" hidden="1" outlineLevel="1" x14ac:dyDescent="0.35">
      <c r="A215" s="23" t="s">
        <v>287</v>
      </c>
      <c r="B215" s="52" t="s">
        <v>93</v>
      </c>
      <c r="C215" s="104"/>
      <c r="E215" s="51"/>
      <c r="F215" s="111" t="str">
        <f t="shared" si="19"/>
        <v/>
      </c>
      <c r="G215" s="51"/>
      <c r="H215" s="21"/>
      <c r="L215" s="21"/>
      <c r="M215" s="21"/>
      <c r="N215" s="53"/>
    </row>
    <row r="216" spans="1:14" ht="15" customHeight="1" collapsed="1" x14ac:dyDescent="0.35">
      <c r="A216" s="42"/>
      <c r="B216" s="43" t="s">
        <v>288</v>
      </c>
      <c r="C216" s="42" t="s">
        <v>60</v>
      </c>
      <c r="D216" s="42"/>
      <c r="E216" s="44"/>
      <c r="F216" s="45" t="s">
        <v>79</v>
      </c>
      <c r="G216" s="45" t="s">
        <v>210</v>
      </c>
      <c r="H216" s="21"/>
      <c r="L216" s="21"/>
      <c r="M216" s="21"/>
      <c r="N216" s="53"/>
    </row>
    <row r="217" spans="1:14" x14ac:dyDescent="0.35">
      <c r="A217" s="23" t="s">
        <v>289</v>
      </c>
      <c r="B217" s="19" t="s">
        <v>290</v>
      </c>
      <c r="C217" s="104">
        <v>0</v>
      </c>
      <c r="E217" s="60"/>
      <c r="F217" s="111">
        <f>IF($C$38=0,"",IF(C217="[for completion]","",IF(C217="","",C217/$C$38)))</f>
        <v>0</v>
      </c>
      <c r="G217" s="111">
        <f>IF($C$39=0,"",IF(C217="[for completion]","",IF(C217="","",C217/$C$39)))</f>
        <v>0</v>
      </c>
      <c r="H217" s="21"/>
      <c r="L217" s="21"/>
      <c r="M217" s="21"/>
      <c r="N217" s="53"/>
    </row>
    <row r="218" spans="1:14" x14ac:dyDescent="0.35">
      <c r="A218" s="23" t="s">
        <v>291</v>
      </c>
      <c r="B218" s="19" t="s">
        <v>292</v>
      </c>
      <c r="C218" s="104">
        <v>0</v>
      </c>
      <c r="E218" s="60"/>
      <c r="F218" s="111">
        <f>IF($C$38=0,"",IF(C218="[for completion]","",IF(C218="","",C218/$C$38)))</f>
        <v>0</v>
      </c>
      <c r="G218" s="111">
        <f>IF($C$39=0,"",IF(C218="[for completion]","",IF(C218="","",C218/$C$39)))</f>
        <v>0</v>
      </c>
      <c r="H218" s="21"/>
      <c r="L218" s="21"/>
      <c r="M218" s="21"/>
      <c r="N218" s="53"/>
    </row>
    <row r="219" spans="1:14" x14ac:dyDescent="0.35">
      <c r="A219" s="23" t="s">
        <v>293</v>
      </c>
      <c r="B219" s="19" t="s">
        <v>89</v>
      </c>
      <c r="C219" s="104">
        <v>0</v>
      </c>
      <c r="E219" s="60"/>
      <c r="F219" s="111">
        <f>IF($C$38=0,"",IF(C219="[for completion]","",IF(C219="","",C219/$C$38)))</f>
        <v>0</v>
      </c>
      <c r="G219" s="111">
        <f>IF($C$39=0,"",IF(C219="[for completion]","",IF(C219="","",C219/$C$39)))</f>
        <v>0</v>
      </c>
      <c r="H219" s="21"/>
      <c r="L219" s="21"/>
      <c r="M219" s="21"/>
      <c r="N219" s="53"/>
    </row>
    <row r="220" spans="1:14" x14ac:dyDescent="0.35">
      <c r="A220" s="23" t="s">
        <v>294</v>
      </c>
      <c r="B220" s="56" t="s">
        <v>91</v>
      </c>
      <c r="C220" s="104">
        <f>SUM(C217:C219)</f>
        <v>0</v>
      </c>
      <c r="E220" s="60"/>
      <c r="F220" s="101">
        <f>SUM(F217:F219)</f>
        <v>0</v>
      </c>
      <c r="G220" s="101">
        <f>SUM(G217:G219)</f>
        <v>0</v>
      </c>
      <c r="H220" s="21"/>
      <c r="L220" s="21"/>
      <c r="M220" s="21"/>
      <c r="N220" s="53"/>
    </row>
    <row r="221" spans="1:14" hidden="1" outlineLevel="1" x14ac:dyDescent="0.35">
      <c r="A221" s="23" t="s">
        <v>295</v>
      </c>
      <c r="B221" s="52" t="s">
        <v>93</v>
      </c>
      <c r="C221" s="104"/>
      <c r="E221" s="60"/>
      <c r="F221" s="111" t="str">
        <f t="shared" ref="F221:F227" si="20">IF($C$38=0,"",IF(C221="[for completion]","",IF(C221="","",C221/$C$38)))</f>
        <v/>
      </c>
      <c r="G221" s="111" t="str">
        <f t="shared" ref="G221:G227" si="21">IF($C$39=0,"",IF(C221="[for completion]","",IF(C221="","",C221/$C$39)))</f>
        <v/>
      </c>
      <c r="H221" s="21"/>
      <c r="L221" s="21"/>
      <c r="M221" s="21"/>
      <c r="N221" s="53"/>
    </row>
    <row r="222" spans="1:14" hidden="1" outlineLevel="1" x14ac:dyDescent="0.35">
      <c r="A222" s="23" t="s">
        <v>296</v>
      </c>
      <c r="B222" s="52" t="s">
        <v>93</v>
      </c>
      <c r="C222" s="104"/>
      <c r="E222" s="60"/>
      <c r="F222" s="111" t="str">
        <f t="shared" si="20"/>
        <v/>
      </c>
      <c r="G222" s="111" t="str">
        <f t="shared" si="21"/>
        <v/>
      </c>
      <c r="H222" s="21"/>
      <c r="L222" s="21"/>
      <c r="M222" s="21"/>
      <c r="N222" s="53"/>
    </row>
    <row r="223" spans="1:14" hidden="1" outlineLevel="1" x14ac:dyDescent="0.35">
      <c r="A223" s="23" t="s">
        <v>297</v>
      </c>
      <c r="B223" s="52" t="s">
        <v>93</v>
      </c>
      <c r="C223" s="104"/>
      <c r="E223" s="60"/>
      <c r="F223" s="111" t="str">
        <f t="shared" si="20"/>
        <v/>
      </c>
      <c r="G223" s="111" t="str">
        <f t="shared" si="21"/>
        <v/>
      </c>
      <c r="H223" s="21"/>
      <c r="L223" s="21"/>
      <c r="M223" s="21"/>
      <c r="N223" s="53"/>
    </row>
    <row r="224" spans="1:14" hidden="1" outlineLevel="1" x14ac:dyDescent="0.35">
      <c r="A224" s="23" t="s">
        <v>298</v>
      </c>
      <c r="B224" s="52" t="s">
        <v>93</v>
      </c>
      <c r="C224" s="104"/>
      <c r="E224" s="60"/>
      <c r="F224" s="111" t="str">
        <f t="shared" si="20"/>
        <v/>
      </c>
      <c r="G224" s="111" t="str">
        <f t="shared" si="21"/>
        <v/>
      </c>
      <c r="H224" s="21"/>
      <c r="L224" s="21"/>
      <c r="M224" s="21"/>
      <c r="N224" s="53"/>
    </row>
    <row r="225" spans="1:14" hidden="1" outlineLevel="1" x14ac:dyDescent="0.35">
      <c r="A225" s="23" t="s">
        <v>299</v>
      </c>
      <c r="B225" s="52" t="s">
        <v>93</v>
      </c>
      <c r="C225" s="104"/>
      <c r="E225" s="60"/>
      <c r="F225" s="111" t="str">
        <f t="shared" si="20"/>
        <v/>
      </c>
      <c r="G225" s="111" t="str">
        <f t="shared" si="21"/>
        <v/>
      </c>
      <c r="H225" s="21"/>
      <c r="L225" s="21"/>
      <c r="M225" s="21"/>
    </row>
    <row r="226" spans="1:14" hidden="1" outlineLevel="1" x14ac:dyDescent="0.35">
      <c r="A226" s="23" t="s">
        <v>300</v>
      </c>
      <c r="B226" s="52" t="s">
        <v>93</v>
      </c>
      <c r="C226" s="104"/>
      <c r="E226" s="40"/>
      <c r="F226" s="111" t="str">
        <f t="shared" si="20"/>
        <v/>
      </c>
      <c r="G226" s="111" t="str">
        <f t="shared" si="21"/>
        <v/>
      </c>
      <c r="H226" s="21"/>
      <c r="L226" s="21"/>
      <c r="M226" s="21"/>
    </row>
    <row r="227" spans="1:14" hidden="1" outlineLevel="1" x14ac:dyDescent="0.35">
      <c r="A227" s="23" t="s">
        <v>301</v>
      </c>
      <c r="B227" s="52" t="s">
        <v>93</v>
      </c>
      <c r="C227" s="104"/>
      <c r="E227" s="60"/>
      <c r="F227" s="111" t="str">
        <f t="shared" si="20"/>
        <v/>
      </c>
      <c r="G227" s="111" t="str">
        <f t="shared" si="21"/>
        <v/>
      </c>
      <c r="H227" s="21"/>
      <c r="L227" s="21"/>
      <c r="M227" s="21"/>
    </row>
    <row r="228" spans="1:14" ht="15" customHeight="1" collapsed="1" x14ac:dyDescent="0.35">
      <c r="A228" s="42"/>
      <c r="B228" s="43" t="s">
        <v>302</v>
      </c>
      <c r="C228" s="42"/>
      <c r="D228" s="42"/>
      <c r="E228" s="44"/>
      <c r="F228" s="45"/>
      <c r="G228" s="45"/>
      <c r="H228" s="21"/>
      <c r="L228" s="21"/>
      <c r="M228" s="21"/>
    </row>
    <row r="229" spans="1:14" ht="29" x14ac:dyDescent="0.35">
      <c r="A229" s="23" t="s">
        <v>303</v>
      </c>
      <c r="B229" s="40" t="s">
        <v>304</v>
      </c>
      <c r="C229" s="447" t="s">
        <v>3329</v>
      </c>
      <c r="H229" s="21"/>
      <c r="L229" s="21"/>
      <c r="M229" s="21"/>
    </row>
    <row r="230" spans="1:14" ht="15" customHeight="1" x14ac:dyDescent="0.35">
      <c r="A230" s="42"/>
      <c r="B230" s="43" t="s">
        <v>305</v>
      </c>
      <c r="C230" s="42"/>
      <c r="D230" s="42"/>
      <c r="E230" s="44"/>
      <c r="F230" s="45"/>
      <c r="G230" s="45"/>
      <c r="H230" s="21"/>
      <c r="L230" s="21"/>
      <c r="M230" s="21"/>
    </row>
    <row r="231" spans="1:14" x14ac:dyDescent="0.35">
      <c r="A231" s="23" t="s">
        <v>10</v>
      </c>
      <c r="B231" s="23" t="s">
        <v>1326</v>
      </c>
      <c r="C231" s="104" t="s">
        <v>1155</v>
      </c>
      <c r="E231" s="40"/>
      <c r="H231" s="21"/>
      <c r="L231" s="21"/>
      <c r="M231" s="21"/>
    </row>
    <row r="232" spans="1:14" x14ac:dyDescent="0.35">
      <c r="A232" s="23" t="s">
        <v>306</v>
      </c>
      <c r="B232" s="1" t="s">
        <v>307</v>
      </c>
      <c r="C232" s="104" t="s">
        <v>3328</v>
      </c>
      <c r="E232" s="40"/>
      <c r="H232" s="21"/>
      <c r="L232" s="21"/>
      <c r="M232" s="21"/>
    </row>
    <row r="233" spans="1:14" x14ac:dyDescent="0.35">
      <c r="A233" s="23" t="s">
        <v>308</v>
      </c>
      <c r="B233" s="1" t="s">
        <v>309</v>
      </c>
      <c r="C233" s="104" t="s">
        <v>3328</v>
      </c>
      <c r="E233" s="40"/>
      <c r="H233" s="21"/>
      <c r="L233" s="21"/>
      <c r="M233" s="21"/>
    </row>
    <row r="234" spans="1:14" hidden="1" outlineLevel="1" x14ac:dyDescent="0.35">
      <c r="A234" s="23" t="s">
        <v>310</v>
      </c>
      <c r="B234" s="38" t="s">
        <v>311</v>
      </c>
      <c r="C234" s="106"/>
      <c r="D234" s="40"/>
      <c r="E234" s="40"/>
      <c r="H234" s="21"/>
      <c r="L234" s="21"/>
      <c r="M234" s="21"/>
    </row>
    <row r="235" spans="1:14" hidden="1" outlineLevel="1" x14ac:dyDescent="0.35">
      <c r="A235" s="23" t="s">
        <v>312</v>
      </c>
      <c r="B235" s="38" t="s">
        <v>313</v>
      </c>
      <c r="C235" s="106"/>
      <c r="D235" s="40"/>
      <c r="E235" s="40"/>
      <c r="H235" s="21"/>
      <c r="L235" s="21"/>
      <c r="M235" s="21"/>
    </row>
    <row r="236" spans="1:14" hidden="1" outlineLevel="1" x14ac:dyDescent="0.35">
      <c r="A236" s="23" t="s">
        <v>314</v>
      </c>
      <c r="B236" s="38" t="s">
        <v>315</v>
      </c>
      <c r="C236" s="40"/>
      <c r="D236" s="40"/>
      <c r="E236" s="40"/>
      <c r="H236" s="21"/>
      <c r="L236" s="21"/>
      <c r="M236" s="21"/>
    </row>
    <row r="237" spans="1:14" hidden="1" outlineLevel="1" x14ac:dyDescent="0.35">
      <c r="A237" s="23" t="s">
        <v>316</v>
      </c>
      <c r="C237" s="40"/>
      <c r="D237" s="40"/>
      <c r="E237" s="40"/>
      <c r="H237" s="21"/>
      <c r="L237" s="21"/>
      <c r="M237" s="21"/>
    </row>
    <row r="238" spans="1:14" hidden="1" outlineLevel="1" x14ac:dyDescent="0.35">
      <c r="A238" s="23" t="s">
        <v>317</v>
      </c>
      <c r="C238" s="40"/>
      <c r="D238" s="40"/>
      <c r="E238" s="40"/>
      <c r="H238" s="21"/>
      <c r="L238" s="21"/>
      <c r="M238" s="21"/>
    </row>
    <row r="239" spans="1:14" hidden="1" outlineLevel="1" x14ac:dyDescent="0.35">
      <c r="A239" s="42"/>
      <c r="B239" s="43" t="s">
        <v>2694</v>
      </c>
      <c r="C239" s="42"/>
      <c r="D239" s="42"/>
      <c r="E239" s="42"/>
      <c r="F239" s="42"/>
      <c r="G239" s="42"/>
      <c r="H239" s="21"/>
      <c r="K239"/>
      <c r="L239"/>
      <c r="M239"/>
      <c r="N239"/>
    </row>
    <row r="240" spans="1:14" ht="29" hidden="1" outlineLevel="1" x14ac:dyDescent="0.35">
      <c r="A240" s="23" t="s">
        <v>1519</v>
      </c>
      <c r="B240" s="23" t="s">
        <v>2693</v>
      </c>
      <c r="C240" s="23" t="s">
        <v>2683</v>
      </c>
      <c r="G240"/>
      <c r="H240" s="21"/>
      <c r="K240"/>
      <c r="L240"/>
      <c r="M240"/>
      <c r="N240"/>
    </row>
    <row r="241" spans="1:14" hidden="1" outlineLevel="1" x14ac:dyDescent="0.35">
      <c r="A241" s="23" t="s">
        <v>1520</v>
      </c>
      <c r="B241" s="23" t="s">
        <v>2960</v>
      </c>
      <c r="C241" s="23" t="s">
        <v>33</v>
      </c>
      <c r="G241"/>
      <c r="H241" s="21"/>
      <c r="K241"/>
      <c r="L241"/>
      <c r="M241"/>
      <c r="N241"/>
    </row>
    <row r="242" spans="1:14" hidden="1" outlineLevel="1" x14ac:dyDescent="0.35">
      <c r="A242" s="23" t="s">
        <v>2141</v>
      </c>
      <c r="B242" s="23" t="s">
        <v>2684</v>
      </c>
      <c r="C242" s="23" t="s">
        <v>2686</v>
      </c>
      <c r="G242"/>
      <c r="H242" s="21"/>
      <c r="K242"/>
      <c r="L242"/>
      <c r="M242"/>
      <c r="N242"/>
    </row>
    <row r="243" spans="1:14" ht="29" hidden="1" outlineLevel="1" x14ac:dyDescent="0.35">
      <c r="A243" s="23" t="s">
        <v>2142</v>
      </c>
      <c r="B243" s="23" t="s">
        <v>2692</v>
      </c>
      <c r="C243" s="23" t="s">
        <v>2683</v>
      </c>
      <c r="G243"/>
      <c r="H243" s="21"/>
      <c r="K243"/>
      <c r="L243"/>
      <c r="M243"/>
      <c r="N243"/>
    </row>
    <row r="244" spans="1:14" hidden="1" outlineLevel="1" x14ac:dyDescent="0.35">
      <c r="A244" s="23" t="s">
        <v>2689</v>
      </c>
      <c r="B244" s="23" t="s">
        <v>2685</v>
      </c>
      <c r="C244" s="189" t="s">
        <v>2687</v>
      </c>
      <c r="D244" s="189" t="s">
        <v>2968</v>
      </c>
      <c r="E244" s="136"/>
      <c r="G244"/>
      <c r="H244" s="21"/>
      <c r="K244"/>
      <c r="L244"/>
      <c r="M244"/>
      <c r="N244"/>
    </row>
    <row r="245" spans="1:14" hidden="1" outlineLevel="1" x14ac:dyDescent="0.35">
      <c r="A245" s="23" t="s">
        <v>2690</v>
      </c>
      <c r="B245" s="23" t="s">
        <v>2688</v>
      </c>
      <c r="C245" s="136" t="s">
        <v>2683</v>
      </c>
      <c r="G245"/>
      <c r="H245" s="21"/>
      <c r="K245"/>
      <c r="L245"/>
      <c r="M245"/>
      <c r="N245"/>
    </row>
    <row r="246" spans="1:14" hidden="1" outlineLevel="1" x14ac:dyDescent="0.35">
      <c r="A246" s="23" t="s">
        <v>2691</v>
      </c>
      <c r="B246" s="23" t="s">
        <v>2961</v>
      </c>
      <c r="C246" s="23" t="s">
        <v>2686</v>
      </c>
      <c r="G246"/>
      <c r="H246" s="21"/>
      <c r="K246"/>
      <c r="L246"/>
      <c r="M246"/>
      <c r="N246"/>
    </row>
    <row r="247" spans="1:14" hidden="1" outlineLevel="1" x14ac:dyDescent="0.35">
      <c r="A247" s="23" t="s">
        <v>1522</v>
      </c>
      <c r="D247"/>
      <c r="E247"/>
      <c r="F247"/>
      <c r="G247"/>
      <c r="H247" s="21"/>
      <c r="K247"/>
      <c r="L247"/>
      <c r="M247"/>
      <c r="N247"/>
    </row>
    <row r="248" spans="1:14" hidden="1" outlineLevel="1" x14ac:dyDescent="0.35">
      <c r="A248" s="23" t="s">
        <v>1523</v>
      </c>
      <c r="D248"/>
      <c r="E248"/>
      <c r="F248"/>
      <c r="G248"/>
      <c r="H248" s="21"/>
      <c r="K248"/>
      <c r="L248"/>
      <c r="M248"/>
      <c r="N248"/>
    </row>
    <row r="249" spans="1:14" hidden="1" outlineLevel="1" x14ac:dyDescent="0.35">
      <c r="A249" s="23" t="s">
        <v>1521</v>
      </c>
      <c r="D249"/>
      <c r="E249"/>
      <c r="F249"/>
      <c r="G249"/>
      <c r="H249" s="21"/>
      <c r="K249"/>
      <c r="L249"/>
      <c r="M249"/>
      <c r="N249"/>
    </row>
    <row r="250" spans="1:14" hidden="1" outlineLevel="1" x14ac:dyDescent="0.35">
      <c r="A250" s="23" t="s">
        <v>1524</v>
      </c>
      <c r="D250"/>
      <c r="E250"/>
      <c r="F250"/>
      <c r="G250"/>
      <c r="H250" s="21"/>
      <c r="K250"/>
      <c r="L250"/>
      <c r="M250"/>
      <c r="N250"/>
    </row>
    <row r="251" spans="1:14" hidden="1" outlineLevel="1" x14ac:dyDescent="0.35">
      <c r="A251" s="23" t="s">
        <v>1525</v>
      </c>
      <c r="D251"/>
      <c r="E251"/>
      <c r="F251"/>
      <c r="G251"/>
      <c r="H251" s="21"/>
      <c r="K251"/>
      <c r="L251"/>
      <c r="M251"/>
      <c r="N251"/>
    </row>
    <row r="252" spans="1:14" hidden="1" outlineLevel="1" x14ac:dyDescent="0.35">
      <c r="A252" s="23" t="s">
        <v>1526</v>
      </c>
      <c r="D252"/>
      <c r="E252"/>
      <c r="F252"/>
      <c r="G252"/>
      <c r="H252" s="21"/>
      <c r="K252"/>
      <c r="L252"/>
      <c r="M252"/>
      <c r="N252"/>
    </row>
    <row r="253" spans="1:14" hidden="1" outlineLevel="1" x14ac:dyDescent="0.35">
      <c r="A253" s="23" t="s">
        <v>1527</v>
      </c>
      <c r="D253"/>
      <c r="E253"/>
      <c r="F253"/>
      <c r="G253"/>
      <c r="H253" s="21"/>
      <c r="K253"/>
      <c r="L253"/>
      <c r="M253"/>
      <c r="N253"/>
    </row>
    <row r="254" spans="1:14" hidden="1" outlineLevel="1" x14ac:dyDescent="0.35">
      <c r="A254" s="23" t="s">
        <v>1528</v>
      </c>
      <c r="D254"/>
      <c r="E254"/>
      <c r="F254"/>
      <c r="G254"/>
      <c r="H254" s="21"/>
      <c r="K254"/>
      <c r="L254"/>
      <c r="M254"/>
      <c r="N254"/>
    </row>
    <row r="255" spans="1:14" hidden="1" outlineLevel="1" x14ac:dyDescent="0.35">
      <c r="A255" s="23" t="s">
        <v>1529</v>
      </c>
      <c r="D255"/>
      <c r="E255"/>
      <c r="F255"/>
      <c r="G255"/>
      <c r="H255" s="21"/>
      <c r="K255"/>
      <c r="L255"/>
      <c r="M255"/>
      <c r="N255"/>
    </row>
    <row r="256" spans="1:14" hidden="1" outlineLevel="1" x14ac:dyDescent="0.35">
      <c r="A256" s="23" t="s">
        <v>1530</v>
      </c>
      <c r="D256"/>
      <c r="E256"/>
      <c r="F256"/>
      <c r="G256"/>
      <c r="H256" s="21"/>
      <c r="K256"/>
      <c r="L256"/>
      <c r="M256"/>
      <c r="N256"/>
    </row>
    <row r="257" spans="1:14" hidden="1" outlineLevel="1" x14ac:dyDescent="0.35">
      <c r="A257" s="23" t="s">
        <v>1531</v>
      </c>
      <c r="D257"/>
      <c r="E257"/>
      <c r="F257"/>
      <c r="G257"/>
      <c r="H257" s="21"/>
      <c r="K257"/>
      <c r="L257"/>
      <c r="M257"/>
      <c r="N257"/>
    </row>
    <row r="258" spans="1:14" hidden="1" outlineLevel="1" x14ac:dyDescent="0.35">
      <c r="A258" s="23" t="s">
        <v>1532</v>
      </c>
      <c r="D258"/>
      <c r="E258"/>
      <c r="F258"/>
      <c r="G258"/>
      <c r="H258" s="21"/>
      <c r="K258"/>
      <c r="L258"/>
      <c r="M258"/>
      <c r="N258"/>
    </row>
    <row r="259" spans="1:14" hidden="1" outlineLevel="1" x14ac:dyDescent="0.35">
      <c r="A259" s="23" t="s">
        <v>1533</v>
      </c>
      <c r="D259"/>
      <c r="E259"/>
      <c r="F259"/>
      <c r="G259"/>
      <c r="H259" s="21"/>
      <c r="K259"/>
      <c r="L259"/>
      <c r="M259"/>
      <c r="N259"/>
    </row>
    <row r="260" spans="1:14" hidden="1" outlineLevel="1" x14ac:dyDescent="0.35">
      <c r="A260" s="23" t="s">
        <v>1534</v>
      </c>
      <c r="D260"/>
      <c r="E260"/>
      <c r="F260"/>
      <c r="G260"/>
      <c r="H260" s="21"/>
      <c r="K260"/>
      <c r="L260"/>
      <c r="M260"/>
      <c r="N260"/>
    </row>
    <row r="261" spans="1:14" hidden="1" outlineLevel="1" x14ac:dyDescent="0.35">
      <c r="A261" s="23" t="s">
        <v>1535</v>
      </c>
      <c r="D261"/>
      <c r="E261"/>
      <c r="F261"/>
      <c r="G261"/>
      <c r="H261" s="21"/>
      <c r="K261"/>
      <c r="L261"/>
      <c r="M261"/>
      <c r="N261"/>
    </row>
    <row r="262" spans="1:14" hidden="1" outlineLevel="1" x14ac:dyDescent="0.35">
      <c r="A262" s="23" t="s">
        <v>1536</v>
      </c>
      <c r="D262"/>
      <c r="E262"/>
      <c r="F262"/>
      <c r="G262"/>
      <c r="H262" s="21"/>
      <c r="K262"/>
      <c r="L262"/>
      <c r="M262"/>
      <c r="N262"/>
    </row>
    <row r="263" spans="1:14" hidden="1" outlineLevel="1" x14ac:dyDescent="0.35">
      <c r="A263" s="23" t="s">
        <v>1537</v>
      </c>
      <c r="D263"/>
      <c r="E263"/>
      <c r="F263"/>
      <c r="G263"/>
      <c r="H263" s="21"/>
      <c r="K263"/>
      <c r="L263"/>
      <c r="M263"/>
      <c r="N263"/>
    </row>
    <row r="264" spans="1:14" hidden="1" outlineLevel="1" x14ac:dyDescent="0.35">
      <c r="A264" s="23" t="s">
        <v>1538</v>
      </c>
      <c r="D264"/>
      <c r="E264"/>
      <c r="F264"/>
      <c r="G264"/>
      <c r="H264" s="21"/>
      <c r="K264"/>
      <c r="L264"/>
      <c r="M264"/>
      <c r="N264"/>
    </row>
    <row r="265" spans="1:14" hidden="1" outlineLevel="1" x14ac:dyDescent="0.35">
      <c r="A265" s="23" t="s">
        <v>1539</v>
      </c>
      <c r="D265"/>
      <c r="E265"/>
      <c r="F265"/>
      <c r="G265"/>
      <c r="H265" s="21"/>
      <c r="K265"/>
      <c r="L265"/>
      <c r="M265"/>
      <c r="N265"/>
    </row>
    <row r="266" spans="1:14" hidden="1" outlineLevel="1" x14ac:dyDescent="0.35">
      <c r="A266" s="23" t="s">
        <v>1540</v>
      </c>
      <c r="D266"/>
      <c r="E266"/>
      <c r="F266"/>
      <c r="G266"/>
      <c r="H266" s="21"/>
      <c r="K266"/>
      <c r="L266"/>
      <c r="M266"/>
      <c r="N266"/>
    </row>
    <row r="267" spans="1:14" hidden="1" outlineLevel="1" x14ac:dyDescent="0.35">
      <c r="A267" s="23" t="s">
        <v>1541</v>
      </c>
      <c r="D267"/>
      <c r="E267"/>
      <c r="F267"/>
      <c r="G267"/>
      <c r="H267" s="21"/>
      <c r="K267"/>
      <c r="L267"/>
      <c r="M267"/>
      <c r="N267"/>
    </row>
    <row r="268" spans="1:14" hidden="1" outlineLevel="1" x14ac:dyDescent="0.35">
      <c r="A268" s="23" t="s">
        <v>1542</v>
      </c>
      <c r="D268"/>
      <c r="E268"/>
      <c r="F268"/>
      <c r="G268"/>
      <c r="H268" s="21"/>
      <c r="K268"/>
      <c r="L268"/>
      <c r="M268"/>
      <c r="N268"/>
    </row>
    <row r="269" spans="1:14" hidden="1" outlineLevel="1" x14ac:dyDescent="0.35">
      <c r="A269" s="23" t="s">
        <v>1543</v>
      </c>
      <c r="D269"/>
      <c r="E269"/>
      <c r="F269"/>
      <c r="G269"/>
      <c r="H269" s="21"/>
      <c r="K269"/>
      <c r="L269"/>
      <c r="M269"/>
      <c r="N269"/>
    </row>
    <row r="270" spans="1:14" hidden="1" outlineLevel="1" x14ac:dyDescent="0.35">
      <c r="A270" s="23" t="s">
        <v>1544</v>
      </c>
      <c r="D270"/>
      <c r="E270"/>
      <c r="F270"/>
      <c r="G270"/>
      <c r="H270" s="21"/>
      <c r="K270"/>
      <c r="L270"/>
      <c r="M270"/>
      <c r="N270"/>
    </row>
    <row r="271" spans="1:14" hidden="1" outlineLevel="1" x14ac:dyDescent="0.35">
      <c r="A271" s="23" t="s">
        <v>1545</v>
      </c>
      <c r="D271"/>
      <c r="E271"/>
      <c r="F271"/>
      <c r="G271"/>
      <c r="H271" s="21"/>
      <c r="K271"/>
      <c r="L271"/>
      <c r="M271"/>
      <c r="N271"/>
    </row>
    <row r="272" spans="1:14" hidden="1" outlineLevel="1" x14ac:dyDescent="0.35">
      <c r="A272" s="23" t="s">
        <v>1546</v>
      </c>
      <c r="D272"/>
      <c r="E272"/>
      <c r="F272"/>
      <c r="G272"/>
      <c r="H272" s="21"/>
      <c r="K272"/>
      <c r="L272"/>
      <c r="M272"/>
      <c r="N272"/>
    </row>
    <row r="273" spans="1:14" hidden="1" outlineLevel="1" x14ac:dyDescent="0.35">
      <c r="A273" s="23" t="s">
        <v>1547</v>
      </c>
      <c r="D273"/>
      <c r="E273"/>
      <c r="F273"/>
      <c r="G273"/>
      <c r="H273" s="21"/>
      <c r="K273"/>
      <c r="L273"/>
      <c r="M273"/>
      <c r="N273"/>
    </row>
    <row r="274" spans="1:14" hidden="1" outlineLevel="1" x14ac:dyDescent="0.35">
      <c r="A274" s="23" t="s">
        <v>1548</v>
      </c>
      <c r="D274"/>
      <c r="E274"/>
      <c r="F274"/>
      <c r="G274"/>
      <c r="H274" s="21"/>
      <c r="K274"/>
      <c r="L274"/>
      <c r="M274"/>
      <c r="N274"/>
    </row>
    <row r="275" spans="1:14" hidden="1" outlineLevel="1" x14ac:dyDescent="0.35">
      <c r="A275" s="23" t="s">
        <v>1549</v>
      </c>
      <c r="D275"/>
      <c r="E275"/>
      <c r="F275"/>
      <c r="G275"/>
      <c r="H275" s="21"/>
      <c r="K275"/>
      <c r="L275"/>
      <c r="M275"/>
      <c r="N275"/>
    </row>
    <row r="276" spans="1:14" hidden="1" outlineLevel="1" x14ac:dyDescent="0.35">
      <c r="A276" s="23" t="s">
        <v>1550</v>
      </c>
      <c r="D276"/>
      <c r="E276"/>
      <c r="F276"/>
      <c r="G276"/>
      <c r="H276" s="21"/>
      <c r="K276"/>
      <c r="L276"/>
      <c r="M276"/>
      <c r="N276"/>
    </row>
    <row r="277" spans="1:14" hidden="1" outlineLevel="1" x14ac:dyDescent="0.35">
      <c r="A277" s="23" t="s">
        <v>1551</v>
      </c>
      <c r="D277"/>
      <c r="E277"/>
      <c r="F277"/>
      <c r="G277"/>
      <c r="H277" s="21"/>
      <c r="K277"/>
      <c r="L277"/>
      <c r="M277"/>
      <c r="N277"/>
    </row>
    <row r="278" spans="1:14" hidden="1" outlineLevel="1" x14ac:dyDescent="0.35">
      <c r="A278" s="23" t="s">
        <v>1552</v>
      </c>
      <c r="D278"/>
      <c r="E278"/>
      <c r="F278"/>
      <c r="G278"/>
      <c r="H278" s="21"/>
      <c r="K278"/>
      <c r="L278"/>
      <c r="M278"/>
      <c r="N278"/>
    </row>
    <row r="279" spans="1:14" hidden="1" outlineLevel="1" x14ac:dyDescent="0.35">
      <c r="A279" s="23" t="s">
        <v>1553</v>
      </c>
      <c r="D279"/>
      <c r="E279"/>
      <c r="F279"/>
      <c r="G279"/>
      <c r="H279" s="21"/>
      <c r="K279"/>
      <c r="L279"/>
      <c r="M279"/>
      <c r="N279"/>
    </row>
    <row r="280" spans="1:14" hidden="1" outlineLevel="1" x14ac:dyDescent="0.35">
      <c r="A280" s="23" t="s">
        <v>1554</v>
      </c>
      <c r="D280"/>
      <c r="E280"/>
      <c r="F280"/>
      <c r="G280"/>
      <c r="H280" s="21"/>
      <c r="K280"/>
      <c r="L280"/>
      <c r="M280"/>
      <c r="N280"/>
    </row>
    <row r="281" spans="1:14" hidden="1" outlineLevel="1" x14ac:dyDescent="0.35">
      <c r="A281" s="23" t="s">
        <v>1555</v>
      </c>
      <c r="D281"/>
      <c r="E281"/>
      <c r="F281"/>
      <c r="G281"/>
      <c r="H281" s="21"/>
      <c r="K281"/>
      <c r="L281"/>
      <c r="M281"/>
      <c r="N281"/>
    </row>
    <row r="282" spans="1:14" hidden="1" outlineLevel="1" x14ac:dyDescent="0.35">
      <c r="A282" s="23" t="s">
        <v>1556</v>
      </c>
      <c r="D282"/>
      <c r="E282"/>
      <c r="F282"/>
      <c r="G282"/>
      <c r="H282" s="21"/>
      <c r="K282"/>
      <c r="L282"/>
      <c r="M282"/>
      <c r="N282"/>
    </row>
    <row r="283" spans="1:14" hidden="1" outlineLevel="1" x14ac:dyDescent="0.35">
      <c r="A283" s="23" t="s">
        <v>1557</v>
      </c>
      <c r="D283"/>
      <c r="E283"/>
      <c r="F283"/>
      <c r="G283"/>
      <c r="H283" s="21"/>
      <c r="K283"/>
      <c r="L283"/>
      <c r="M283"/>
      <c r="N283"/>
    </row>
    <row r="284" spans="1:14" hidden="1" outlineLevel="1" x14ac:dyDescent="0.35">
      <c r="A284" s="23" t="s">
        <v>1558</v>
      </c>
      <c r="D284"/>
      <c r="E284"/>
      <c r="F284"/>
      <c r="G284"/>
      <c r="H284" s="21"/>
      <c r="K284"/>
      <c r="L284"/>
      <c r="M284"/>
      <c r="N284"/>
    </row>
    <row r="285" spans="1:14" ht="18.5" collapsed="1" x14ac:dyDescent="0.35">
      <c r="A285" s="34"/>
      <c r="B285" s="34" t="s">
        <v>2556</v>
      </c>
      <c r="C285" s="34"/>
      <c r="D285" s="34"/>
      <c r="E285" s="34"/>
      <c r="F285" s="35"/>
      <c r="G285" s="36"/>
      <c r="H285" s="21"/>
      <c r="I285" s="27"/>
      <c r="J285" s="27"/>
      <c r="K285" s="27"/>
      <c r="L285" s="27"/>
      <c r="M285" s="29"/>
    </row>
    <row r="286" spans="1:14" ht="18.5" x14ac:dyDescent="0.35">
      <c r="A286" s="165" t="s">
        <v>2557</v>
      </c>
      <c r="B286" s="166"/>
      <c r="C286" s="166"/>
      <c r="D286" s="166"/>
      <c r="E286" s="166"/>
      <c r="F286" s="167"/>
      <c r="G286" s="166"/>
      <c r="H286" s="21"/>
      <c r="I286" s="27"/>
      <c r="J286" s="27"/>
      <c r="K286" s="27"/>
      <c r="L286" s="27"/>
      <c r="M286" s="29"/>
    </row>
    <row r="287" spans="1:14" ht="18.5" x14ac:dyDescent="0.35">
      <c r="A287" s="165" t="s">
        <v>2220</v>
      </c>
      <c r="B287" s="166"/>
      <c r="C287" s="166"/>
      <c r="D287" s="166"/>
      <c r="E287" s="166"/>
      <c r="F287" s="167"/>
      <c r="G287" s="166"/>
      <c r="H287" s="21"/>
      <c r="I287" s="27"/>
      <c r="J287" s="27"/>
      <c r="K287" s="27"/>
      <c r="L287" s="27"/>
      <c r="M287" s="29"/>
    </row>
    <row r="288" spans="1:14" x14ac:dyDescent="0.35">
      <c r="A288" s="23" t="s">
        <v>318</v>
      </c>
      <c r="B288" s="38" t="s">
        <v>2558</v>
      </c>
      <c r="C288" s="63">
        <f>ROW(B38)</f>
        <v>38</v>
      </c>
      <c r="D288" s="59"/>
      <c r="E288" s="59"/>
      <c r="F288" s="59"/>
      <c r="G288" s="59"/>
      <c r="H288" s="21"/>
      <c r="I288" s="38"/>
      <c r="J288" s="63"/>
      <c r="L288" s="59"/>
      <c r="M288" s="59"/>
      <c r="N288" s="59"/>
    </row>
    <row r="289" spans="1:14" x14ac:dyDescent="0.35">
      <c r="A289" s="23" t="s">
        <v>319</v>
      </c>
      <c r="B289" s="38" t="s">
        <v>2559</v>
      </c>
      <c r="C289" s="63">
        <f>ROW(B39)</f>
        <v>39</v>
      </c>
      <c r="E289" s="59"/>
      <c r="F289" s="59"/>
      <c r="H289" s="21"/>
      <c r="I289" s="38"/>
      <c r="J289" s="63"/>
      <c r="L289" s="59"/>
      <c r="M289" s="59"/>
    </row>
    <row r="290" spans="1:14" ht="29" x14ac:dyDescent="0.35">
      <c r="A290" s="23" t="s">
        <v>320</v>
      </c>
      <c r="B290" s="38" t="s">
        <v>2560</v>
      </c>
      <c r="C290" s="448" t="s">
        <v>3329</v>
      </c>
      <c r="G290" s="64"/>
      <c r="H290" s="21"/>
      <c r="I290" s="38"/>
      <c r="J290" s="63"/>
      <c r="K290" s="63"/>
      <c r="L290" s="64"/>
      <c r="M290" s="59"/>
      <c r="N290" s="64"/>
    </row>
    <row r="291" spans="1:14" x14ac:dyDescent="0.35">
      <c r="A291" s="23" t="s">
        <v>321</v>
      </c>
      <c r="B291" s="38" t="s">
        <v>2561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35">
      <c r="A292" s="23" t="s">
        <v>322</v>
      </c>
      <c r="B292" s="38" t="s">
        <v>2562</v>
      </c>
      <c r="C292" s="63">
        <f>ROW(B52)</f>
        <v>52</v>
      </c>
      <c r="G292" s="64"/>
      <c r="H292" s="21"/>
      <c r="I292" s="38"/>
      <c r="J292"/>
      <c r="K292" s="63"/>
      <c r="L292" s="64"/>
      <c r="N292" s="64"/>
    </row>
    <row r="293" spans="1:14" x14ac:dyDescent="0.35">
      <c r="A293" s="23" t="s">
        <v>323</v>
      </c>
      <c r="B293" s="38" t="s">
        <v>2563</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35">
      <c r="A294" s="23" t="s">
        <v>324</v>
      </c>
      <c r="B294" s="38" t="s">
        <v>2564</v>
      </c>
      <c r="C294" s="168" t="s">
        <v>2674</v>
      </c>
      <c r="H294" s="21"/>
      <c r="I294" s="38"/>
      <c r="J294" s="63"/>
      <c r="M294" s="64"/>
    </row>
    <row r="295" spans="1:14" x14ac:dyDescent="0.35">
      <c r="A295" s="23" t="s">
        <v>325</v>
      </c>
      <c r="B295" s="38" t="s">
        <v>2565</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35">
      <c r="A296" s="23" t="s">
        <v>326</v>
      </c>
      <c r="B296" s="38" t="s">
        <v>2566</v>
      </c>
      <c r="C296" s="63">
        <f>ROW(B111)</f>
        <v>111</v>
      </c>
      <c r="F296" s="64"/>
      <c r="H296" s="21"/>
      <c r="I296" s="38"/>
      <c r="J296" s="63"/>
      <c r="L296" s="64"/>
      <c r="M296" s="64"/>
    </row>
    <row r="297" spans="1:14" x14ac:dyDescent="0.35">
      <c r="A297" s="23" t="s">
        <v>327</v>
      </c>
      <c r="B297" s="38" t="s">
        <v>2567</v>
      </c>
      <c r="C297" s="63">
        <f>ROW(B163)</f>
        <v>163</v>
      </c>
      <c r="E297" s="64"/>
      <c r="F297" s="64"/>
      <c r="H297" s="21"/>
      <c r="J297" s="63"/>
      <c r="L297" s="64"/>
    </row>
    <row r="298" spans="1:14" x14ac:dyDescent="0.35">
      <c r="A298" s="23" t="s">
        <v>328</v>
      </c>
      <c r="B298" s="38" t="s">
        <v>2568</v>
      </c>
      <c r="C298" s="63">
        <f>ROW(B137)</f>
        <v>137</v>
      </c>
      <c r="E298" s="64"/>
      <c r="F298" s="64"/>
      <c r="H298" s="21"/>
      <c r="I298" s="38"/>
      <c r="J298" s="63"/>
      <c r="L298" s="64"/>
    </row>
    <row r="299" spans="1:14" ht="43.5" x14ac:dyDescent="0.35">
      <c r="A299" s="23" t="s">
        <v>329</v>
      </c>
      <c r="B299" s="38" t="s">
        <v>2569</v>
      </c>
      <c r="C299" s="136" t="s">
        <v>2578</v>
      </c>
      <c r="E299" s="64"/>
      <c r="H299" s="21"/>
      <c r="I299" s="38"/>
      <c r="J299" s="23" t="s">
        <v>2577</v>
      </c>
      <c r="L299" s="64"/>
    </row>
    <row r="300" spans="1:14" ht="58" x14ac:dyDescent="0.35">
      <c r="A300" s="23" t="s">
        <v>330</v>
      </c>
      <c r="B300" s="38" t="s">
        <v>2570</v>
      </c>
      <c r="C300" s="63" t="s">
        <v>2580</v>
      </c>
      <c r="D300" s="63" t="s">
        <v>2579</v>
      </c>
      <c r="E300" s="64"/>
      <c r="F300" s="183" t="s">
        <v>2915</v>
      </c>
      <c r="H300" s="21"/>
      <c r="I300" s="38"/>
      <c r="J300" s="23" t="s">
        <v>2578</v>
      </c>
      <c r="K300" s="63"/>
      <c r="L300" s="64"/>
    </row>
    <row r="301" spans="1:14" ht="116" hidden="1" outlineLevel="1" x14ac:dyDescent="0.35">
      <c r="A301" s="23" t="s">
        <v>2667</v>
      </c>
      <c r="B301" s="38" t="s">
        <v>2571</v>
      </c>
      <c r="C301" s="63" t="s">
        <v>2581</v>
      </c>
      <c r="H301" s="21"/>
      <c r="I301" s="38"/>
      <c r="J301" s="23" t="s">
        <v>2600</v>
      </c>
      <c r="K301" s="63"/>
      <c r="L301" s="64"/>
    </row>
    <row r="302" spans="1:14" hidden="1" outlineLevel="1" x14ac:dyDescent="0.35">
      <c r="A302" s="23" t="s">
        <v>2668</v>
      </c>
      <c r="B302" s="38" t="s">
        <v>2575</v>
      </c>
      <c r="C302" s="63" t="str">
        <f>ROW('C. HTT Harmonised Glossary'!B18)&amp;" for Harmonised Glossary"</f>
        <v>18 for Harmonised Glossary</v>
      </c>
      <c r="H302" s="21"/>
      <c r="I302" s="38"/>
      <c r="J302" s="23" t="s">
        <v>1567</v>
      </c>
      <c r="K302" s="63"/>
      <c r="L302" s="64"/>
    </row>
    <row r="303" spans="1:14" hidden="1" outlineLevel="1" x14ac:dyDescent="0.35">
      <c r="A303" s="23" t="s">
        <v>2669</v>
      </c>
      <c r="B303" s="38" t="s">
        <v>2572</v>
      </c>
      <c r="C303" s="63">
        <f>ROW(B65)</f>
        <v>65</v>
      </c>
      <c r="H303" s="21"/>
      <c r="I303" s="38"/>
      <c r="J303" s="63"/>
      <c r="K303" s="63"/>
      <c r="L303" s="64"/>
    </row>
    <row r="304" spans="1:14" hidden="1" outlineLevel="1" x14ac:dyDescent="0.35">
      <c r="A304" s="23" t="s">
        <v>2670</v>
      </c>
      <c r="B304" s="38" t="s">
        <v>2573</v>
      </c>
      <c r="C304" s="63">
        <f>ROW(B88)</f>
        <v>88</v>
      </c>
      <c r="H304" s="21"/>
      <c r="I304" s="38"/>
      <c r="J304" s="63"/>
      <c r="K304" s="63"/>
      <c r="L304" s="64"/>
    </row>
    <row r="305" spans="1:14" hidden="1" outlineLevel="1" x14ac:dyDescent="0.35">
      <c r="A305" s="23" t="s">
        <v>2671</v>
      </c>
      <c r="B305" s="38" t="s">
        <v>2574</v>
      </c>
      <c r="C305" s="63" t="s">
        <v>2602</v>
      </c>
      <c r="E305" s="64"/>
      <c r="H305" s="21"/>
      <c r="I305" s="38"/>
      <c r="J305" s="63"/>
      <c r="K305" s="63"/>
      <c r="L305" s="64"/>
      <c r="N305" s="53"/>
    </row>
    <row r="306" spans="1:14" hidden="1" outlineLevel="1" x14ac:dyDescent="0.35">
      <c r="A306" s="23" t="s">
        <v>2672</v>
      </c>
      <c r="B306" s="38" t="s">
        <v>2576</v>
      </c>
      <c r="C306" s="63">
        <v>44</v>
      </c>
      <c r="E306" s="64"/>
      <c r="H306" s="21"/>
      <c r="I306" s="38"/>
      <c r="J306" s="63"/>
      <c r="K306" s="63"/>
      <c r="L306" s="64"/>
      <c r="N306" s="53"/>
    </row>
    <row r="307" spans="1:14" hidden="1" outlineLevel="1" x14ac:dyDescent="0.35">
      <c r="A307" s="23" t="s">
        <v>2673</v>
      </c>
      <c r="B307" s="38" t="s">
        <v>2601</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hidden="1" outlineLevel="1" x14ac:dyDescent="0.35">
      <c r="A308" s="23" t="s">
        <v>331</v>
      </c>
      <c r="B308" s="38"/>
      <c r="E308" s="64"/>
      <c r="H308" s="21"/>
      <c r="I308" s="38"/>
      <c r="J308" s="63"/>
      <c r="K308" s="63"/>
      <c r="L308" s="64"/>
      <c r="N308" s="53"/>
    </row>
    <row r="309" spans="1:14" hidden="1" outlineLevel="1" x14ac:dyDescent="0.35">
      <c r="A309" s="23" t="s">
        <v>332</v>
      </c>
      <c r="E309" s="64"/>
      <c r="H309" s="21"/>
      <c r="I309" s="38"/>
      <c r="J309" s="63"/>
      <c r="K309" s="63"/>
      <c r="L309" s="64"/>
      <c r="N309" s="53"/>
    </row>
    <row r="310" spans="1:14" hidden="1" outlineLevel="1" x14ac:dyDescent="0.35">
      <c r="A310" s="23" t="s">
        <v>333</v>
      </c>
      <c r="H310" s="21"/>
      <c r="N310" s="53"/>
    </row>
    <row r="311" spans="1:14" ht="37" collapsed="1" x14ac:dyDescent="0.35">
      <c r="A311" s="35"/>
      <c r="B311" s="34" t="s">
        <v>29</v>
      </c>
      <c r="C311" s="35"/>
      <c r="D311" s="35"/>
      <c r="E311" s="35"/>
      <c r="F311" s="35"/>
      <c r="G311" s="36"/>
      <c r="H311" s="21"/>
      <c r="I311" s="27"/>
      <c r="J311" s="29"/>
      <c r="K311" s="29"/>
      <c r="L311" s="29"/>
      <c r="M311" s="29"/>
      <c r="N311" s="53"/>
    </row>
    <row r="312" spans="1:14" x14ac:dyDescent="0.35">
      <c r="A312" s="23" t="s">
        <v>4</v>
      </c>
      <c r="B312" s="46" t="s">
        <v>2582</v>
      </c>
      <c r="C312" s="23" t="s">
        <v>33</v>
      </c>
      <c r="H312" s="21"/>
      <c r="I312" s="46"/>
      <c r="J312" s="63"/>
      <c r="N312" s="53"/>
    </row>
    <row r="313" spans="1:14" hidden="1" outlineLevel="1" x14ac:dyDescent="0.35">
      <c r="A313" s="23" t="s">
        <v>2665</v>
      </c>
      <c r="B313" s="46" t="s">
        <v>2583</v>
      </c>
      <c r="C313" s="23" t="s">
        <v>33</v>
      </c>
      <c r="H313" s="21"/>
      <c r="I313" s="46"/>
      <c r="J313" s="63"/>
      <c r="N313" s="53"/>
    </row>
    <row r="314" spans="1:14" hidden="1" outlineLevel="1" x14ac:dyDescent="0.35">
      <c r="A314" s="23" t="s">
        <v>2666</v>
      </c>
      <c r="B314" s="46" t="s">
        <v>2584</v>
      </c>
      <c r="C314" s="23" t="s">
        <v>33</v>
      </c>
      <c r="H314" s="21"/>
      <c r="I314" s="46"/>
      <c r="J314" s="63"/>
      <c r="N314" s="53"/>
    </row>
    <row r="315" spans="1:14" hidden="1" outlineLevel="1" x14ac:dyDescent="0.35">
      <c r="A315" s="23" t="s">
        <v>334</v>
      </c>
      <c r="B315" s="46"/>
      <c r="C315" s="63"/>
      <c r="H315" s="21"/>
      <c r="I315" s="46"/>
      <c r="J315" s="63"/>
      <c r="N315" s="53"/>
    </row>
    <row r="316" spans="1:14" hidden="1" outlineLevel="1" x14ac:dyDescent="0.35">
      <c r="A316" s="23" t="s">
        <v>335</v>
      </c>
      <c r="B316" s="46"/>
      <c r="C316" s="63"/>
      <c r="H316" s="21"/>
      <c r="I316" s="46"/>
      <c r="J316" s="63"/>
      <c r="N316" s="53"/>
    </row>
    <row r="317" spans="1:14" hidden="1" outlineLevel="1" x14ac:dyDescent="0.35">
      <c r="A317" s="23" t="s">
        <v>336</v>
      </c>
      <c r="B317" s="46"/>
      <c r="C317" s="63"/>
      <c r="H317" s="21"/>
      <c r="I317" s="46"/>
      <c r="J317" s="63"/>
      <c r="N317" s="53"/>
    </row>
    <row r="318" spans="1:14" hidden="1" outlineLevel="1" x14ac:dyDescent="0.35">
      <c r="A318" s="23" t="s">
        <v>337</v>
      </c>
      <c r="B318" s="46"/>
      <c r="C318" s="63"/>
      <c r="H318" s="21"/>
      <c r="I318" s="46"/>
      <c r="J318" s="63"/>
      <c r="N318" s="53"/>
    </row>
    <row r="319" spans="1:14" ht="18.5" collapsed="1" x14ac:dyDescent="0.35">
      <c r="A319" s="35"/>
      <c r="B319" s="34" t="s">
        <v>30</v>
      </c>
      <c r="C319" s="35"/>
      <c r="D319" s="35"/>
      <c r="E319" s="35"/>
      <c r="F319" s="35"/>
      <c r="G319" s="36"/>
      <c r="H319" s="21"/>
      <c r="I319" s="27"/>
      <c r="J319" s="29"/>
      <c r="K319" s="29"/>
      <c r="L319" s="29"/>
      <c r="M319" s="29"/>
      <c r="N319" s="53"/>
    </row>
    <row r="320" spans="1:14" ht="15" hidden="1" customHeight="1" outlineLevel="1" x14ac:dyDescent="0.35">
      <c r="A320" s="42"/>
      <c r="B320" s="43" t="s">
        <v>338</v>
      </c>
      <c r="C320" s="42"/>
      <c r="D320" s="42"/>
      <c r="E320" s="44"/>
      <c r="F320" s="45"/>
      <c r="G320" s="45"/>
      <c r="H320" s="21"/>
      <c r="L320" s="21"/>
      <c r="M320" s="21"/>
      <c r="N320" s="53"/>
    </row>
    <row r="321" spans="1:14" hidden="1" outlineLevel="1" x14ac:dyDescent="0.35">
      <c r="A321" s="23" t="s">
        <v>339</v>
      </c>
      <c r="B321" s="38" t="s">
        <v>340</v>
      </c>
      <c r="C321" s="38"/>
      <c r="H321" s="21"/>
      <c r="I321" s="53"/>
      <c r="J321" s="53"/>
      <c r="K321" s="53"/>
      <c r="L321" s="53"/>
      <c r="M321" s="53"/>
      <c r="N321" s="53"/>
    </row>
    <row r="322" spans="1:14" hidden="1" outlineLevel="1" x14ac:dyDescent="0.35">
      <c r="A322" s="23" t="s">
        <v>341</v>
      </c>
      <c r="B322" s="38" t="s">
        <v>342</v>
      </c>
      <c r="C322" s="38"/>
      <c r="H322" s="21"/>
      <c r="I322" s="53"/>
      <c r="J322" s="53"/>
      <c r="K322" s="53"/>
      <c r="L322" s="53"/>
      <c r="M322" s="53"/>
      <c r="N322" s="53"/>
    </row>
    <row r="323" spans="1:14" hidden="1" outlineLevel="1" x14ac:dyDescent="0.35">
      <c r="A323" s="23" t="s">
        <v>343</v>
      </c>
      <c r="B323" s="38" t="s">
        <v>344</v>
      </c>
      <c r="C323" s="38"/>
      <c r="H323" s="21"/>
      <c r="I323" s="53"/>
      <c r="J323" s="53"/>
      <c r="K323" s="53"/>
      <c r="L323" s="53"/>
      <c r="M323" s="53"/>
      <c r="N323" s="53"/>
    </row>
    <row r="324" spans="1:14" hidden="1" outlineLevel="1" x14ac:dyDescent="0.35">
      <c r="A324" s="23" t="s">
        <v>345</v>
      </c>
      <c r="B324" s="38" t="s">
        <v>346</v>
      </c>
      <c r="H324" s="21"/>
      <c r="I324" s="53"/>
      <c r="J324" s="53"/>
      <c r="K324" s="53"/>
      <c r="L324" s="53"/>
      <c r="M324" s="53"/>
      <c r="N324" s="53"/>
    </row>
    <row r="325" spans="1:14" hidden="1" outlineLevel="1" x14ac:dyDescent="0.35">
      <c r="A325" s="23" t="s">
        <v>347</v>
      </c>
      <c r="B325" s="38" t="s">
        <v>348</v>
      </c>
      <c r="H325" s="21"/>
      <c r="I325" s="53"/>
      <c r="J325" s="53"/>
      <c r="K325" s="53"/>
      <c r="L325" s="53"/>
      <c r="M325" s="53"/>
      <c r="N325" s="53"/>
    </row>
    <row r="326" spans="1:14" hidden="1" outlineLevel="1" x14ac:dyDescent="0.35">
      <c r="A326" s="23" t="s">
        <v>349</v>
      </c>
      <c r="B326" s="38" t="s">
        <v>350</v>
      </c>
      <c r="H326" s="21"/>
      <c r="I326" s="53"/>
      <c r="J326" s="53"/>
      <c r="K326" s="53"/>
      <c r="L326" s="53"/>
      <c r="M326" s="53"/>
      <c r="N326" s="53"/>
    </row>
    <row r="327" spans="1:14" hidden="1" outlineLevel="1" x14ac:dyDescent="0.35">
      <c r="A327" s="23" t="s">
        <v>351</v>
      </c>
      <c r="B327" s="38" t="s">
        <v>352</v>
      </c>
      <c r="H327" s="21"/>
      <c r="I327" s="53"/>
      <c r="J327" s="53"/>
      <c r="K327" s="53"/>
      <c r="L327" s="53"/>
      <c r="M327" s="53"/>
      <c r="N327" s="53"/>
    </row>
    <row r="328" spans="1:14" hidden="1" outlineLevel="1" x14ac:dyDescent="0.35">
      <c r="A328" s="23" t="s">
        <v>353</v>
      </c>
      <c r="B328" s="38" t="s">
        <v>354</v>
      </c>
      <c r="H328" s="21"/>
      <c r="I328" s="53"/>
      <c r="J328" s="53"/>
      <c r="K328" s="53"/>
      <c r="L328" s="53"/>
      <c r="M328" s="53"/>
      <c r="N328" s="53"/>
    </row>
    <row r="329" spans="1:14" hidden="1" outlineLevel="1" x14ac:dyDescent="0.35">
      <c r="A329" s="23" t="s">
        <v>355</v>
      </c>
      <c r="B329" s="38" t="s">
        <v>356</v>
      </c>
      <c r="H329" s="21"/>
      <c r="I329" s="53"/>
      <c r="J329" s="53"/>
      <c r="K329" s="53"/>
      <c r="L329" s="53"/>
      <c r="M329" s="53"/>
      <c r="N329" s="53"/>
    </row>
    <row r="330" spans="1:14" hidden="1" outlineLevel="1" x14ac:dyDescent="0.35">
      <c r="A330" s="23" t="s">
        <v>357</v>
      </c>
      <c r="B330" s="52" t="s">
        <v>358</v>
      </c>
      <c r="H330" s="21"/>
      <c r="I330" s="53"/>
      <c r="J330" s="53"/>
      <c r="K330" s="53"/>
      <c r="L330" s="53"/>
      <c r="M330" s="53"/>
      <c r="N330" s="53"/>
    </row>
    <row r="331" spans="1:14" hidden="1" outlineLevel="1" x14ac:dyDescent="0.35">
      <c r="A331" s="23" t="s">
        <v>359</v>
      </c>
      <c r="B331" s="52" t="s">
        <v>358</v>
      </c>
      <c r="H331" s="21"/>
      <c r="I331" s="53"/>
      <c r="J331" s="53"/>
      <c r="K331" s="53"/>
      <c r="L331" s="53"/>
      <c r="M331" s="53"/>
      <c r="N331" s="53"/>
    </row>
    <row r="332" spans="1:14" hidden="1" outlineLevel="1" x14ac:dyDescent="0.35">
      <c r="A332" s="23" t="s">
        <v>360</v>
      </c>
      <c r="B332" s="52" t="s">
        <v>358</v>
      </c>
      <c r="H332" s="21"/>
      <c r="I332" s="53"/>
      <c r="J332" s="53"/>
      <c r="K332" s="53"/>
      <c r="L332" s="53"/>
      <c r="M332" s="53"/>
      <c r="N332" s="53"/>
    </row>
    <row r="333" spans="1:14" hidden="1" outlineLevel="1" x14ac:dyDescent="0.35">
      <c r="A333" s="23" t="s">
        <v>361</v>
      </c>
      <c r="B333" s="52" t="s">
        <v>358</v>
      </c>
      <c r="H333" s="21"/>
      <c r="I333" s="53"/>
      <c r="J333" s="53"/>
      <c r="K333" s="53"/>
      <c r="L333" s="53"/>
      <c r="M333" s="53"/>
      <c r="N333" s="53"/>
    </row>
    <row r="334" spans="1:14" hidden="1" outlineLevel="1" x14ac:dyDescent="0.35">
      <c r="A334" s="23" t="s">
        <v>362</v>
      </c>
      <c r="B334" s="52" t="s">
        <v>358</v>
      </c>
      <c r="H334" s="21"/>
      <c r="I334" s="53"/>
      <c r="J334" s="53"/>
      <c r="K334" s="53"/>
      <c r="L334" s="53"/>
      <c r="M334" s="53"/>
      <c r="N334" s="53"/>
    </row>
    <row r="335" spans="1:14" hidden="1" outlineLevel="1" x14ac:dyDescent="0.35">
      <c r="A335" s="23" t="s">
        <v>363</v>
      </c>
      <c r="B335" s="52" t="s">
        <v>358</v>
      </c>
      <c r="H335" s="21"/>
      <c r="I335" s="53"/>
      <c r="J335" s="53"/>
      <c r="K335" s="53"/>
      <c r="L335" s="53"/>
      <c r="M335" s="53"/>
      <c r="N335" s="53"/>
    </row>
    <row r="336" spans="1:14" hidden="1" outlineLevel="1" x14ac:dyDescent="0.35">
      <c r="A336" s="23" t="s">
        <v>364</v>
      </c>
      <c r="B336" s="52" t="s">
        <v>358</v>
      </c>
      <c r="H336" s="21"/>
      <c r="I336" s="53"/>
      <c r="J336" s="53"/>
      <c r="K336" s="53"/>
      <c r="L336" s="53"/>
      <c r="M336" s="53"/>
      <c r="N336" s="53"/>
    </row>
    <row r="337" spans="1:14" hidden="1" outlineLevel="1" x14ac:dyDescent="0.35">
      <c r="A337" s="23" t="s">
        <v>365</v>
      </c>
      <c r="B337" s="52" t="s">
        <v>358</v>
      </c>
      <c r="H337" s="21"/>
      <c r="I337" s="53"/>
      <c r="J337" s="53"/>
      <c r="K337" s="53"/>
      <c r="L337" s="53"/>
      <c r="M337" s="53"/>
      <c r="N337" s="53"/>
    </row>
    <row r="338" spans="1:14" hidden="1" outlineLevel="1" x14ac:dyDescent="0.35">
      <c r="A338" s="23" t="s">
        <v>366</v>
      </c>
      <c r="B338" s="52" t="s">
        <v>358</v>
      </c>
      <c r="H338" s="21"/>
      <c r="I338" s="53"/>
      <c r="J338" s="53"/>
      <c r="K338" s="53"/>
      <c r="L338" s="53"/>
      <c r="M338" s="53"/>
      <c r="N338" s="53"/>
    </row>
    <row r="339" spans="1:14" hidden="1" outlineLevel="1" x14ac:dyDescent="0.35">
      <c r="A339" s="23" t="s">
        <v>367</v>
      </c>
      <c r="B339" s="52" t="s">
        <v>358</v>
      </c>
      <c r="H339" s="21"/>
      <c r="I339" s="53"/>
      <c r="J339" s="53"/>
      <c r="K339" s="53"/>
      <c r="L339" s="53"/>
      <c r="M339" s="53"/>
      <c r="N339" s="53"/>
    </row>
    <row r="340" spans="1:14" hidden="1" outlineLevel="1" x14ac:dyDescent="0.35">
      <c r="A340" s="23" t="s">
        <v>368</v>
      </c>
      <c r="B340" s="52" t="s">
        <v>358</v>
      </c>
      <c r="H340" s="21"/>
      <c r="I340" s="53"/>
      <c r="J340" s="53"/>
      <c r="K340" s="53"/>
      <c r="L340" s="53"/>
      <c r="M340" s="53"/>
      <c r="N340" s="53"/>
    </row>
    <row r="341" spans="1:14" hidden="1" outlineLevel="1" x14ac:dyDescent="0.35">
      <c r="A341" s="23" t="s">
        <v>369</v>
      </c>
      <c r="B341" s="52" t="s">
        <v>358</v>
      </c>
      <c r="H341" s="21"/>
      <c r="I341" s="53"/>
      <c r="J341" s="53"/>
      <c r="K341" s="53"/>
      <c r="L341" s="53"/>
      <c r="M341" s="53"/>
      <c r="N341" s="53"/>
    </row>
    <row r="342" spans="1:14" hidden="1" outlineLevel="1" x14ac:dyDescent="0.35">
      <c r="A342" s="23" t="s">
        <v>370</v>
      </c>
      <c r="B342" s="52" t="s">
        <v>358</v>
      </c>
      <c r="H342" s="21"/>
      <c r="I342" s="53"/>
      <c r="J342" s="53"/>
      <c r="K342" s="53"/>
      <c r="L342" s="53"/>
      <c r="M342" s="53"/>
      <c r="N342" s="53"/>
    </row>
    <row r="343" spans="1:14" hidden="1" outlineLevel="1" x14ac:dyDescent="0.35">
      <c r="A343" s="23" t="s">
        <v>371</v>
      </c>
      <c r="B343" s="52" t="s">
        <v>358</v>
      </c>
      <c r="H343" s="21"/>
      <c r="I343" s="53"/>
      <c r="J343" s="53"/>
      <c r="K343" s="53"/>
      <c r="L343" s="53"/>
      <c r="M343" s="53"/>
      <c r="N343" s="53"/>
    </row>
    <row r="344" spans="1:14" hidden="1" outlineLevel="1" x14ac:dyDescent="0.35">
      <c r="A344" s="23" t="s">
        <v>372</v>
      </c>
      <c r="B344" s="52" t="s">
        <v>358</v>
      </c>
      <c r="H344" s="21"/>
      <c r="I344" s="53"/>
      <c r="J344" s="53"/>
      <c r="K344" s="53"/>
      <c r="L344" s="53"/>
      <c r="M344" s="53"/>
      <c r="N344" s="53"/>
    </row>
    <row r="345" spans="1:14" hidden="1" outlineLevel="1" x14ac:dyDescent="0.35">
      <c r="A345" s="23" t="s">
        <v>373</v>
      </c>
      <c r="B345" s="52" t="s">
        <v>358</v>
      </c>
      <c r="H345" s="21"/>
      <c r="I345" s="53"/>
      <c r="J345" s="53"/>
      <c r="K345" s="53"/>
      <c r="L345" s="53"/>
      <c r="M345" s="53"/>
      <c r="N345" s="53"/>
    </row>
    <row r="346" spans="1:14" hidden="1" outlineLevel="1" x14ac:dyDescent="0.35">
      <c r="A346" s="23" t="s">
        <v>374</v>
      </c>
      <c r="B346" s="52" t="s">
        <v>358</v>
      </c>
      <c r="H346" s="21"/>
      <c r="I346" s="53"/>
      <c r="J346" s="53"/>
      <c r="K346" s="53"/>
      <c r="L346" s="53"/>
      <c r="M346" s="53"/>
      <c r="N346" s="53"/>
    </row>
    <row r="347" spans="1:14" hidden="1" outlineLevel="1" x14ac:dyDescent="0.35">
      <c r="A347" s="23" t="s">
        <v>375</v>
      </c>
      <c r="B347" s="52" t="s">
        <v>358</v>
      </c>
      <c r="H347" s="21"/>
      <c r="I347" s="53"/>
      <c r="J347" s="53"/>
      <c r="K347" s="53"/>
      <c r="L347" s="53"/>
      <c r="M347" s="53"/>
      <c r="N347" s="53"/>
    </row>
    <row r="348" spans="1:14" hidden="1" outlineLevel="1" x14ac:dyDescent="0.35">
      <c r="A348" s="23" t="s">
        <v>376</v>
      </c>
      <c r="B348" s="52" t="s">
        <v>358</v>
      </c>
      <c r="H348" s="21"/>
      <c r="I348" s="53"/>
      <c r="J348" s="53"/>
      <c r="K348" s="53"/>
      <c r="L348" s="53"/>
      <c r="M348" s="53"/>
      <c r="N348" s="53"/>
    </row>
    <row r="349" spans="1:14" hidden="1" outlineLevel="1" x14ac:dyDescent="0.35">
      <c r="A349" s="23" t="s">
        <v>377</v>
      </c>
      <c r="B349" s="52" t="s">
        <v>358</v>
      </c>
      <c r="H349" s="21"/>
      <c r="I349" s="53"/>
      <c r="J349" s="53"/>
      <c r="K349" s="53"/>
      <c r="L349" s="53"/>
      <c r="M349" s="53"/>
      <c r="N349" s="53"/>
    </row>
    <row r="350" spans="1:14" hidden="1" outlineLevel="1" x14ac:dyDescent="0.35">
      <c r="A350" s="23" t="s">
        <v>378</v>
      </c>
      <c r="B350" s="52" t="s">
        <v>358</v>
      </c>
      <c r="H350" s="21"/>
      <c r="I350" s="53"/>
      <c r="J350" s="53"/>
      <c r="K350" s="53"/>
      <c r="L350" s="53"/>
      <c r="M350" s="53"/>
      <c r="N350" s="53"/>
    </row>
    <row r="351" spans="1:14" hidden="1" outlineLevel="1" x14ac:dyDescent="0.35">
      <c r="A351" s="23" t="s">
        <v>379</v>
      </c>
      <c r="B351" s="52" t="s">
        <v>358</v>
      </c>
      <c r="H351" s="21"/>
      <c r="I351" s="53"/>
      <c r="J351" s="53"/>
      <c r="K351" s="53"/>
      <c r="L351" s="53"/>
      <c r="M351" s="53"/>
      <c r="N351" s="53"/>
    </row>
    <row r="352" spans="1:14" hidden="1" outlineLevel="1" x14ac:dyDescent="0.35">
      <c r="A352" s="23" t="s">
        <v>380</v>
      </c>
      <c r="B352" s="52" t="s">
        <v>358</v>
      </c>
      <c r="H352" s="21"/>
      <c r="I352" s="53"/>
      <c r="J352" s="53"/>
      <c r="K352" s="53"/>
      <c r="L352" s="53"/>
      <c r="M352" s="53"/>
      <c r="N352" s="53"/>
    </row>
    <row r="353" spans="1:14" hidden="1" outlineLevel="1" x14ac:dyDescent="0.35">
      <c r="A353" s="23" t="s">
        <v>381</v>
      </c>
      <c r="B353" s="52" t="s">
        <v>358</v>
      </c>
      <c r="H353" s="21"/>
      <c r="I353" s="53"/>
      <c r="J353" s="53"/>
      <c r="K353" s="53"/>
      <c r="L353" s="53"/>
      <c r="M353" s="53"/>
      <c r="N353" s="53"/>
    </row>
    <row r="354" spans="1:14" hidden="1" outlineLevel="1" x14ac:dyDescent="0.35">
      <c r="A354" s="23" t="s">
        <v>382</v>
      </c>
      <c r="B354" s="52" t="s">
        <v>358</v>
      </c>
      <c r="H354" s="21"/>
      <c r="I354" s="53"/>
      <c r="J354" s="53"/>
      <c r="K354" s="53"/>
      <c r="L354" s="53"/>
      <c r="M354" s="53"/>
      <c r="N354" s="53"/>
    </row>
    <row r="355" spans="1:14" hidden="1" outlineLevel="1" x14ac:dyDescent="0.35">
      <c r="A355" s="23" t="s">
        <v>383</v>
      </c>
      <c r="B355" s="52" t="s">
        <v>358</v>
      </c>
      <c r="H355" s="21"/>
      <c r="I355" s="53"/>
      <c r="J355" s="53"/>
      <c r="K355" s="53"/>
      <c r="L355" s="53"/>
      <c r="M355" s="53"/>
      <c r="N355" s="53"/>
    </row>
    <row r="356" spans="1:14" hidden="1" outlineLevel="1" x14ac:dyDescent="0.35">
      <c r="A356" s="23" t="s">
        <v>384</v>
      </c>
      <c r="B356" s="52" t="s">
        <v>358</v>
      </c>
      <c r="H356" s="21"/>
      <c r="I356" s="53"/>
      <c r="J356" s="53"/>
      <c r="K356" s="53"/>
      <c r="L356" s="53"/>
      <c r="M356" s="53"/>
      <c r="N356" s="53"/>
    </row>
    <row r="357" spans="1:14" hidden="1" outlineLevel="1" x14ac:dyDescent="0.35">
      <c r="A357" s="23" t="s">
        <v>385</v>
      </c>
      <c r="B357" s="52" t="s">
        <v>358</v>
      </c>
      <c r="H357" s="21"/>
      <c r="I357" s="53"/>
      <c r="J357" s="53"/>
      <c r="K357" s="53"/>
      <c r="L357" s="53"/>
      <c r="M357" s="53"/>
      <c r="N357" s="53"/>
    </row>
    <row r="358" spans="1:14" hidden="1" outlineLevel="1" x14ac:dyDescent="0.35">
      <c r="A358" s="23" t="s">
        <v>386</v>
      </c>
      <c r="B358" s="52" t="s">
        <v>358</v>
      </c>
      <c r="H358" s="21"/>
      <c r="I358" s="53"/>
      <c r="J358" s="53"/>
      <c r="K358" s="53"/>
      <c r="L358" s="53"/>
      <c r="M358" s="53"/>
      <c r="N358" s="53"/>
    </row>
    <row r="359" spans="1:14" hidden="1" outlineLevel="1" x14ac:dyDescent="0.35">
      <c r="A359" s="23" t="s">
        <v>387</v>
      </c>
      <c r="B359" s="52" t="s">
        <v>358</v>
      </c>
      <c r="H359" s="21"/>
      <c r="I359" s="53"/>
      <c r="J359" s="53"/>
      <c r="K359" s="53"/>
      <c r="L359" s="53"/>
      <c r="M359" s="53"/>
      <c r="N359" s="53"/>
    </row>
    <row r="360" spans="1:14" hidden="1" outlineLevel="1" x14ac:dyDescent="0.35">
      <c r="A360" s="23" t="s">
        <v>388</v>
      </c>
      <c r="B360" s="52" t="s">
        <v>358</v>
      </c>
      <c r="H360" s="21"/>
      <c r="I360" s="53"/>
      <c r="J360" s="53"/>
      <c r="K360" s="53"/>
      <c r="L360" s="53"/>
      <c r="M360" s="53"/>
      <c r="N360" s="53"/>
    </row>
    <row r="361" spans="1:14" hidden="1" outlineLevel="1" x14ac:dyDescent="0.35">
      <c r="A361" s="23" t="s">
        <v>389</v>
      </c>
      <c r="B361" s="52" t="s">
        <v>358</v>
      </c>
      <c r="H361" s="21"/>
      <c r="I361" s="53"/>
      <c r="J361" s="53"/>
      <c r="K361" s="53"/>
      <c r="L361" s="53"/>
      <c r="M361" s="53"/>
      <c r="N361" s="53"/>
    </row>
    <row r="362" spans="1:14" hidden="1" outlineLevel="1" x14ac:dyDescent="0.35">
      <c r="A362" s="23" t="s">
        <v>390</v>
      </c>
      <c r="B362" s="52" t="s">
        <v>358</v>
      </c>
      <c r="H362" s="21"/>
      <c r="I362" s="53"/>
      <c r="J362" s="53"/>
      <c r="K362" s="53"/>
      <c r="L362" s="53"/>
      <c r="M362" s="53"/>
      <c r="N362" s="53"/>
    </row>
    <row r="363" spans="1:14" hidden="1" outlineLevel="1" x14ac:dyDescent="0.35">
      <c r="A363" s="23" t="s">
        <v>391</v>
      </c>
      <c r="B363" s="52" t="s">
        <v>358</v>
      </c>
      <c r="H363" s="21"/>
      <c r="I363" s="53"/>
      <c r="J363" s="53"/>
      <c r="K363" s="53"/>
      <c r="L363" s="53"/>
      <c r="M363" s="53"/>
      <c r="N363" s="53"/>
    </row>
    <row r="364" spans="1:14" hidden="1" outlineLevel="1" x14ac:dyDescent="0.35">
      <c r="A364" s="23" t="s">
        <v>392</v>
      </c>
      <c r="B364" s="52" t="s">
        <v>358</v>
      </c>
      <c r="H364" s="21"/>
      <c r="I364" s="53"/>
      <c r="J364" s="53"/>
      <c r="K364" s="53"/>
      <c r="L364" s="53"/>
      <c r="M364" s="53"/>
      <c r="N364" s="53"/>
    </row>
    <row r="365" spans="1:14" hidden="1" outlineLevel="1" x14ac:dyDescent="0.35">
      <c r="A365" s="23" t="s">
        <v>393</v>
      </c>
      <c r="B365" s="52" t="s">
        <v>358</v>
      </c>
      <c r="H365" s="21"/>
      <c r="I365" s="53"/>
      <c r="J365" s="53"/>
      <c r="K365" s="53"/>
      <c r="L365" s="53"/>
      <c r="M365" s="53"/>
      <c r="N365" s="53"/>
    </row>
    <row r="366" spans="1:14" collapsed="1" x14ac:dyDescent="0.35">
      <c r="H366" s="21"/>
      <c r="I366" s="53"/>
      <c r="J366" s="53"/>
      <c r="K366" s="53"/>
      <c r="L366" s="53"/>
      <c r="M366" s="53"/>
      <c r="N366" s="53"/>
    </row>
    <row r="367" spans="1:14" x14ac:dyDescent="0.35">
      <c r="H367" s="21"/>
      <c r="I367" s="53"/>
      <c r="J367" s="53"/>
      <c r="K367" s="53"/>
      <c r="L367" s="53"/>
      <c r="M367" s="53"/>
      <c r="N367" s="53"/>
    </row>
    <row r="368" spans="1:14" x14ac:dyDescent="0.35">
      <c r="H368" s="21"/>
      <c r="I368" s="53"/>
      <c r="J368" s="53"/>
      <c r="K368" s="53"/>
      <c r="L368" s="53"/>
      <c r="M368" s="53"/>
      <c r="N368" s="53"/>
    </row>
    <row r="369" spans="8:8" s="53" customFormat="1" x14ac:dyDescent="0.35">
      <c r="H369" s="21"/>
    </row>
    <row r="370" spans="8:8" s="53" customFormat="1" x14ac:dyDescent="0.35">
      <c r="H370" s="21"/>
    </row>
    <row r="371" spans="8:8" s="53" customFormat="1" x14ac:dyDescent="0.35">
      <c r="H371" s="21"/>
    </row>
    <row r="372" spans="8:8" s="53" customFormat="1" x14ac:dyDescent="0.35">
      <c r="H372" s="21"/>
    </row>
    <row r="373" spans="8:8" s="53" customFormat="1" x14ac:dyDescent="0.35">
      <c r="H373" s="21"/>
    </row>
    <row r="374" spans="8:8" s="53" customFormat="1" x14ac:dyDescent="0.35">
      <c r="H374" s="21"/>
    </row>
    <row r="375" spans="8:8" s="53" customFormat="1" x14ac:dyDescent="0.35">
      <c r="H375" s="21"/>
    </row>
    <row r="376" spans="8:8" s="53" customFormat="1" x14ac:dyDescent="0.35">
      <c r="H376" s="21"/>
    </row>
    <row r="377" spans="8:8" s="53" customFormat="1" x14ac:dyDescent="0.35">
      <c r="H377" s="21"/>
    </row>
    <row r="378" spans="8:8" s="53" customFormat="1" x14ac:dyDescent="0.35">
      <c r="H378" s="21"/>
    </row>
    <row r="379" spans="8:8" s="53" customFormat="1" x14ac:dyDescent="0.35">
      <c r="H379" s="21"/>
    </row>
    <row r="380" spans="8:8" s="53" customFormat="1" x14ac:dyDescent="0.35">
      <c r="H380" s="21"/>
    </row>
    <row r="381" spans="8:8" s="53" customFormat="1" x14ac:dyDescent="0.35">
      <c r="H381" s="21"/>
    </row>
    <row r="382" spans="8:8" s="53" customFormat="1" x14ac:dyDescent="0.35">
      <c r="H382" s="21"/>
    </row>
    <row r="383" spans="8:8" s="53" customFormat="1" x14ac:dyDescent="0.35">
      <c r="H383" s="21"/>
    </row>
    <row r="384" spans="8:8" s="53" customFormat="1" x14ac:dyDescent="0.35">
      <c r="H384" s="21"/>
    </row>
    <row r="385" spans="8:8" s="53" customFormat="1" x14ac:dyDescent="0.35">
      <c r="H385" s="21"/>
    </row>
    <row r="386" spans="8:8" s="53" customFormat="1" x14ac:dyDescent="0.35">
      <c r="H386" s="21"/>
    </row>
    <row r="387" spans="8:8" s="53" customFormat="1" x14ac:dyDescent="0.35">
      <c r="H387" s="21"/>
    </row>
    <row r="388" spans="8:8" s="53" customFormat="1" x14ac:dyDescent="0.35">
      <c r="H388" s="21"/>
    </row>
    <row r="389" spans="8:8" s="53" customFormat="1" x14ac:dyDescent="0.35">
      <c r="H389" s="21"/>
    </row>
    <row r="390" spans="8:8" s="53" customFormat="1" x14ac:dyDescent="0.35">
      <c r="H390" s="21"/>
    </row>
    <row r="391" spans="8:8" s="53" customFormat="1" x14ac:dyDescent="0.35">
      <c r="H391" s="21"/>
    </row>
    <row r="392" spans="8:8" s="53" customFormat="1" x14ac:dyDescent="0.35">
      <c r="H392" s="21"/>
    </row>
    <row r="393" spans="8:8" s="53" customFormat="1" x14ac:dyDescent="0.35">
      <c r="H393" s="21"/>
    </row>
    <row r="394" spans="8:8" s="53" customFormat="1" x14ac:dyDescent="0.35">
      <c r="H394" s="21"/>
    </row>
    <row r="395" spans="8:8" s="53" customFormat="1" x14ac:dyDescent="0.35">
      <c r="H395" s="21"/>
    </row>
    <row r="396" spans="8:8" s="53" customFormat="1" x14ac:dyDescent="0.35">
      <c r="H396" s="21"/>
    </row>
    <row r="397" spans="8:8" s="53" customFormat="1" x14ac:dyDescent="0.35">
      <c r="H397" s="21"/>
    </row>
    <row r="398" spans="8:8" s="53" customFormat="1" x14ac:dyDescent="0.35">
      <c r="H398" s="21"/>
    </row>
    <row r="399" spans="8:8" s="53" customFormat="1" x14ac:dyDescent="0.35">
      <c r="H399" s="21"/>
    </row>
    <row r="400" spans="8:8" s="53" customFormat="1" x14ac:dyDescent="0.35">
      <c r="H400" s="21"/>
    </row>
    <row r="401" spans="8:8" s="53" customFormat="1" x14ac:dyDescent="0.35">
      <c r="H401" s="21"/>
    </row>
    <row r="402" spans="8:8" s="53" customFormat="1" x14ac:dyDescent="0.35">
      <c r="H402" s="21"/>
    </row>
    <row r="403" spans="8:8" s="53" customFormat="1" x14ac:dyDescent="0.35">
      <c r="H403" s="21"/>
    </row>
    <row r="404" spans="8:8" s="53" customFormat="1" x14ac:dyDescent="0.35">
      <c r="H404" s="21"/>
    </row>
    <row r="405" spans="8:8" s="53" customFormat="1" x14ac:dyDescent="0.35">
      <c r="H405" s="21"/>
    </row>
    <row r="406" spans="8:8" s="53" customFormat="1" x14ac:dyDescent="0.35">
      <c r="H406" s="21"/>
    </row>
    <row r="407" spans="8:8" s="53" customFormat="1" x14ac:dyDescent="0.35">
      <c r="H407" s="21"/>
    </row>
    <row r="408" spans="8:8" s="53" customFormat="1" x14ac:dyDescent="0.35">
      <c r="H408" s="21"/>
    </row>
    <row r="409" spans="8:8" s="53" customFormat="1" x14ac:dyDescent="0.35">
      <c r="H409" s="21"/>
    </row>
    <row r="410" spans="8:8" s="53" customFormat="1" x14ac:dyDescent="0.35">
      <c r="H410" s="21"/>
    </row>
    <row r="411" spans="8:8" s="53" customFormat="1" x14ac:dyDescent="0.35">
      <c r="H411" s="21"/>
    </row>
    <row r="412" spans="8:8" s="53" customFormat="1" x14ac:dyDescent="0.35">
      <c r="H412" s="21"/>
    </row>
    <row r="413" spans="8:8" s="53" customFormat="1" x14ac:dyDescent="0.35">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8431E8E-C3C1-4160-BEB5-7355EDD7DD02}"/>
    <hyperlink ref="C30" r:id="rId6" xr:uid="{19A493C4-A202-4EA3-89D0-0706A8EB1964}"/>
    <hyperlink ref="C290" r:id="rId7" xr:uid="{9B7A8558-9F7A-43CB-AAE0-6DC93CA27741}"/>
    <hyperlink ref="C229" r:id="rId8" xr:uid="{06A6ABD2-C662-4BC3-A0FE-2D568F2923D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 zoomScale="55" zoomScaleNormal="55" workbookViewId="0">
      <selection activeCell="H111" sqref="H111"/>
    </sheetView>
  </sheetViews>
  <sheetFormatPr defaultColWidth="8.81640625" defaultRowHeight="14.5" outlineLevelRow="1" x14ac:dyDescent="0.35"/>
  <cols>
    <col min="1" max="1" width="13.81640625" style="23" customWidth="1"/>
    <col min="2" max="2" width="62.81640625" style="23" customWidth="1"/>
    <col min="3" max="3" width="41" style="23" customWidth="1"/>
    <col min="4" max="4" width="40.81640625" style="23" customWidth="1"/>
    <col min="5" max="5" width="6.81640625" style="23" customWidth="1"/>
    <col min="6" max="6" width="41.54296875" style="23" customWidth="1"/>
    <col min="7" max="7" width="41.54296875" style="21" customWidth="1"/>
    <col min="8" max="16384" width="8.81640625" style="53"/>
  </cols>
  <sheetData>
    <row r="1" spans="1:7" ht="31" x14ac:dyDescent="0.35">
      <c r="A1" s="20" t="s">
        <v>394</v>
      </c>
      <c r="B1" s="20"/>
      <c r="C1" s="21"/>
      <c r="D1" s="21"/>
      <c r="E1" s="21"/>
      <c r="F1" s="180" t="s">
        <v>2992</v>
      </c>
    </row>
    <row r="2" spans="1:7" ht="15" thickBot="1" x14ac:dyDescent="0.4">
      <c r="A2" s="21"/>
      <c r="B2" s="21"/>
      <c r="C2" s="21"/>
      <c r="D2" s="21"/>
      <c r="E2" s="21"/>
      <c r="F2" s="21"/>
    </row>
    <row r="3" spans="1:7" ht="19" thickBot="1" x14ac:dyDescent="0.4">
      <c r="A3" s="24"/>
      <c r="B3" s="25" t="s">
        <v>22</v>
      </c>
      <c r="C3" s="161" t="s">
        <v>1502</v>
      </c>
      <c r="D3" s="24"/>
      <c r="E3" s="24"/>
      <c r="F3" s="21"/>
      <c r="G3" s="24"/>
    </row>
    <row r="4" spans="1:7" ht="15" thickBot="1" x14ac:dyDescent="0.4"/>
    <row r="5" spans="1:7" ht="18.5" x14ac:dyDescent="0.35">
      <c r="A5" s="27"/>
      <c r="B5" s="28" t="s">
        <v>395</v>
      </c>
      <c r="C5" s="27"/>
      <c r="E5" s="29"/>
      <c r="F5" s="29"/>
    </row>
    <row r="6" spans="1:7" x14ac:dyDescent="0.35">
      <c r="B6" s="90" t="s">
        <v>396</v>
      </c>
    </row>
    <row r="7" spans="1:7" x14ac:dyDescent="0.35">
      <c r="B7" s="184" t="s">
        <v>397</v>
      </c>
    </row>
    <row r="8" spans="1:7" ht="15" thickBot="1" x14ac:dyDescent="0.4">
      <c r="B8" s="185" t="s">
        <v>398</v>
      </c>
    </row>
    <row r="9" spans="1:7" x14ac:dyDescent="0.35">
      <c r="B9" s="91"/>
    </row>
    <row r="10" spans="1:7" ht="37" x14ac:dyDescent="0.35">
      <c r="A10" s="34" t="s">
        <v>31</v>
      </c>
      <c r="B10" s="34" t="s">
        <v>396</v>
      </c>
      <c r="C10" s="35"/>
      <c r="D10" s="35"/>
      <c r="E10" s="35"/>
      <c r="F10" s="35"/>
      <c r="G10" s="36"/>
    </row>
    <row r="11" spans="1:7" ht="15" customHeight="1" x14ac:dyDescent="0.35">
      <c r="A11" s="42"/>
      <c r="B11" s="43" t="s">
        <v>399</v>
      </c>
      <c r="C11" s="42" t="s">
        <v>60</v>
      </c>
      <c r="D11" s="42"/>
      <c r="E11" s="42"/>
      <c r="F11" s="45" t="s">
        <v>400</v>
      </c>
      <c r="G11" s="45"/>
    </row>
    <row r="12" spans="1:7" x14ac:dyDescent="0.35">
      <c r="A12" s="23" t="s">
        <v>401</v>
      </c>
      <c r="B12" s="23" t="s">
        <v>402</v>
      </c>
      <c r="C12" s="104">
        <f>'D. Insert Nat Trans Templ'!C286/1000000</f>
        <v>92475.563660350599</v>
      </c>
      <c r="F12" s="111">
        <f>IF($C$15=0,"",IF(C12="[for completion]","",C12/$C$15))</f>
        <v>1</v>
      </c>
    </row>
    <row r="13" spans="1:7" x14ac:dyDescent="0.35">
      <c r="A13" s="23" t="s">
        <v>403</v>
      </c>
      <c r="B13" s="23" t="s">
        <v>404</v>
      </c>
      <c r="C13" s="104">
        <v>0</v>
      </c>
      <c r="F13" s="111">
        <f>IF($C$15=0,"",IF(C13="[for completion]","",C13/$C$15))</f>
        <v>0</v>
      </c>
    </row>
    <row r="14" spans="1:7" x14ac:dyDescent="0.35">
      <c r="A14" s="23" t="s">
        <v>405</v>
      </c>
      <c r="B14" s="23" t="s">
        <v>89</v>
      </c>
      <c r="C14" s="104">
        <v>0</v>
      </c>
      <c r="F14" s="111">
        <f>IF($C$15=0,"",IF(C14="[for completion]","",C14/$C$15))</f>
        <v>0</v>
      </c>
    </row>
    <row r="15" spans="1:7" x14ac:dyDescent="0.35">
      <c r="A15" s="23" t="s">
        <v>406</v>
      </c>
      <c r="B15" s="92" t="s">
        <v>91</v>
      </c>
      <c r="C15" s="104">
        <f>SUM(C12:C14)</f>
        <v>92475.563660350599</v>
      </c>
      <c r="F15" s="99">
        <f>SUM(F12:F14)</f>
        <v>1</v>
      </c>
    </row>
    <row r="16" spans="1:7" hidden="1" outlineLevel="1" x14ac:dyDescent="0.35">
      <c r="A16" s="23" t="s">
        <v>407</v>
      </c>
      <c r="B16" s="52" t="s">
        <v>408</v>
      </c>
      <c r="C16" s="104"/>
      <c r="F16" s="111">
        <f t="shared" ref="F16:F26" si="0">IF($C$15=0,"",IF(C16="[for completion]","",C16/$C$15))</f>
        <v>0</v>
      </c>
    </row>
    <row r="17" spans="1:7" hidden="1" outlineLevel="1" x14ac:dyDescent="0.35">
      <c r="A17" s="23" t="s">
        <v>409</v>
      </c>
      <c r="B17" s="52" t="s">
        <v>1331</v>
      </c>
      <c r="C17" s="104"/>
      <c r="F17" s="111">
        <f t="shared" si="0"/>
        <v>0</v>
      </c>
    </row>
    <row r="18" spans="1:7" hidden="1" outlineLevel="1" x14ac:dyDescent="0.35">
      <c r="A18" s="23" t="s">
        <v>410</v>
      </c>
      <c r="B18" s="52" t="s">
        <v>93</v>
      </c>
      <c r="C18" s="104"/>
      <c r="F18" s="111">
        <f t="shared" si="0"/>
        <v>0</v>
      </c>
    </row>
    <row r="19" spans="1:7" hidden="1" outlineLevel="1" x14ac:dyDescent="0.35">
      <c r="A19" s="23" t="s">
        <v>411</v>
      </c>
      <c r="B19" s="52" t="s">
        <v>93</v>
      </c>
      <c r="C19" s="104"/>
      <c r="F19" s="111">
        <f t="shared" si="0"/>
        <v>0</v>
      </c>
    </row>
    <row r="20" spans="1:7" hidden="1" outlineLevel="1" x14ac:dyDescent="0.35">
      <c r="A20" s="23" t="s">
        <v>412</v>
      </c>
      <c r="B20" s="52" t="s">
        <v>93</v>
      </c>
      <c r="C20" s="104"/>
      <c r="F20" s="111">
        <f t="shared" si="0"/>
        <v>0</v>
      </c>
    </row>
    <row r="21" spans="1:7" hidden="1" outlineLevel="1" x14ac:dyDescent="0.35">
      <c r="A21" s="23" t="s">
        <v>413</v>
      </c>
      <c r="B21" s="52" t="s">
        <v>93</v>
      </c>
      <c r="C21" s="104"/>
      <c r="F21" s="111">
        <f t="shared" si="0"/>
        <v>0</v>
      </c>
    </row>
    <row r="22" spans="1:7" hidden="1" outlineLevel="1" x14ac:dyDescent="0.35">
      <c r="A22" s="23" t="s">
        <v>414</v>
      </c>
      <c r="B22" s="52" t="s">
        <v>93</v>
      </c>
      <c r="C22" s="104"/>
      <c r="F22" s="111">
        <f t="shared" si="0"/>
        <v>0</v>
      </c>
    </row>
    <row r="23" spans="1:7" hidden="1" outlineLevel="1" x14ac:dyDescent="0.35">
      <c r="A23" s="23" t="s">
        <v>415</v>
      </c>
      <c r="B23" s="52" t="s">
        <v>93</v>
      </c>
      <c r="C23" s="104"/>
      <c r="F23" s="111">
        <f t="shared" si="0"/>
        <v>0</v>
      </c>
    </row>
    <row r="24" spans="1:7" hidden="1" outlineLevel="1" x14ac:dyDescent="0.35">
      <c r="A24" s="23" t="s">
        <v>416</v>
      </c>
      <c r="B24" s="52" t="s">
        <v>93</v>
      </c>
      <c r="C24" s="104"/>
      <c r="F24" s="111">
        <f t="shared" si="0"/>
        <v>0</v>
      </c>
    </row>
    <row r="25" spans="1:7" hidden="1" outlineLevel="1" x14ac:dyDescent="0.35">
      <c r="A25" s="23" t="s">
        <v>417</v>
      </c>
      <c r="B25" s="52" t="s">
        <v>93</v>
      </c>
      <c r="C25" s="104"/>
      <c r="F25" s="111">
        <f t="shared" si="0"/>
        <v>0</v>
      </c>
    </row>
    <row r="26" spans="1:7" hidden="1" outlineLevel="1" x14ac:dyDescent="0.35">
      <c r="A26" s="23" t="s">
        <v>418</v>
      </c>
      <c r="B26" s="52" t="s">
        <v>93</v>
      </c>
      <c r="C26" s="107"/>
      <c r="D26" s="53"/>
      <c r="E26" s="53"/>
      <c r="F26" s="111">
        <f t="shared" si="0"/>
        <v>0</v>
      </c>
    </row>
    <row r="27" spans="1:7" ht="15" customHeight="1" collapsed="1" x14ac:dyDescent="0.35">
      <c r="A27" s="42"/>
      <c r="B27" s="43" t="s">
        <v>419</v>
      </c>
      <c r="C27" s="42" t="s">
        <v>420</v>
      </c>
      <c r="D27" s="42" t="s">
        <v>421</v>
      </c>
      <c r="E27" s="44"/>
      <c r="F27" s="42" t="s">
        <v>422</v>
      </c>
      <c r="G27" s="45"/>
    </row>
    <row r="28" spans="1:7" x14ac:dyDescent="0.35">
      <c r="A28" s="23" t="s">
        <v>423</v>
      </c>
      <c r="B28" s="23" t="s">
        <v>424</v>
      </c>
      <c r="C28" s="105">
        <f>'D. Insert Nat Trans Templ'!C287</f>
        <v>312507</v>
      </c>
      <c r="D28" s="105">
        <v>0</v>
      </c>
      <c r="F28" s="105">
        <f>IF(AND(C28="[For completion]",D28="[For completion]"),"[For completion]",SUM(C28:D28))</f>
        <v>312507</v>
      </c>
    </row>
    <row r="29" spans="1:7" hidden="1" outlineLevel="1" x14ac:dyDescent="0.35">
      <c r="A29" s="23" t="s">
        <v>425</v>
      </c>
      <c r="B29" s="38" t="s">
        <v>426</v>
      </c>
      <c r="C29" s="105"/>
      <c r="D29" s="105"/>
      <c r="F29" s="105"/>
    </row>
    <row r="30" spans="1:7" hidden="1" outlineLevel="1" x14ac:dyDescent="0.35">
      <c r="A30" s="23" t="s">
        <v>427</v>
      </c>
      <c r="B30" s="38" t="s">
        <v>428</v>
      </c>
      <c r="C30" s="105"/>
      <c r="D30" s="105"/>
      <c r="F30" s="105"/>
    </row>
    <row r="31" spans="1:7" hidden="1" outlineLevel="1" x14ac:dyDescent="0.35">
      <c r="A31" s="23" t="s">
        <v>429</v>
      </c>
      <c r="B31" s="38"/>
    </row>
    <row r="32" spans="1:7" hidden="1" outlineLevel="1" x14ac:dyDescent="0.35">
      <c r="A32" s="23" t="s">
        <v>430</v>
      </c>
      <c r="B32" s="38"/>
    </row>
    <row r="33" spans="1:7" hidden="1" outlineLevel="1" x14ac:dyDescent="0.35">
      <c r="A33" s="23" t="s">
        <v>1517</v>
      </c>
      <c r="B33" s="38"/>
    </row>
    <row r="34" spans="1:7" hidden="1" outlineLevel="1" x14ac:dyDescent="0.35">
      <c r="A34" s="23" t="s">
        <v>1518</v>
      </c>
      <c r="B34" s="38"/>
    </row>
    <row r="35" spans="1:7" ht="15" customHeight="1" collapsed="1" x14ac:dyDescent="0.35">
      <c r="A35" s="42"/>
      <c r="B35" s="43" t="s">
        <v>431</v>
      </c>
      <c r="C35" s="42" t="s">
        <v>432</v>
      </c>
      <c r="D35" s="42" t="s">
        <v>433</v>
      </c>
      <c r="E35" s="44"/>
      <c r="F35" s="45" t="s">
        <v>400</v>
      </c>
      <c r="G35" s="45"/>
    </row>
    <row r="36" spans="1:7" x14ac:dyDescent="0.35">
      <c r="A36" s="23" t="s">
        <v>434</v>
      </c>
      <c r="B36" s="23" t="s">
        <v>435</v>
      </c>
      <c r="C36" s="99">
        <v>0</v>
      </c>
      <c r="D36" s="99">
        <v>0</v>
      </c>
      <c r="E36" s="119"/>
      <c r="F36" s="99">
        <v>0</v>
      </c>
    </row>
    <row r="37" spans="1:7" hidden="1" outlineLevel="1" x14ac:dyDescent="0.35">
      <c r="A37" s="23" t="s">
        <v>436</v>
      </c>
      <c r="C37" s="99"/>
      <c r="D37" s="99"/>
      <c r="E37" s="119"/>
      <c r="F37" s="99"/>
    </row>
    <row r="38" spans="1:7" hidden="1" outlineLevel="1" x14ac:dyDescent="0.35">
      <c r="A38" s="23" t="s">
        <v>437</v>
      </c>
      <c r="C38" s="99"/>
      <c r="D38" s="99"/>
      <c r="E38" s="119"/>
      <c r="F38" s="99"/>
    </row>
    <row r="39" spans="1:7" hidden="1" outlineLevel="1" x14ac:dyDescent="0.35">
      <c r="A39" s="23" t="s">
        <v>438</v>
      </c>
      <c r="C39" s="99"/>
      <c r="D39" s="99"/>
      <c r="E39" s="119"/>
      <c r="F39" s="99"/>
    </row>
    <row r="40" spans="1:7" hidden="1" outlineLevel="1" x14ac:dyDescent="0.35">
      <c r="A40" s="23" t="s">
        <v>439</v>
      </c>
      <c r="C40" s="99"/>
      <c r="D40" s="99"/>
      <c r="E40" s="119"/>
      <c r="F40" s="99"/>
    </row>
    <row r="41" spans="1:7" hidden="1" outlineLevel="1" x14ac:dyDescent="0.35">
      <c r="A41" s="23" t="s">
        <v>440</v>
      </c>
      <c r="C41" s="99"/>
      <c r="D41" s="99"/>
      <c r="E41" s="119"/>
      <c r="F41" s="99"/>
    </row>
    <row r="42" spans="1:7" hidden="1" outlineLevel="1" x14ac:dyDescent="0.35">
      <c r="A42" s="23" t="s">
        <v>441</v>
      </c>
      <c r="C42" s="99"/>
      <c r="D42" s="99"/>
      <c r="E42" s="119"/>
      <c r="F42" s="99"/>
    </row>
    <row r="43" spans="1:7" ht="15" customHeight="1" collapsed="1" x14ac:dyDescent="0.35">
      <c r="A43" s="42"/>
      <c r="B43" s="43" t="s">
        <v>442</v>
      </c>
      <c r="C43" s="42" t="s">
        <v>432</v>
      </c>
      <c r="D43" s="42" t="s">
        <v>433</v>
      </c>
      <c r="E43" s="44"/>
      <c r="F43" s="45" t="s">
        <v>400</v>
      </c>
      <c r="G43" s="45"/>
    </row>
    <row r="44" spans="1:7" x14ac:dyDescent="0.35">
      <c r="A44" s="65" t="s">
        <v>443</v>
      </c>
      <c r="B44" s="190" t="s">
        <v>444</v>
      </c>
      <c r="C44" s="191">
        <f>SUM(C45:C71)</f>
        <v>0</v>
      </c>
      <c r="D44" s="191">
        <f>SUM(D45:D71)</f>
        <v>0</v>
      </c>
      <c r="E44" s="191"/>
      <c r="F44" s="191">
        <f>SUM(F45:F71)</f>
        <v>0</v>
      </c>
      <c r="G44" s="23"/>
    </row>
    <row r="45" spans="1:7" x14ac:dyDescent="0.35">
      <c r="A45" s="23" t="s">
        <v>445</v>
      </c>
      <c r="B45" s="23" t="s">
        <v>446</v>
      </c>
      <c r="C45" s="99">
        <v>0</v>
      </c>
      <c r="D45" s="99">
        <v>0</v>
      </c>
      <c r="E45" s="99"/>
      <c r="F45" s="99">
        <v>0</v>
      </c>
      <c r="G45" s="23"/>
    </row>
    <row r="46" spans="1:7" x14ac:dyDescent="0.35">
      <c r="A46" s="23" t="s">
        <v>447</v>
      </c>
      <c r="B46" s="23" t="s">
        <v>448</v>
      </c>
      <c r="C46" s="99">
        <v>0</v>
      </c>
      <c r="D46" s="99">
        <v>0</v>
      </c>
      <c r="E46" s="99"/>
      <c r="F46" s="99">
        <v>0</v>
      </c>
      <c r="G46" s="23"/>
    </row>
    <row r="47" spans="1:7" x14ac:dyDescent="0.35">
      <c r="A47" s="23" t="s">
        <v>449</v>
      </c>
      <c r="B47" s="23" t="s">
        <v>450</v>
      </c>
      <c r="C47" s="99">
        <v>0</v>
      </c>
      <c r="D47" s="99">
        <v>0</v>
      </c>
      <c r="E47" s="99"/>
      <c r="F47" s="99">
        <v>0</v>
      </c>
      <c r="G47" s="23"/>
    </row>
    <row r="48" spans="1:7" x14ac:dyDescent="0.35">
      <c r="A48" s="23" t="s">
        <v>451</v>
      </c>
      <c r="B48" s="23" t="s">
        <v>452</v>
      </c>
      <c r="C48" s="99">
        <v>0</v>
      </c>
      <c r="D48" s="99">
        <v>0</v>
      </c>
      <c r="E48" s="99"/>
      <c r="F48" s="99">
        <v>0</v>
      </c>
      <c r="G48" s="23"/>
    </row>
    <row r="49" spans="1:7" x14ac:dyDescent="0.35">
      <c r="A49" s="23" t="s">
        <v>453</v>
      </c>
      <c r="B49" s="23" t="s">
        <v>454</v>
      </c>
      <c r="C49" s="99">
        <v>0</v>
      </c>
      <c r="D49" s="99">
        <v>0</v>
      </c>
      <c r="E49" s="99"/>
      <c r="F49" s="99">
        <v>0</v>
      </c>
      <c r="G49" s="23"/>
    </row>
    <row r="50" spans="1:7" x14ac:dyDescent="0.35">
      <c r="A50" s="23" t="s">
        <v>455</v>
      </c>
      <c r="B50" s="23" t="s">
        <v>2215</v>
      </c>
      <c r="C50" s="99">
        <v>0</v>
      </c>
      <c r="D50" s="99">
        <v>0</v>
      </c>
      <c r="E50" s="99"/>
      <c r="F50" s="99">
        <v>0</v>
      </c>
      <c r="G50" s="23"/>
    </row>
    <row r="51" spans="1:7" x14ac:dyDescent="0.35">
      <c r="A51" s="23" t="s">
        <v>456</v>
      </c>
      <c r="B51" s="23" t="s">
        <v>457</v>
      </c>
      <c r="C51" s="99">
        <v>0</v>
      </c>
      <c r="D51" s="99">
        <v>0</v>
      </c>
      <c r="E51" s="99"/>
      <c r="F51" s="99">
        <v>0</v>
      </c>
      <c r="G51" s="23"/>
    </row>
    <row r="52" spans="1:7" x14ac:dyDescent="0.35">
      <c r="A52" s="23" t="s">
        <v>458</v>
      </c>
      <c r="B52" s="23" t="s">
        <v>459</v>
      </c>
      <c r="C52" s="99">
        <v>0</v>
      </c>
      <c r="D52" s="99">
        <v>0</v>
      </c>
      <c r="E52" s="99"/>
      <c r="F52" s="99">
        <v>0</v>
      </c>
      <c r="G52" s="23"/>
    </row>
    <row r="53" spans="1:7" x14ac:dyDescent="0.35">
      <c r="A53" s="23" t="s">
        <v>460</v>
      </c>
      <c r="B53" s="23" t="s">
        <v>461</v>
      </c>
      <c r="C53" s="99">
        <v>0</v>
      </c>
      <c r="D53" s="99">
        <v>0</v>
      </c>
      <c r="E53" s="99"/>
      <c r="F53" s="99">
        <v>0</v>
      </c>
      <c r="G53" s="23"/>
    </row>
    <row r="54" spans="1:7" x14ac:dyDescent="0.35">
      <c r="A54" s="23" t="s">
        <v>462</v>
      </c>
      <c r="B54" s="23" t="s">
        <v>463</v>
      </c>
      <c r="C54" s="99">
        <v>0</v>
      </c>
      <c r="D54" s="99">
        <v>0</v>
      </c>
      <c r="E54" s="99"/>
      <c r="F54" s="99">
        <v>0</v>
      </c>
      <c r="G54" s="23"/>
    </row>
    <row r="55" spans="1:7" x14ac:dyDescent="0.35">
      <c r="A55" s="23" t="s">
        <v>464</v>
      </c>
      <c r="B55" s="23" t="s">
        <v>465</v>
      </c>
      <c r="C55" s="99">
        <v>0</v>
      </c>
      <c r="D55" s="99">
        <v>0</v>
      </c>
      <c r="E55" s="99"/>
      <c r="F55" s="99">
        <v>0</v>
      </c>
      <c r="G55" s="23"/>
    </row>
    <row r="56" spans="1:7" x14ac:dyDescent="0.35">
      <c r="A56" s="23" t="s">
        <v>466</v>
      </c>
      <c r="B56" s="23" t="s">
        <v>467</v>
      </c>
      <c r="C56" s="99">
        <v>0</v>
      </c>
      <c r="D56" s="99">
        <v>0</v>
      </c>
      <c r="E56" s="99"/>
      <c r="F56" s="99">
        <v>0</v>
      </c>
      <c r="G56" s="23"/>
    </row>
    <row r="57" spans="1:7" x14ac:dyDescent="0.35">
      <c r="A57" s="23" t="s">
        <v>468</v>
      </c>
      <c r="B57" s="23" t="s">
        <v>469</v>
      </c>
      <c r="C57" s="99">
        <v>0</v>
      </c>
      <c r="D57" s="99">
        <v>0</v>
      </c>
      <c r="E57" s="99"/>
      <c r="F57" s="99">
        <v>0</v>
      </c>
      <c r="G57" s="23"/>
    </row>
    <row r="58" spans="1:7" x14ac:dyDescent="0.35">
      <c r="A58" s="23" t="s">
        <v>470</v>
      </c>
      <c r="B58" s="23" t="s">
        <v>471</v>
      </c>
      <c r="C58" s="99">
        <v>0</v>
      </c>
      <c r="D58" s="99">
        <v>0</v>
      </c>
      <c r="E58" s="99"/>
      <c r="F58" s="99">
        <v>0</v>
      </c>
      <c r="G58" s="23"/>
    </row>
    <row r="59" spans="1:7" x14ac:dyDescent="0.35">
      <c r="A59" s="23" t="s">
        <v>472</v>
      </c>
      <c r="B59" s="23" t="s">
        <v>473</v>
      </c>
      <c r="C59" s="99">
        <v>0</v>
      </c>
      <c r="D59" s="99">
        <v>0</v>
      </c>
      <c r="E59" s="99"/>
      <c r="F59" s="99">
        <v>0</v>
      </c>
      <c r="G59" s="23"/>
    </row>
    <row r="60" spans="1:7" x14ac:dyDescent="0.35">
      <c r="A60" s="23" t="s">
        <v>474</v>
      </c>
      <c r="B60" s="23" t="s">
        <v>2</v>
      </c>
      <c r="C60" s="99">
        <v>0</v>
      </c>
      <c r="D60" s="99">
        <v>0</v>
      </c>
      <c r="E60" s="99"/>
      <c r="F60" s="99">
        <v>0</v>
      </c>
      <c r="G60" s="23"/>
    </row>
    <row r="61" spans="1:7" x14ac:dyDescent="0.35">
      <c r="A61" s="23" t="s">
        <v>475</v>
      </c>
      <c r="B61" s="23" t="s">
        <v>476</v>
      </c>
      <c r="C61" s="99">
        <v>0</v>
      </c>
      <c r="D61" s="99">
        <v>0</v>
      </c>
      <c r="E61" s="99"/>
      <c r="F61" s="99">
        <v>0</v>
      </c>
      <c r="G61" s="23"/>
    </row>
    <row r="62" spans="1:7" x14ac:dyDescent="0.35">
      <c r="A62" s="23" t="s">
        <v>477</v>
      </c>
      <c r="B62" s="23" t="s">
        <v>478</v>
      </c>
      <c r="C62" s="99">
        <v>0</v>
      </c>
      <c r="D62" s="99">
        <v>0</v>
      </c>
      <c r="E62" s="99"/>
      <c r="F62" s="99">
        <v>0</v>
      </c>
      <c r="G62" s="23"/>
    </row>
    <row r="63" spans="1:7" x14ac:dyDescent="0.35">
      <c r="A63" s="23" t="s">
        <v>479</v>
      </c>
      <c r="B63" s="23" t="s">
        <v>480</v>
      </c>
      <c r="C63" s="99">
        <v>0</v>
      </c>
      <c r="D63" s="99">
        <v>0</v>
      </c>
      <c r="E63" s="99"/>
      <c r="F63" s="99">
        <v>0</v>
      </c>
      <c r="G63" s="23"/>
    </row>
    <row r="64" spans="1:7" x14ac:dyDescent="0.35">
      <c r="A64" s="23" t="s">
        <v>481</v>
      </c>
      <c r="B64" s="23" t="s">
        <v>482</v>
      </c>
      <c r="C64" s="99">
        <v>0</v>
      </c>
      <c r="D64" s="99">
        <v>0</v>
      </c>
      <c r="E64" s="99"/>
      <c r="F64" s="99">
        <v>0</v>
      </c>
      <c r="G64" s="23"/>
    </row>
    <row r="65" spans="1:7" x14ac:dyDescent="0.35">
      <c r="A65" s="23" t="s">
        <v>483</v>
      </c>
      <c r="B65" s="23" t="s">
        <v>484</v>
      </c>
      <c r="C65" s="99">
        <v>0</v>
      </c>
      <c r="D65" s="99">
        <v>0</v>
      </c>
      <c r="E65" s="99"/>
      <c r="F65" s="99">
        <v>0</v>
      </c>
      <c r="G65" s="23"/>
    </row>
    <row r="66" spans="1:7" x14ac:dyDescent="0.35">
      <c r="A66" s="23" t="s">
        <v>485</v>
      </c>
      <c r="B66" s="23" t="s">
        <v>486</v>
      </c>
      <c r="C66" s="99">
        <v>0</v>
      </c>
      <c r="D66" s="99">
        <v>0</v>
      </c>
      <c r="E66" s="99"/>
      <c r="F66" s="99">
        <v>0</v>
      </c>
      <c r="G66" s="23"/>
    </row>
    <row r="67" spans="1:7" x14ac:dyDescent="0.35">
      <c r="A67" s="23" t="s">
        <v>487</v>
      </c>
      <c r="B67" s="23" t="s">
        <v>488</v>
      </c>
      <c r="C67" s="99">
        <v>0</v>
      </c>
      <c r="D67" s="99">
        <v>0</v>
      </c>
      <c r="E67" s="99"/>
      <c r="F67" s="99">
        <v>0</v>
      </c>
      <c r="G67" s="23"/>
    </row>
    <row r="68" spans="1:7" x14ac:dyDescent="0.35">
      <c r="A68" s="23" t="s">
        <v>489</v>
      </c>
      <c r="B68" s="23" t="s">
        <v>490</v>
      </c>
      <c r="C68" s="99">
        <v>0</v>
      </c>
      <c r="D68" s="99">
        <v>0</v>
      </c>
      <c r="E68" s="99"/>
      <c r="F68" s="99">
        <v>0</v>
      </c>
      <c r="G68" s="23"/>
    </row>
    <row r="69" spans="1:7" x14ac:dyDescent="0.35">
      <c r="A69" s="23" t="s">
        <v>491</v>
      </c>
      <c r="B69" s="23" t="s">
        <v>492</v>
      </c>
      <c r="C69" s="99">
        <v>0</v>
      </c>
      <c r="D69" s="99">
        <v>0</v>
      </c>
      <c r="E69" s="99"/>
      <c r="F69" s="99">
        <v>0</v>
      </c>
      <c r="G69" s="23"/>
    </row>
    <row r="70" spans="1:7" x14ac:dyDescent="0.35">
      <c r="A70" s="23" t="s">
        <v>493</v>
      </c>
      <c r="B70" s="23" t="s">
        <v>494</v>
      </c>
      <c r="C70" s="99">
        <v>0</v>
      </c>
      <c r="D70" s="99">
        <v>0</v>
      </c>
      <c r="E70" s="99"/>
      <c r="F70" s="99">
        <v>0</v>
      </c>
      <c r="G70" s="23"/>
    </row>
    <row r="71" spans="1:7" x14ac:dyDescent="0.35">
      <c r="A71" s="23" t="s">
        <v>495</v>
      </c>
      <c r="B71" s="23" t="s">
        <v>5</v>
      </c>
      <c r="C71" s="99">
        <v>0</v>
      </c>
      <c r="D71" s="99">
        <v>0</v>
      </c>
      <c r="E71" s="99"/>
      <c r="F71" s="99">
        <v>0</v>
      </c>
      <c r="G71" s="23"/>
    </row>
    <row r="72" spans="1:7" x14ac:dyDescent="0.35">
      <c r="A72" s="65" t="s">
        <v>496</v>
      </c>
      <c r="B72" s="190" t="s">
        <v>259</v>
      </c>
      <c r="C72" s="191">
        <f>SUM(C73:C75)</f>
        <v>0</v>
      </c>
      <c r="D72" s="191">
        <f>SUM(D73:D75)</f>
        <v>0</v>
      </c>
      <c r="E72" s="191"/>
      <c r="F72" s="191">
        <f>SUM(F73:F75)</f>
        <v>0</v>
      </c>
      <c r="G72" s="23"/>
    </row>
    <row r="73" spans="1:7" x14ac:dyDescent="0.35">
      <c r="A73" s="23" t="s">
        <v>498</v>
      </c>
      <c r="B73" s="23" t="s">
        <v>500</v>
      </c>
      <c r="C73" s="99">
        <v>0</v>
      </c>
      <c r="D73" s="99">
        <v>0</v>
      </c>
      <c r="E73" s="99"/>
      <c r="F73" s="99">
        <v>0</v>
      </c>
      <c r="G73" s="23"/>
    </row>
    <row r="74" spans="1:7" x14ac:dyDescent="0.35">
      <c r="A74" s="23" t="s">
        <v>499</v>
      </c>
      <c r="B74" s="23" t="s">
        <v>502</v>
      </c>
      <c r="C74" s="99">
        <v>0</v>
      </c>
      <c r="D74" s="99">
        <v>0</v>
      </c>
      <c r="E74" s="99"/>
      <c r="F74" s="99">
        <v>0</v>
      </c>
      <c r="G74" s="23"/>
    </row>
    <row r="75" spans="1:7" x14ac:dyDescent="0.35">
      <c r="A75" s="23" t="s">
        <v>501</v>
      </c>
      <c r="B75" s="23" t="s">
        <v>1</v>
      </c>
      <c r="C75" s="99">
        <v>0</v>
      </c>
      <c r="D75" s="99">
        <v>0</v>
      </c>
      <c r="E75" s="99"/>
      <c r="F75" s="99">
        <v>0</v>
      </c>
      <c r="G75" s="23"/>
    </row>
    <row r="76" spans="1:7" x14ac:dyDescent="0.35">
      <c r="A76" s="65" t="s">
        <v>1498</v>
      </c>
      <c r="B76" s="190" t="s">
        <v>89</v>
      </c>
      <c r="C76" s="191">
        <f>SUM(C77:C87)</f>
        <v>1</v>
      </c>
      <c r="D76" s="191">
        <f>SUM(D77:D87)</f>
        <v>0</v>
      </c>
      <c r="E76" s="191"/>
      <c r="F76" s="191">
        <f>SUM(F77:F87)</f>
        <v>1</v>
      </c>
      <c r="G76" s="23"/>
    </row>
    <row r="77" spans="1:7" x14ac:dyDescent="0.35">
      <c r="A77" s="23" t="s">
        <v>503</v>
      </c>
      <c r="B77" s="40" t="s">
        <v>261</v>
      </c>
      <c r="C77" s="99">
        <v>0</v>
      </c>
      <c r="D77" s="99">
        <v>0</v>
      </c>
      <c r="E77" s="99"/>
      <c r="F77" s="99">
        <v>0</v>
      </c>
      <c r="G77" s="23"/>
    </row>
    <row r="78" spans="1:7" x14ac:dyDescent="0.35">
      <c r="A78" s="23" t="s">
        <v>504</v>
      </c>
      <c r="B78" s="23" t="s">
        <v>497</v>
      </c>
      <c r="C78" s="99">
        <v>0</v>
      </c>
      <c r="D78" s="99">
        <v>0</v>
      </c>
      <c r="E78" s="99"/>
      <c r="F78" s="99">
        <v>0</v>
      </c>
      <c r="G78" s="23"/>
    </row>
    <row r="79" spans="1:7" x14ac:dyDescent="0.35">
      <c r="A79" s="23" t="s">
        <v>505</v>
      </c>
      <c r="B79" s="40" t="s">
        <v>263</v>
      </c>
      <c r="C79" s="99">
        <v>0</v>
      </c>
      <c r="D79" s="99">
        <v>0</v>
      </c>
      <c r="E79" s="99"/>
      <c r="F79" s="99">
        <v>0</v>
      </c>
      <c r="G79" s="23"/>
    </row>
    <row r="80" spans="1:7" x14ac:dyDescent="0.35">
      <c r="A80" s="23" t="s">
        <v>506</v>
      </c>
      <c r="B80" s="40" t="s">
        <v>265</v>
      </c>
      <c r="C80" s="99">
        <v>0</v>
      </c>
      <c r="D80" s="99">
        <v>0</v>
      </c>
      <c r="E80" s="99"/>
      <c r="F80" s="99">
        <v>0</v>
      </c>
      <c r="G80" s="23"/>
    </row>
    <row r="81" spans="1:7" x14ac:dyDescent="0.35">
      <c r="A81" s="23" t="s">
        <v>507</v>
      </c>
      <c r="B81" s="40" t="s">
        <v>11</v>
      </c>
      <c r="C81" s="99">
        <v>1</v>
      </c>
      <c r="D81" s="99">
        <v>0</v>
      </c>
      <c r="E81" s="99"/>
      <c r="F81" s="99">
        <v>1</v>
      </c>
      <c r="G81" s="23"/>
    </row>
    <row r="82" spans="1:7" x14ac:dyDescent="0.35">
      <c r="A82" s="23" t="s">
        <v>508</v>
      </c>
      <c r="B82" s="40" t="s">
        <v>268</v>
      </c>
      <c r="C82" s="99">
        <v>0</v>
      </c>
      <c r="D82" s="99">
        <v>0</v>
      </c>
      <c r="E82" s="99"/>
      <c r="F82" s="99">
        <v>0</v>
      </c>
      <c r="G82" s="23"/>
    </row>
    <row r="83" spans="1:7" x14ac:dyDescent="0.35">
      <c r="A83" s="23" t="s">
        <v>509</v>
      </c>
      <c r="B83" s="40" t="s">
        <v>270</v>
      </c>
      <c r="C83" s="99">
        <v>0</v>
      </c>
      <c r="D83" s="99">
        <v>0</v>
      </c>
      <c r="E83" s="99"/>
      <c r="F83" s="99">
        <v>0</v>
      </c>
      <c r="G83" s="23"/>
    </row>
    <row r="84" spans="1:7" x14ac:dyDescent="0.35">
      <c r="A84" s="23" t="s">
        <v>510</v>
      </c>
      <c r="B84" s="40" t="s">
        <v>272</v>
      </c>
      <c r="C84" s="99">
        <v>0</v>
      </c>
      <c r="D84" s="99">
        <v>0</v>
      </c>
      <c r="E84" s="99"/>
      <c r="F84" s="99">
        <v>0</v>
      </c>
      <c r="G84" s="23"/>
    </row>
    <row r="85" spans="1:7" x14ac:dyDescent="0.35">
      <c r="A85" s="23" t="s">
        <v>511</v>
      </c>
      <c r="B85" s="40" t="s">
        <v>274</v>
      </c>
      <c r="C85" s="99">
        <v>0</v>
      </c>
      <c r="D85" s="99">
        <v>0</v>
      </c>
      <c r="E85" s="99"/>
      <c r="F85" s="99">
        <v>0</v>
      </c>
      <c r="G85" s="23"/>
    </row>
    <row r="86" spans="1:7" x14ac:dyDescent="0.35">
      <c r="A86" s="23" t="s">
        <v>512</v>
      </c>
      <c r="B86" s="40" t="s">
        <v>276</v>
      </c>
      <c r="C86" s="99">
        <v>0</v>
      </c>
      <c r="D86" s="99">
        <v>0</v>
      </c>
      <c r="E86" s="99"/>
      <c r="F86" s="99">
        <v>0</v>
      </c>
      <c r="G86" s="23"/>
    </row>
    <row r="87" spans="1:7" x14ac:dyDescent="0.35">
      <c r="A87" s="23" t="s">
        <v>513</v>
      </c>
      <c r="B87" s="40" t="s">
        <v>89</v>
      </c>
      <c r="C87" s="99">
        <v>0</v>
      </c>
      <c r="D87" s="99">
        <v>0</v>
      </c>
      <c r="E87" s="99"/>
      <c r="F87" s="99">
        <v>0</v>
      </c>
      <c r="G87" s="23"/>
    </row>
    <row r="88" spans="1:7" hidden="1" outlineLevel="1" x14ac:dyDescent="0.35">
      <c r="A88" s="23" t="s">
        <v>514</v>
      </c>
      <c r="B88" s="52" t="s">
        <v>93</v>
      </c>
      <c r="C88" s="99"/>
      <c r="D88" s="99"/>
      <c r="E88" s="99"/>
      <c r="F88" s="99"/>
      <c r="G88" s="23"/>
    </row>
    <row r="89" spans="1:7" hidden="1" outlineLevel="1" x14ac:dyDescent="0.35">
      <c r="A89" s="23" t="s">
        <v>515</v>
      </c>
      <c r="B89" s="52" t="s">
        <v>93</v>
      </c>
      <c r="C89" s="99"/>
      <c r="D89" s="99"/>
      <c r="E89" s="99"/>
      <c r="F89" s="99"/>
      <c r="G89" s="23"/>
    </row>
    <row r="90" spans="1:7" hidden="1" outlineLevel="1" x14ac:dyDescent="0.35">
      <c r="A90" s="23" t="s">
        <v>516</v>
      </c>
      <c r="B90" s="52" t="s">
        <v>93</v>
      </c>
      <c r="C90" s="99"/>
      <c r="D90" s="99"/>
      <c r="E90" s="99"/>
      <c r="F90" s="99"/>
      <c r="G90" s="23"/>
    </row>
    <row r="91" spans="1:7" hidden="1" outlineLevel="1" x14ac:dyDescent="0.35">
      <c r="A91" s="23" t="s">
        <v>517</v>
      </c>
      <c r="B91" s="52" t="s">
        <v>93</v>
      </c>
      <c r="C91" s="99"/>
      <c r="D91" s="99"/>
      <c r="E91" s="99"/>
      <c r="F91" s="99"/>
      <c r="G91" s="23"/>
    </row>
    <row r="92" spans="1:7" hidden="1" outlineLevel="1" x14ac:dyDescent="0.35">
      <c r="A92" s="23" t="s">
        <v>518</v>
      </c>
      <c r="B92" s="52" t="s">
        <v>93</v>
      </c>
      <c r="C92" s="99"/>
      <c r="D92" s="99"/>
      <c r="E92" s="99"/>
      <c r="F92" s="99"/>
      <c r="G92" s="23"/>
    </row>
    <row r="93" spans="1:7" hidden="1" outlineLevel="1" x14ac:dyDescent="0.35">
      <c r="A93" s="23" t="s">
        <v>519</v>
      </c>
      <c r="B93" s="52" t="s">
        <v>93</v>
      </c>
      <c r="C93" s="99"/>
      <c r="D93" s="99"/>
      <c r="E93" s="99"/>
      <c r="F93" s="99"/>
      <c r="G93" s="23"/>
    </row>
    <row r="94" spans="1:7" hidden="1" outlineLevel="1" x14ac:dyDescent="0.35">
      <c r="A94" s="23" t="s">
        <v>520</v>
      </c>
      <c r="B94" s="52" t="s">
        <v>93</v>
      </c>
      <c r="C94" s="99"/>
      <c r="D94" s="99"/>
      <c r="E94" s="99"/>
      <c r="F94" s="99"/>
      <c r="G94" s="23"/>
    </row>
    <row r="95" spans="1:7" hidden="1" outlineLevel="1" x14ac:dyDescent="0.35">
      <c r="A95" s="23" t="s">
        <v>521</v>
      </c>
      <c r="B95" s="52" t="s">
        <v>93</v>
      </c>
      <c r="C95" s="99"/>
      <c r="D95" s="99"/>
      <c r="E95" s="99"/>
      <c r="F95" s="99"/>
      <c r="G95" s="23"/>
    </row>
    <row r="96" spans="1:7" hidden="1" outlineLevel="1" x14ac:dyDescent="0.35">
      <c r="A96" s="23" t="s">
        <v>522</v>
      </c>
      <c r="B96" s="52" t="s">
        <v>93</v>
      </c>
      <c r="C96" s="99"/>
      <c r="D96" s="99"/>
      <c r="E96" s="99"/>
      <c r="F96" s="99"/>
      <c r="G96" s="23"/>
    </row>
    <row r="97" spans="1:7" hidden="1" outlineLevel="1" x14ac:dyDescent="0.35">
      <c r="A97" s="23" t="s">
        <v>523</v>
      </c>
      <c r="B97" s="52" t="s">
        <v>93</v>
      </c>
      <c r="C97" s="99"/>
      <c r="D97" s="99"/>
      <c r="E97" s="99"/>
      <c r="F97" s="99"/>
      <c r="G97" s="23"/>
    </row>
    <row r="98" spans="1:7" ht="15" customHeight="1" collapsed="1" x14ac:dyDescent="0.35">
      <c r="A98" s="42"/>
      <c r="B98" s="109" t="s">
        <v>2988</v>
      </c>
      <c r="C98" s="42" t="s">
        <v>432</v>
      </c>
      <c r="D98" s="42" t="s">
        <v>433</v>
      </c>
      <c r="E98" s="44"/>
      <c r="F98" s="45" t="s">
        <v>400</v>
      </c>
      <c r="G98" s="45"/>
    </row>
    <row r="99" spans="1:7" x14ac:dyDescent="0.35">
      <c r="A99" s="65" t="s">
        <v>524</v>
      </c>
      <c r="B99" s="190" t="s">
        <v>11</v>
      </c>
      <c r="C99" s="191">
        <f>SUM(C100:C148)</f>
        <v>1</v>
      </c>
      <c r="D99" s="191">
        <f>SUM(D100:D148)</f>
        <v>0</v>
      </c>
      <c r="E99" s="191"/>
      <c r="F99" s="191">
        <f>SUM(F100:F148)</f>
        <v>1</v>
      </c>
      <c r="G99" s="23"/>
    </row>
    <row r="100" spans="1:7" x14ac:dyDescent="0.35">
      <c r="A100" s="23" t="s">
        <v>526</v>
      </c>
      <c r="B100" s="40" t="s">
        <v>3205</v>
      </c>
      <c r="C100" s="99">
        <f>VLOOKUP($B100,'D. Insert Nat Trans Templ'!$A$316:$I$330,9,FALSE)</f>
        <v>7.9991792117096436E-2</v>
      </c>
      <c r="D100" s="99">
        <v>0</v>
      </c>
      <c r="E100" s="99"/>
      <c r="F100" s="99">
        <f>SUM(C100:D100)</f>
        <v>7.9991792117096436E-2</v>
      </c>
      <c r="G100" s="23"/>
    </row>
    <row r="101" spans="1:7" x14ac:dyDescent="0.35">
      <c r="A101" s="23" t="s">
        <v>527</v>
      </c>
      <c r="B101" s="40" t="s">
        <v>3206</v>
      </c>
      <c r="C101" s="99">
        <f>VLOOKUP($B101,'D. Insert Nat Trans Templ'!$A$316:$I$330,9,FALSE)</f>
        <v>0.21838291804106919</v>
      </c>
      <c r="D101" s="99">
        <v>0</v>
      </c>
      <c r="E101" s="99"/>
      <c r="F101" s="99">
        <f t="shared" ref="F101:F112" si="1">SUM(C101:D101)</f>
        <v>0.21838291804106919</v>
      </c>
      <c r="G101" s="23"/>
    </row>
    <row r="102" spans="1:7" x14ac:dyDescent="0.35">
      <c r="A102" s="23" t="s">
        <v>528</v>
      </c>
      <c r="B102" s="40" t="s">
        <v>3207</v>
      </c>
      <c r="C102" s="99">
        <f>VLOOKUP($B102,'D. Insert Nat Trans Templ'!$A$316:$I$330,9,FALSE)</f>
        <v>8.281455471553548E-3</v>
      </c>
      <c r="D102" s="99">
        <v>0</v>
      </c>
      <c r="E102" s="99"/>
      <c r="F102" s="99">
        <f t="shared" si="1"/>
        <v>8.281455471553548E-3</v>
      </c>
      <c r="G102" s="23"/>
    </row>
    <row r="103" spans="1:7" x14ac:dyDescent="0.35">
      <c r="A103" s="23" t="s">
        <v>529</v>
      </c>
      <c r="B103" s="40" t="s">
        <v>3208</v>
      </c>
      <c r="C103" s="99">
        <f>VLOOKUP($B103,'D. Insert Nat Trans Templ'!$A$316:$I$330,9,FALSE)</f>
        <v>7.6111764802552634E-3</v>
      </c>
      <c r="D103" s="99">
        <v>0</v>
      </c>
      <c r="E103" s="99"/>
      <c r="F103" s="99">
        <f t="shared" si="1"/>
        <v>7.6111764802552634E-3</v>
      </c>
      <c r="G103" s="23"/>
    </row>
    <row r="104" spans="1:7" x14ac:dyDescent="0.35">
      <c r="A104" s="23" t="s">
        <v>530</v>
      </c>
      <c r="B104" s="40" t="s">
        <v>3209</v>
      </c>
      <c r="C104" s="99">
        <f>VLOOKUP($B104,'D. Insert Nat Trans Templ'!$A$316:$I$330,9,FALSE)</f>
        <v>8.5457359314139204E-3</v>
      </c>
      <c r="D104" s="99">
        <v>0</v>
      </c>
      <c r="E104" s="99"/>
      <c r="F104" s="99">
        <f t="shared" si="1"/>
        <v>8.5457359314139204E-3</v>
      </c>
      <c r="G104" s="23"/>
    </row>
    <row r="105" spans="1:7" x14ac:dyDescent="0.35">
      <c r="A105" s="23" t="s">
        <v>531</v>
      </c>
      <c r="B105" s="40" t="s">
        <v>3210</v>
      </c>
      <c r="C105" s="99">
        <f>VLOOKUP($B105,'D. Insert Nat Trans Templ'!$A$316:$I$330,9,FALSE)</f>
        <v>2.0167265893612983E-4</v>
      </c>
      <c r="D105" s="99">
        <v>0</v>
      </c>
      <c r="E105" s="99"/>
      <c r="F105" s="99">
        <f t="shared" si="1"/>
        <v>2.0167265893612983E-4</v>
      </c>
      <c r="G105" s="23"/>
    </row>
    <row r="106" spans="1:7" x14ac:dyDescent="0.35">
      <c r="A106" s="23" t="s">
        <v>532</v>
      </c>
      <c r="B106" s="40" t="s">
        <v>3211</v>
      </c>
      <c r="C106" s="99">
        <f>VLOOKUP($B106,'D. Insert Nat Trans Templ'!$A$316:$I$330,9,FALSE)</f>
        <v>1.7177265628077368E-2</v>
      </c>
      <c r="D106" s="99">
        <v>0</v>
      </c>
      <c r="E106" s="99"/>
      <c r="F106" s="99">
        <f t="shared" si="1"/>
        <v>1.7177265628077368E-2</v>
      </c>
      <c r="G106" s="23"/>
    </row>
    <row r="107" spans="1:7" x14ac:dyDescent="0.35">
      <c r="A107" s="23" t="s">
        <v>533</v>
      </c>
      <c r="B107" s="40" t="s">
        <v>3212</v>
      </c>
      <c r="C107" s="99">
        <f>VLOOKUP($B107,'D. Insert Nat Trans Templ'!$A$316:$I$330,9,FALSE)</f>
        <v>0</v>
      </c>
      <c r="D107" s="99">
        <v>0</v>
      </c>
      <c r="E107" s="99"/>
      <c r="F107" s="99">
        <f t="shared" si="1"/>
        <v>0</v>
      </c>
      <c r="G107" s="23"/>
    </row>
    <row r="108" spans="1:7" x14ac:dyDescent="0.35">
      <c r="A108" s="23" t="s">
        <v>534</v>
      </c>
      <c r="B108" s="40" t="s">
        <v>3213</v>
      </c>
      <c r="C108" s="99">
        <f>VLOOKUP($B108,'D. Insert Nat Trans Templ'!$A$316:$I$330,9,FALSE)</f>
        <v>0.59404506968821968</v>
      </c>
      <c r="D108" s="99">
        <v>0</v>
      </c>
      <c r="E108" s="99"/>
      <c r="F108" s="99">
        <f t="shared" si="1"/>
        <v>0.59404506968821968</v>
      </c>
      <c r="G108" s="23"/>
    </row>
    <row r="109" spans="1:7" x14ac:dyDescent="0.35">
      <c r="A109" s="23" t="s">
        <v>535</v>
      </c>
      <c r="B109" s="40" t="s">
        <v>3214</v>
      </c>
      <c r="C109" s="99">
        <f>VLOOKUP($B109,'D. Insert Nat Trans Templ'!$A$316:$I$330,9,FALSE)</f>
        <v>2.1800687079936193E-3</v>
      </c>
      <c r="D109" s="99">
        <v>0</v>
      </c>
      <c r="E109" s="99"/>
      <c r="F109" s="99">
        <f t="shared" si="1"/>
        <v>2.1800687079936193E-3</v>
      </c>
      <c r="G109" s="23"/>
    </row>
    <row r="110" spans="1:7" x14ac:dyDescent="0.35">
      <c r="A110" s="23" t="s">
        <v>536</v>
      </c>
      <c r="B110" s="40" t="s">
        <v>3215</v>
      </c>
      <c r="C110" s="99">
        <f>VLOOKUP($B110,'D. Insert Nat Trans Templ'!$A$316:$I$330,9,FALSE)</f>
        <v>4.7575196142398746E-2</v>
      </c>
      <c r="D110" s="99">
        <v>0</v>
      </c>
      <c r="E110" s="99"/>
      <c r="F110" s="99">
        <f t="shared" si="1"/>
        <v>4.7575196142398746E-2</v>
      </c>
      <c r="G110" s="23"/>
    </row>
    <row r="111" spans="1:7" x14ac:dyDescent="0.35">
      <c r="A111" s="23" t="s">
        <v>537</v>
      </c>
      <c r="B111" s="40" t="s">
        <v>3216</v>
      </c>
      <c r="C111" s="99">
        <f>VLOOKUP($B111,'D. Insert Nat Trans Templ'!$A$316:$I$330,9,FALSE)</f>
        <v>1.4623273854234687E-2</v>
      </c>
      <c r="D111" s="99">
        <v>0</v>
      </c>
      <c r="E111" s="99"/>
      <c r="F111" s="99">
        <f t="shared" si="1"/>
        <v>1.4623273854234687E-2</v>
      </c>
      <c r="G111" s="23"/>
    </row>
    <row r="112" spans="1:7" x14ac:dyDescent="0.35">
      <c r="A112" s="23" t="s">
        <v>538</v>
      </c>
      <c r="B112" s="40" t="s">
        <v>3217</v>
      </c>
      <c r="C112" s="99">
        <f>VLOOKUP($B112,'D. Insert Nat Trans Templ'!$A$316:$I$330,9,FALSE)</f>
        <v>1.3843752787515184E-3</v>
      </c>
      <c r="D112" s="99">
        <v>0</v>
      </c>
      <c r="E112" s="99"/>
      <c r="F112" s="99">
        <f t="shared" si="1"/>
        <v>1.3843752787515184E-3</v>
      </c>
      <c r="G112" s="23"/>
    </row>
    <row r="113" spans="1:7" x14ac:dyDescent="0.35">
      <c r="A113" s="23" t="s">
        <v>539</v>
      </c>
      <c r="B113" s="40"/>
      <c r="C113" s="99"/>
      <c r="D113" s="99"/>
      <c r="E113" s="99"/>
      <c r="F113" s="99"/>
      <c r="G113" s="23"/>
    </row>
    <row r="114" spans="1:7" x14ac:dyDescent="0.35">
      <c r="A114" s="23" t="s">
        <v>540</v>
      </c>
      <c r="B114" s="40"/>
      <c r="C114" s="99"/>
      <c r="D114" s="99"/>
      <c r="E114" s="99"/>
      <c r="F114" s="99"/>
      <c r="G114" s="23"/>
    </row>
    <row r="115" spans="1:7" x14ac:dyDescent="0.35">
      <c r="A115" s="23" t="s">
        <v>541</v>
      </c>
      <c r="B115" s="40"/>
      <c r="C115" s="99"/>
      <c r="D115" s="99"/>
      <c r="E115" s="99"/>
      <c r="F115" s="99"/>
      <c r="G115" s="23"/>
    </row>
    <row r="116" spans="1:7" x14ac:dyDescent="0.35">
      <c r="A116" s="23" t="s">
        <v>542</v>
      </c>
      <c r="B116" s="40"/>
      <c r="C116" s="99"/>
      <c r="D116" s="99"/>
      <c r="E116" s="99"/>
      <c r="F116" s="99"/>
      <c r="G116" s="23"/>
    </row>
    <row r="117" spans="1:7" x14ac:dyDescent="0.35">
      <c r="A117" s="23" t="s">
        <v>543</v>
      </c>
      <c r="B117" s="40"/>
      <c r="C117" s="99"/>
      <c r="D117" s="99"/>
      <c r="E117" s="99"/>
      <c r="F117" s="99"/>
      <c r="G117" s="23"/>
    </row>
    <row r="118" spans="1:7" x14ac:dyDescent="0.35">
      <c r="A118" s="23" t="s">
        <v>544</v>
      </c>
      <c r="B118" s="40"/>
      <c r="C118" s="99"/>
      <c r="D118" s="99"/>
      <c r="E118" s="99"/>
      <c r="F118" s="99"/>
      <c r="G118" s="23"/>
    </row>
    <row r="119" spans="1:7" x14ac:dyDescent="0.35">
      <c r="A119" s="23" t="s">
        <v>545</v>
      </c>
      <c r="B119" s="40"/>
      <c r="C119" s="99"/>
      <c r="D119" s="99"/>
      <c r="E119" s="99"/>
      <c r="F119" s="99"/>
      <c r="G119" s="23"/>
    </row>
    <row r="120" spans="1:7" x14ac:dyDescent="0.35">
      <c r="A120" s="23" t="s">
        <v>546</v>
      </c>
      <c r="B120" s="40"/>
      <c r="C120" s="99"/>
      <c r="D120" s="99"/>
      <c r="E120" s="99"/>
      <c r="F120" s="99"/>
      <c r="G120" s="23"/>
    </row>
    <row r="121" spans="1:7" x14ac:dyDescent="0.35">
      <c r="A121" s="23" t="s">
        <v>547</v>
      </c>
      <c r="B121" s="40"/>
      <c r="C121" s="99"/>
      <c r="D121" s="99"/>
      <c r="E121" s="99"/>
      <c r="F121" s="99"/>
      <c r="G121" s="23"/>
    </row>
    <row r="122" spans="1:7" x14ac:dyDescent="0.35">
      <c r="A122" s="23" t="s">
        <v>548</v>
      </c>
      <c r="B122" s="40"/>
      <c r="C122" s="99"/>
      <c r="D122" s="99"/>
      <c r="E122" s="99"/>
      <c r="F122" s="99"/>
      <c r="G122" s="23"/>
    </row>
    <row r="123" spans="1:7" x14ac:dyDescent="0.35">
      <c r="A123" s="23" t="s">
        <v>549</v>
      </c>
      <c r="B123" s="40"/>
      <c r="C123" s="99"/>
      <c r="D123" s="99"/>
      <c r="E123" s="99"/>
      <c r="F123" s="99"/>
      <c r="G123" s="23"/>
    </row>
    <row r="124" spans="1:7" x14ac:dyDescent="0.35">
      <c r="A124" s="23" t="s">
        <v>550</v>
      </c>
      <c r="B124" s="40"/>
      <c r="C124" s="99"/>
      <c r="D124" s="99"/>
      <c r="E124" s="99"/>
      <c r="F124" s="99"/>
      <c r="G124" s="23"/>
    </row>
    <row r="125" spans="1:7" x14ac:dyDescent="0.35">
      <c r="A125" s="23" t="s">
        <v>551</v>
      </c>
      <c r="B125" s="40"/>
      <c r="C125" s="99"/>
      <c r="D125" s="99"/>
      <c r="E125" s="99"/>
      <c r="F125" s="99"/>
      <c r="G125" s="23"/>
    </row>
    <row r="126" spans="1:7" x14ac:dyDescent="0.35">
      <c r="A126" s="23" t="s">
        <v>552</v>
      </c>
      <c r="B126" s="40"/>
      <c r="C126" s="99"/>
      <c r="D126" s="99"/>
      <c r="E126" s="99"/>
      <c r="F126" s="99"/>
      <c r="G126" s="23"/>
    </row>
    <row r="127" spans="1:7" x14ac:dyDescent="0.35">
      <c r="A127" s="23" t="s">
        <v>553</v>
      </c>
      <c r="B127" s="40"/>
      <c r="C127" s="99"/>
      <c r="D127" s="99"/>
      <c r="E127" s="99"/>
      <c r="F127" s="99"/>
      <c r="G127" s="23"/>
    </row>
    <row r="128" spans="1:7" x14ac:dyDescent="0.35">
      <c r="A128" s="23" t="s">
        <v>554</v>
      </c>
      <c r="B128" s="40"/>
      <c r="C128" s="99"/>
      <c r="D128" s="99"/>
      <c r="E128" s="99"/>
      <c r="F128" s="99"/>
      <c r="G128" s="23"/>
    </row>
    <row r="129" spans="1:7" x14ac:dyDescent="0.35">
      <c r="A129" s="23" t="s">
        <v>555</v>
      </c>
      <c r="B129" s="40"/>
      <c r="C129" s="99"/>
      <c r="D129" s="99"/>
      <c r="E129" s="99"/>
      <c r="F129" s="99"/>
      <c r="G129" s="23"/>
    </row>
    <row r="130" spans="1:7" x14ac:dyDescent="0.35">
      <c r="A130" s="23" t="s">
        <v>1472</v>
      </c>
      <c r="B130" s="40"/>
      <c r="C130" s="99"/>
      <c r="D130" s="99"/>
      <c r="E130" s="99"/>
      <c r="F130" s="99"/>
      <c r="G130" s="23"/>
    </row>
    <row r="131" spans="1:7" x14ac:dyDescent="0.35">
      <c r="A131" s="23" t="s">
        <v>1473</v>
      </c>
      <c r="B131" s="40"/>
      <c r="C131" s="99"/>
      <c r="D131" s="99"/>
      <c r="E131" s="99"/>
      <c r="F131" s="99"/>
      <c r="G131" s="23"/>
    </row>
    <row r="132" spans="1:7" x14ac:dyDescent="0.35">
      <c r="A132" s="23" t="s">
        <v>1474</v>
      </c>
      <c r="B132" s="40"/>
      <c r="C132" s="99"/>
      <c r="D132" s="99"/>
      <c r="E132" s="99"/>
      <c r="F132" s="99"/>
      <c r="G132" s="23"/>
    </row>
    <row r="133" spans="1:7" x14ac:dyDescent="0.35">
      <c r="A133" s="23" t="s">
        <v>1475</v>
      </c>
      <c r="B133" s="40"/>
      <c r="C133" s="99"/>
      <c r="D133" s="99"/>
      <c r="E133" s="99"/>
      <c r="F133" s="99"/>
      <c r="G133" s="23"/>
    </row>
    <row r="134" spans="1:7" x14ac:dyDescent="0.35">
      <c r="A134" s="23" t="s">
        <v>1476</v>
      </c>
      <c r="B134" s="40"/>
      <c r="C134" s="99"/>
      <c r="D134" s="99"/>
      <c r="E134" s="99"/>
      <c r="F134" s="99"/>
      <c r="G134" s="23"/>
    </row>
    <row r="135" spans="1:7" x14ac:dyDescent="0.35">
      <c r="A135" s="23" t="s">
        <v>1477</v>
      </c>
      <c r="B135" s="40"/>
      <c r="C135" s="99"/>
      <c r="D135" s="99"/>
      <c r="E135" s="99"/>
      <c r="F135" s="99"/>
      <c r="G135" s="23"/>
    </row>
    <row r="136" spans="1:7" x14ac:dyDescent="0.35">
      <c r="A136" s="23" t="s">
        <v>1478</v>
      </c>
      <c r="B136" s="40"/>
      <c r="C136" s="99"/>
      <c r="D136" s="99"/>
      <c r="E136" s="99"/>
      <c r="F136" s="99"/>
      <c r="G136" s="23"/>
    </row>
    <row r="137" spans="1:7" x14ac:dyDescent="0.35">
      <c r="A137" s="23" t="s">
        <v>1479</v>
      </c>
      <c r="B137" s="40"/>
      <c r="C137" s="99"/>
      <c r="D137" s="99"/>
      <c r="E137" s="99"/>
      <c r="F137" s="99"/>
      <c r="G137" s="23"/>
    </row>
    <row r="138" spans="1:7" x14ac:dyDescent="0.35">
      <c r="A138" s="23" t="s">
        <v>1480</v>
      </c>
      <c r="B138" s="40"/>
      <c r="C138" s="99"/>
      <c r="D138" s="99"/>
      <c r="E138" s="99"/>
      <c r="F138" s="99"/>
      <c r="G138" s="23"/>
    </row>
    <row r="139" spans="1:7" x14ac:dyDescent="0.35">
      <c r="A139" s="23" t="s">
        <v>1481</v>
      </c>
      <c r="B139" s="40"/>
      <c r="C139" s="99"/>
      <c r="D139" s="99"/>
      <c r="E139" s="99"/>
      <c r="F139" s="99"/>
      <c r="G139" s="23"/>
    </row>
    <row r="140" spans="1:7" x14ac:dyDescent="0.35">
      <c r="A140" s="23" t="s">
        <v>1482</v>
      </c>
      <c r="B140" s="40"/>
      <c r="C140" s="99"/>
      <c r="D140" s="99"/>
      <c r="E140" s="99"/>
      <c r="F140" s="99"/>
      <c r="G140" s="23"/>
    </row>
    <row r="141" spans="1:7" x14ac:dyDescent="0.35">
      <c r="A141" s="23" t="s">
        <v>1483</v>
      </c>
      <c r="B141" s="40"/>
      <c r="C141" s="99"/>
      <c r="D141" s="99"/>
      <c r="E141" s="99"/>
      <c r="F141" s="99"/>
      <c r="G141" s="23"/>
    </row>
    <row r="142" spans="1:7" x14ac:dyDescent="0.35">
      <c r="A142" s="23" t="s">
        <v>1484</v>
      </c>
      <c r="B142" s="40"/>
      <c r="C142" s="99"/>
      <c r="D142" s="99"/>
      <c r="E142" s="99"/>
      <c r="F142" s="99"/>
      <c r="G142" s="23"/>
    </row>
    <row r="143" spans="1:7" x14ac:dyDescent="0.35">
      <c r="A143" s="23" t="s">
        <v>1485</v>
      </c>
      <c r="B143" s="40"/>
      <c r="C143" s="99"/>
      <c r="D143" s="99"/>
      <c r="E143" s="99"/>
      <c r="F143" s="99"/>
      <c r="G143" s="23"/>
    </row>
    <row r="144" spans="1:7" x14ac:dyDescent="0.35">
      <c r="A144" s="23" t="s">
        <v>1486</v>
      </c>
      <c r="B144" s="40"/>
      <c r="C144" s="99"/>
      <c r="D144" s="99"/>
      <c r="E144" s="99"/>
      <c r="F144" s="99"/>
      <c r="G144" s="23"/>
    </row>
    <row r="145" spans="1:7" x14ac:dyDescent="0.35">
      <c r="A145" s="23" t="s">
        <v>1487</v>
      </c>
      <c r="B145" s="40"/>
      <c r="C145" s="99"/>
      <c r="D145" s="99"/>
      <c r="E145" s="99"/>
      <c r="F145" s="99"/>
      <c r="G145" s="23"/>
    </row>
    <row r="146" spans="1:7" x14ac:dyDescent="0.35">
      <c r="A146" s="23" t="s">
        <v>1488</v>
      </c>
      <c r="B146" s="40"/>
      <c r="C146" s="99"/>
      <c r="D146" s="99"/>
      <c r="E146" s="99"/>
      <c r="F146" s="99"/>
      <c r="G146" s="23"/>
    </row>
    <row r="147" spans="1:7" x14ac:dyDescent="0.35">
      <c r="A147" s="23" t="s">
        <v>1489</v>
      </c>
      <c r="B147" s="40"/>
      <c r="C147" s="99"/>
      <c r="D147" s="99"/>
      <c r="E147" s="99"/>
      <c r="F147" s="99"/>
      <c r="G147" s="23"/>
    </row>
    <row r="148" spans="1:7" x14ac:dyDescent="0.35">
      <c r="A148" s="23" t="s">
        <v>1490</v>
      </c>
      <c r="B148" s="40"/>
      <c r="C148" s="99"/>
      <c r="D148" s="99"/>
      <c r="E148" s="99"/>
      <c r="F148" s="99"/>
      <c r="G148" s="23"/>
    </row>
    <row r="149" spans="1:7" ht="15" customHeight="1" x14ac:dyDescent="0.35">
      <c r="A149" s="42"/>
      <c r="B149" s="43" t="s">
        <v>556</v>
      </c>
      <c r="C149" s="42" t="s">
        <v>432</v>
      </c>
      <c r="D149" s="42" t="s">
        <v>433</v>
      </c>
      <c r="E149" s="44"/>
      <c r="F149" s="45" t="s">
        <v>400</v>
      </c>
      <c r="G149" s="45"/>
    </row>
    <row r="150" spans="1:7" x14ac:dyDescent="0.35">
      <c r="A150" s="23" t="s">
        <v>557</v>
      </c>
      <c r="B150" s="23" t="s">
        <v>558</v>
      </c>
      <c r="C150" s="99">
        <f>'D. Insert Nat Trans Templ'!I355</f>
        <v>0.55859860461210842</v>
      </c>
      <c r="D150" s="99">
        <v>0</v>
      </c>
      <c r="E150" s="100"/>
      <c r="F150" s="99">
        <f>SUM(C150:D150)</f>
        <v>0.55859860461210842</v>
      </c>
    </row>
    <row r="151" spans="1:7" x14ac:dyDescent="0.35">
      <c r="A151" s="23" t="s">
        <v>559</v>
      </c>
      <c r="B151" s="23" t="s">
        <v>560</v>
      </c>
      <c r="C151" s="99">
        <f>'D. Insert Nat Trans Templ'!I356</f>
        <v>0.44140139538789164</v>
      </c>
      <c r="D151" s="99">
        <v>0</v>
      </c>
      <c r="E151" s="100"/>
      <c r="F151" s="99">
        <f>SUM(C151:D151)</f>
        <v>0.44140139538789164</v>
      </c>
    </row>
    <row r="152" spans="1:7" x14ac:dyDescent="0.35">
      <c r="A152" s="23" t="s">
        <v>561</v>
      </c>
      <c r="B152" s="23" t="s">
        <v>89</v>
      </c>
      <c r="C152" s="99">
        <v>0</v>
      </c>
      <c r="D152" s="99">
        <v>0</v>
      </c>
      <c r="E152" s="100"/>
      <c r="F152" s="99">
        <f>SUM(C152:D152)</f>
        <v>0</v>
      </c>
    </row>
    <row r="153" spans="1:7" hidden="1" outlineLevel="1" x14ac:dyDescent="0.35">
      <c r="A153" s="23" t="s">
        <v>562</v>
      </c>
      <c r="C153" s="99"/>
      <c r="D153" s="99"/>
      <c r="E153" s="100"/>
      <c r="F153" s="99"/>
    </row>
    <row r="154" spans="1:7" hidden="1" outlineLevel="1" x14ac:dyDescent="0.35">
      <c r="A154" s="23" t="s">
        <v>563</v>
      </c>
      <c r="C154" s="99"/>
      <c r="D154" s="99"/>
      <c r="E154" s="100"/>
      <c r="F154" s="99"/>
    </row>
    <row r="155" spans="1:7" hidden="1" outlineLevel="1" x14ac:dyDescent="0.35">
      <c r="A155" s="23" t="s">
        <v>564</v>
      </c>
      <c r="C155" s="99"/>
      <c r="D155" s="99"/>
      <c r="E155" s="100"/>
      <c r="F155" s="99"/>
    </row>
    <row r="156" spans="1:7" hidden="1" outlineLevel="1" x14ac:dyDescent="0.35">
      <c r="A156" s="23" t="s">
        <v>565</v>
      </c>
      <c r="C156" s="99"/>
      <c r="D156" s="99"/>
      <c r="E156" s="100"/>
      <c r="F156" s="99"/>
    </row>
    <row r="157" spans="1:7" hidden="1" outlineLevel="1" x14ac:dyDescent="0.35">
      <c r="A157" s="23" t="s">
        <v>566</v>
      </c>
      <c r="C157" s="99"/>
      <c r="D157" s="99"/>
      <c r="E157" s="100"/>
      <c r="F157" s="99"/>
    </row>
    <row r="158" spans="1:7" hidden="1" outlineLevel="1" x14ac:dyDescent="0.35">
      <c r="A158" s="23" t="s">
        <v>567</v>
      </c>
      <c r="C158" s="99"/>
      <c r="D158" s="99"/>
      <c r="E158" s="100"/>
      <c r="F158" s="99"/>
    </row>
    <row r="159" spans="1:7" ht="15" customHeight="1" collapsed="1" x14ac:dyDescent="0.35">
      <c r="A159" s="42"/>
      <c r="B159" s="43" t="s">
        <v>568</v>
      </c>
      <c r="C159" s="42" t="s">
        <v>432</v>
      </c>
      <c r="D159" s="42" t="s">
        <v>433</v>
      </c>
      <c r="E159" s="44"/>
      <c r="F159" s="45" t="s">
        <v>400</v>
      </c>
      <c r="G159" s="45"/>
    </row>
    <row r="160" spans="1:7" x14ac:dyDescent="0.35">
      <c r="A160" s="23" t="s">
        <v>569</v>
      </c>
      <c r="B160" s="23" t="s">
        <v>570</v>
      </c>
      <c r="C160" s="99">
        <v>0</v>
      </c>
      <c r="D160" s="99">
        <v>0</v>
      </c>
      <c r="E160" s="100"/>
      <c r="F160" s="99">
        <f>SUM(C160:D160)</f>
        <v>0</v>
      </c>
    </row>
    <row r="161" spans="1:7" x14ac:dyDescent="0.35">
      <c r="A161" s="23" t="s">
        <v>571</v>
      </c>
      <c r="B161" s="23" t="s">
        <v>572</v>
      </c>
      <c r="C161" s="99">
        <v>1</v>
      </c>
      <c r="D161" s="99">
        <v>0</v>
      </c>
      <c r="E161" s="100"/>
      <c r="F161" s="99">
        <f>SUM(C161:D161)</f>
        <v>1</v>
      </c>
    </row>
    <row r="162" spans="1:7" x14ac:dyDescent="0.35">
      <c r="A162" s="23" t="s">
        <v>573</v>
      </c>
      <c r="B162" s="23" t="s">
        <v>89</v>
      </c>
      <c r="C162" s="99">
        <v>0</v>
      </c>
      <c r="D162" s="99">
        <v>0</v>
      </c>
      <c r="E162" s="100"/>
      <c r="F162" s="99">
        <f>SUM(C162:D162)</f>
        <v>0</v>
      </c>
    </row>
    <row r="163" spans="1:7" hidden="1" outlineLevel="1" x14ac:dyDescent="0.35">
      <c r="A163" s="23" t="s">
        <v>574</v>
      </c>
      <c r="E163" s="21"/>
    </row>
    <row r="164" spans="1:7" hidden="1" outlineLevel="1" x14ac:dyDescent="0.35">
      <c r="A164" s="23" t="s">
        <v>575</v>
      </c>
      <c r="E164" s="21"/>
    </row>
    <row r="165" spans="1:7" hidden="1" outlineLevel="1" x14ac:dyDescent="0.35">
      <c r="A165" s="23" t="s">
        <v>576</v>
      </c>
      <c r="E165" s="21"/>
    </row>
    <row r="166" spans="1:7" hidden="1" outlineLevel="1" x14ac:dyDescent="0.35">
      <c r="A166" s="23" t="s">
        <v>577</v>
      </c>
      <c r="E166" s="21"/>
    </row>
    <row r="167" spans="1:7" hidden="1" outlineLevel="1" x14ac:dyDescent="0.35">
      <c r="A167" s="23" t="s">
        <v>578</v>
      </c>
      <c r="E167" s="21"/>
    </row>
    <row r="168" spans="1:7" hidden="1" outlineLevel="1" x14ac:dyDescent="0.35">
      <c r="A168" s="23" t="s">
        <v>579</v>
      </c>
      <c r="E168" s="21"/>
    </row>
    <row r="169" spans="1:7" ht="15" customHeight="1" collapsed="1" x14ac:dyDescent="0.35">
      <c r="A169" s="42"/>
      <c r="B169" s="43" t="s">
        <v>580</v>
      </c>
      <c r="C169" s="42" t="s">
        <v>432</v>
      </c>
      <c r="D169" s="42" t="s">
        <v>433</v>
      </c>
      <c r="E169" s="44"/>
      <c r="F169" s="45" t="s">
        <v>400</v>
      </c>
      <c r="G169" s="45"/>
    </row>
    <row r="170" spans="1:7" x14ac:dyDescent="0.35">
      <c r="A170" s="23" t="s">
        <v>581</v>
      </c>
      <c r="B170" s="19" t="s">
        <v>582</v>
      </c>
      <c r="C170" s="99">
        <v>0.2505796884382257</v>
      </c>
      <c r="D170" s="99">
        <v>0</v>
      </c>
      <c r="E170" s="100"/>
      <c r="F170" s="99">
        <f>SUM(C170:D170)</f>
        <v>0.2505796884382257</v>
      </c>
    </row>
    <row r="171" spans="1:7" x14ac:dyDescent="0.35">
      <c r="A171" s="23" t="s">
        <v>583</v>
      </c>
      <c r="B171" s="19" t="s">
        <v>2969</v>
      </c>
      <c r="C171" s="99">
        <v>0.15804374582305297</v>
      </c>
      <c r="D171" s="99">
        <v>0</v>
      </c>
      <c r="E171" s="100"/>
      <c r="F171" s="99">
        <f t="shared" ref="F171:F174" si="2">SUM(C171:D171)</f>
        <v>0.15804374582305297</v>
      </c>
    </row>
    <row r="172" spans="1:7" x14ac:dyDescent="0.35">
      <c r="A172" s="23" t="s">
        <v>584</v>
      </c>
      <c r="B172" s="19" t="s">
        <v>2970</v>
      </c>
      <c r="C172" s="99">
        <v>7.2609606980410982E-2</v>
      </c>
      <c r="D172" s="99">
        <v>0</v>
      </c>
      <c r="E172" s="99"/>
      <c r="F172" s="99">
        <f t="shared" si="2"/>
        <v>7.2609606980410982E-2</v>
      </c>
    </row>
    <row r="173" spans="1:7" x14ac:dyDescent="0.35">
      <c r="A173" s="23" t="s">
        <v>585</v>
      </c>
      <c r="B173" s="19" t="s">
        <v>2971</v>
      </c>
      <c r="C173" s="99">
        <v>0.5177493976488089</v>
      </c>
      <c r="D173" s="99">
        <v>0</v>
      </c>
      <c r="E173" s="99"/>
      <c r="F173" s="99">
        <f t="shared" si="2"/>
        <v>0.5177493976488089</v>
      </c>
    </row>
    <row r="174" spans="1:7" x14ac:dyDescent="0.35">
      <c r="A174" s="23" t="s">
        <v>586</v>
      </c>
      <c r="B174" s="19" t="s">
        <v>2972</v>
      </c>
      <c r="C174" s="99">
        <v>1.017561109501474E-3</v>
      </c>
      <c r="D174" s="99">
        <v>0</v>
      </c>
      <c r="E174" s="99"/>
      <c r="F174" s="99">
        <f t="shared" si="2"/>
        <v>1.017561109501474E-3</v>
      </c>
    </row>
    <row r="175" spans="1:7" hidden="1" outlineLevel="1" x14ac:dyDescent="0.35">
      <c r="A175" s="23" t="s">
        <v>587</v>
      </c>
      <c r="B175" s="38"/>
      <c r="C175" s="99"/>
      <c r="D175" s="99"/>
      <c r="E175" s="99"/>
      <c r="F175" s="99"/>
    </row>
    <row r="176" spans="1:7" hidden="1" outlineLevel="1" x14ac:dyDescent="0.35">
      <c r="A176" s="23" t="s">
        <v>588</v>
      </c>
      <c r="B176" s="38"/>
      <c r="C176" s="99"/>
      <c r="D176" s="99"/>
      <c r="E176" s="99"/>
      <c r="F176" s="99"/>
    </row>
    <row r="177" spans="1:7" hidden="1" outlineLevel="1" x14ac:dyDescent="0.35">
      <c r="A177" s="23" t="s">
        <v>589</v>
      </c>
      <c r="B177" s="19"/>
      <c r="C177" s="99"/>
      <c r="D177" s="99"/>
      <c r="E177" s="99"/>
      <c r="F177" s="99"/>
    </row>
    <row r="178" spans="1:7" hidden="1" outlineLevel="1" x14ac:dyDescent="0.35">
      <c r="A178" s="23" t="s">
        <v>590</v>
      </c>
      <c r="B178" s="19"/>
      <c r="C178" s="99"/>
      <c r="D178" s="99"/>
      <c r="E178" s="99"/>
      <c r="F178" s="99"/>
    </row>
    <row r="179" spans="1:7" ht="15" customHeight="1" collapsed="1" x14ac:dyDescent="0.35">
      <c r="A179" s="42"/>
      <c r="B179" s="109" t="s">
        <v>591</v>
      </c>
      <c r="C179" s="42" t="s">
        <v>432</v>
      </c>
      <c r="D179" s="42" t="s">
        <v>433</v>
      </c>
      <c r="E179" s="42"/>
      <c r="F179" s="42" t="s">
        <v>400</v>
      </c>
      <c r="G179" s="45"/>
    </row>
    <row r="180" spans="1:7" x14ac:dyDescent="0.35">
      <c r="A180" s="23" t="s">
        <v>592</v>
      </c>
      <c r="B180" s="23" t="s">
        <v>593</v>
      </c>
      <c r="C180" s="156">
        <v>0</v>
      </c>
      <c r="D180" s="156">
        <v>0</v>
      </c>
      <c r="E180" s="100"/>
      <c r="F180" s="156">
        <f t="shared" ref="F180" si="3">SUM(C180:D180)</f>
        <v>0</v>
      </c>
    </row>
    <row r="181" spans="1:7" hidden="1" outlineLevel="1" x14ac:dyDescent="0.35">
      <c r="A181" s="23" t="s">
        <v>2586</v>
      </c>
      <c r="B181" s="93" t="s">
        <v>2585</v>
      </c>
      <c r="C181" s="156">
        <v>0</v>
      </c>
      <c r="D181" s="156" t="s">
        <v>1152</v>
      </c>
      <c r="E181" s="100"/>
      <c r="F181" s="156">
        <v>0</v>
      </c>
    </row>
    <row r="182" spans="1:7" hidden="1" outlineLevel="1" x14ac:dyDescent="0.35">
      <c r="A182" s="23" t="s">
        <v>594</v>
      </c>
      <c r="B182" s="94"/>
      <c r="C182" s="99"/>
      <c r="D182" s="99"/>
      <c r="E182" s="100"/>
      <c r="F182" s="99"/>
    </row>
    <row r="183" spans="1:7" hidden="1" outlineLevel="1" x14ac:dyDescent="0.35">
      <c r="A183" s="23" t="s">
        <v>595</v>
      </c>
      <c r="B183" s="94"/>
      <c r="C183" s="99"/>
      <c r="D183" s="99"/>
      <c r="E183" s="100"/>
      <c r="F183" s="99"/>
    </row>
    <row r="184" spans="1:7" hidden="1" outlineLevel="1" x14ac:dyDescent="0.35">
      <c r="A184" s="23" t="s">
        <v>596</v>
      </c>
      <c r="B184" s="94"/>
      <c r="C184" s="99"/>
      <c r="D184" s="99"/>
      <c r="E184" s="100"/>
      <c r="F184" s="99"/>
    </row>
    <row r="185" spans="1:7" ht="18.5" collapsed="1" x14ac:dyDescent="0.35">
      <c r="A185" s="95"/>
      <c r="B185" s="96" t="s">
        <v>397</v>
      </c>
      <c r="C185" s="95"/>
      <c r="D185" s="95"/>
      <c r="E185" s="95"/>
      <c r="F185" s="97"/>
      <c r="G185" s="97"/>
    </row>
    <row r="186" spans="1:7" ht="15" customHeight="1" x14ac:dyDescent="0.35">
      <c r="A186" s="42"/>
      <c r="B186" s="43" t="s">
        <v>597</v>
      </c>
      <c r="C186" s="42" t="s">
        <v>598</v>
      </c>
      <c r="D186" s="42" t="s">
        <v>599</v>
      </c>
      <c r="E186" s="44"/>
      <c r="F186" s="42" t="s">
        <v>432</v>
      </c>
      <c r="G186" s="42" t="s">
        <v>600</v>
      </c>
    </row>
    <row r="187" spans="1:7" x14ac:dyDescent="0.35">
      <c r="A187" s="23" t="s">
        <v>601</v>
      </c>
      <c r="B187" s="40" t="s">
        <v>602</v>
      </c>
      <c r="C187" s="104">
        <f>'D. Insert Nat Trans Templ'!C288</f>
        <v>295915.17521319713</v>
      </c>
      <c r="E187" s="37"/>
      <c r="F187" s="55"/>
      <c r="G187" s="55"/>
    </row>
    <row r="188" spans="1:7" x14ac:dyDescent="0.35">
      <c r="A188" s="37"/>
      <c r="B188" s="66"/>
      <c r="C188" s="37"/>
      <c r="D188" s="37"/>
      <c r="E188" s="37"/>
      <c r="F188" s="55"/>
      <c r="G188" s="55"/>
    </row>
    <row r="189" spans="1:7" x14ac:dyDescent="0.35">
      <c r="B189" s="40" t="s">
        <v>603</v>
      </c>
      <c r="C189" s="37"/>
      <c r="D189" s="37"/>
      <c r="E189" s="37"/>
      <c r="F189" s="55"/>
      <c r="G189" s="55"/>
    </row>
    <row r="190" spans="1:7" x14ac:dyDescent="0.35">
      <c r="A190" s="23" t="s">
        <v>604</v>
      </c>
      <c r="B190" s="40" t="s">
        <v>3330</v>
      </c>
      <c r="C190" s="104">
        <f>('D. Insert Nat Trans Templ'!G434)/1000000</f>
        <v>3395.4858872600016</v>
      </c>
      <c r="D190" s="105">
        <f>'D. Insert Nat Trans Templ'!C434</f>
        <v>59940</v>
      </c>
      <c r="E190" s="37"/>
      <c r="F190" s="111">
        <f>IF($C$214=0,"",IF(C190="[for completion]","",IF(C190="","",C190/$C$214)))</f>
        <v>3.6717655484979274E-2</v>
      </c>
      <c r="G190" s="111">
        <f>IF($D$214=0,"",IF(D190="[for completion]","",IF(D190="","",D190/$D$214)))</f>
        <v>0.19180370359703944</v>
      </c>
    </row>
    <row r="191" spans="1:7" x14ac:dyDescent="0.35">
      <c r="A191" s="23" t="s">
        <v>605</v>
      </c>
      <c r="B191" s="40" t="s">
        <v>3331</v>
      </c>
      <c r="C191" s="104">
        <f>('D. Insert Nat Trans Templ'!G435 +'D. Insert Nat Trans Templ'!G436)/1000000</f>
        <v>10527.301800750072</v>
      </c>
      <c r="D191" s="105">
        <f>'D. Insert Nat Trans Templ'!C435+'D. Insert Nat Trans Templ'!C436</f>
        <v>70366</v>
      </c>
      <c r="E191" s="37"/>
      <c r="F191" s="111">
        <f t="shared" ref="F191:F213" si="4">IF($C$214=0,"",IF(C191="[for completion]","",IF(C191="","",C191/$C$214)))</f>
        <v>0.11383874165304247</v>
      </c>
      <c r="G191" s="111">
        <f t="shared" ref="G191:G213" si="5">IF($D$214=0,"",IF(D191="[for completion]","",IF(D191="","",D191/$D$214)))</f>
        <v>0.22516615627809938</v>
      </c>
    </row>
    <row r="192" spans="1:7" x14ac:dyDescent="0.35">
      <c r="A192" s="23" t="s">
        <v>606</v>
      </c>
      <c r="B192" s="40" t="s">
        <v>3332</v>
      </c>
      <c r="C192" s="104">
        <f>('D. Insert Nat Trans Templ'!G437 +'D. Insert Nat Trans Templ'!G438)/1000000</f>
        <v>14829.112031669983</v>
      </c>
      <c r="D192" s="105">
        <f>'D. Insert Nat Trans Templ'!C437 +'D. Insert Nat Trans Templ'!C438</f>
        <v>59723</v>
      </c>
      <c r="E192" s="37"/>
      <c r="F192" s="111">
        <f t="shared" si="4"/>
        <v>0.16035708726399614</v>
      </c>
      <c r="G192" s="111">
        <f t="shared" si="5"/>
        <v>0.19110931915125101</v>
      </c>
    </row>
    <row r="193" spans="1:7" x14ac:dyDescent="0.35">
      <c r="A193" s="23" t="s">
        <v>607</v>
      </c>
      <c r="B193" s="40" t="s">
        <v>3333</v>
      </c>
      <c r="C193" s="104">
        <f>('D. Insert Nat Trans Templ'!G439 +'D. Insert Nat Trans Templ'!G440)/1000000</f>
        <v>15686.260814050003</v>
      </c>
      <c r="D193" s="105">
        <f>'D. Insert Nat Trans Templ'!C439 +'D. Insert Nat Trans Templ'!C440</f>
        <v>45087</v>
      </c>
      <c r="E193" s="37"/>
      <c r="F193" s="111">
        <f t="shared" si="4"/>
        <v>0.16962600921972718</v>
      </c>
      <c r="G193" s="111">
        <f t="shared" si="5"/>
        <v>0.14427516823623152</v>
      </c>
    </row>
    <row r="194" spans="1:7" x14ac:dyDescent="0.35">
      <c r="A194" s="23" t="s">
        <v>608</v>
      </c>
      <c r="B194" s="40" t="s">
        <v>3334</v>
      </c>
      <c r="C194" s="104">
        <f>('D. Insert Nat Trans Templ'!G441 +'D. Insert Nat Trans Templ'!G442)/1000000</f>
        <v>13028.43868963</v>
      </c>
      <c r="D194" s="105">
        <f>'D. Insert Nat Trans Templ'!C441 + 'D. Insert Nat Trans Templ'!C442</f>
        <v>29249</v>
      </c>
      <c r="E194" s="37"/>
      <c r="F194" s="111">
        <f t="shared" si="4"/>
        <v>0.14088520441445107</v>
      </c>
      <c r="G194" s="111">
        <f t="shared" si="5"/>
        <v>9.3594703478642072E-2</v>
      </c>
    </row>
    <row r="195" spans="1:7" x14ac:dyDescent="0.35">
      <c r="A195" s="23" t="s">
        <v>609</v>
      </c>
      <c r="B195" s="40" t="s">
        <v>3335</v>
      </c>
      <c r="C195" s="104">
        <f>('D. Insert Nat Trans Templ'!G443 +'D. Insert Nat Trans Templ'!G444)/1000000</f>
        <v>10106.064521159993</v>
      </c>
      <c r="D195" s="105">
        <f>'D. Insert Nat Trans Templ'!C443 + 'D. Insert Nat Trans Templ'!C444</f>
        <v>18495</v>
      </c>
      <c r="E195" s="37"/>
      <c r="F195" s="111">
        <f t="shared" si="4"/>
        <v>0.10928362176064339</v>
      </c>
      <c r="G195" s="111">
        <f t="shared" si="5"/>
        <v>5.9182674308095498E-2</v>
      </c>
    </row>
    <row r="196" spans="1:7" x14ac:dyDescent="0.35">
      <c r="A196" s="23" t="s">
        <v>610</v>
      </c>
      <c r="B196" s="40" t="s">
        <v>3336</v>
      </c>
      <c r="C196" s="104">
        <f>('D. Insert Nat Trans Templ'!G445 +'D. Insert Nat Trans Templ'!G446)/1000000</f>
        <v>7061.7291280099944</v>
      </c>
      <c r="D196" s="105">
        <f>'D. Insert Nat Trans Templ'!C445 + 'D. Insert Nat Trans Templ'!C446</f>
        <v>10915</v>
      </c>
      <c r="E196" s="37"/>
      <c r="F196" s="111">
        <f t="shared" si="4"/>
        <v>7.6363190971690087E-2</v>
      </c>
      <c r="G196" s="111">
        <f t="shared" si="5"/>
        <v>3.492721763032508E-2</v>
      </c>
    </row>
    <row r="197" spans="1:7" x14ac:dyDescent="0.35">
      <c r="A197" s="23" t="s">
        <v>611</v>
      </c>
      <c r="B197" s="40" t="s">
        <v>3337</v>
      </c>
      <c r="C197" s="104">
        <f>('D. Insert Nat Trans Templ'!G447 +'D. Insert Nat Trans Templ'!G448)/1000000</f>
        <v>4803.1498736599997</v>
      </c>
      <c r="D197" s="105">
        <f>'D. Insert Nat Trans Templ'!C447 + 'D. Insert Nat Trans Templ'!C448</f>
        <v>6440</v>
      </c>
      <c r="E197" s="37"/>
      <c r="F197" s="111">
        <f t="shared" si="4"/>
        <v>5.1939665826761593E-2</v>
      </c>
      <c r="G197" s="111">
        <f t="shared" si="5"/>
        <v>2.0607538391140039E-2</v>
      </c>
    </row>
    <row r="198" spans="1:7" x14ac:dyDescent="0.35">
      <c r="A198" s="23" t="s">
        <v>612</v>
      </c>
      <c r="B198" s="40" t="s">
        <v>3338</v>
      </c>
      <c r="C198" s="104">
        <f>('D. Insert Nat Trans Templ'!G449 +'D. Insert Nat Trans Templ'!G450)/1000000</f>
        <v>3534.6346050300017</v>
      </c>
      <c r="D198" s="105">
        <f>'D. Insert Nat Trans Templ'!C449 + 'D. Insert Nat Trans Templ'!C450</f>
        <v>4176</v>
      </c>
      <c r="E198" s="37"/>
      <c r="F198" s="111">
        <f t="shared" si="4"/>
        <v>3.8222363456060948E-2</v>
      </c>
      <c r="G198" s="111">
        <f t="shared" si="5"/>
        <v>1.3362900671024969E-2</v>
      </c>
    </row>
    <row r="199" spans="1:7" x14ac:dyDescent="0.35">
      <c r="A199" s="23" t="s">
        <v>613</v>
      </c>
      <c r="B199" s="40" t="s">
        <v>3339</v>
      </c>
      <c r="C199" s="104">
        <f>('D. Insert Nat Trans Templ'!G451 +'D. Insert Nat Trans Templ'!G452)/1000000</f>
        <v>2561.8654900700035</v>
      </c>
      <c r="D199" s="105">
        <f>'D. Insert Nat Trans Templ'!C451 + 'D. Insert Nat Trans Templ'!C452</f>
        <v>2708</v>
      </c>
      <c r="E199" s="40"/>
      <c r="F199" s="111">
        <f t="shared" si="4"/>
        <v>2.770316166419251E-2</v>
      </c>
      <c r="G199" s="111">
        <f t="shared" si="5"/>
        <v>8.6654058949079543E-3</v>
      </c>
    </row>
    <row r="200" spans="1:7" x14ac:dyDescent="0.35">
      <c r="A200" s="23" t="s">
        <v>614</v>
      </c>
      <c r="B200" s="40" t="s">
        <v>3340</v>
      </c>
      <c r="C200" s="104">
        <f>('D. Insert Nat Trans Templ'!G453)/1000000</f>
        <v>6941.5208190600006</v>
      </c>
      <c r="D200" s="105">
        <f>'D. Insert Nat Trans Templ'!C453</f>
        <v>5408</v>
      </c>
      <c r="E200" s="40"/>
      <c r="F200" s="111">
        <f t="shared" si="4"/>
        <v>7.5063298284455404E-2</v>
      </c>
      <c r="G200" s="111">
        <f t="shared" si="5"/>
        <v>1.7305212363243064E-2</v>
      </c>
    </row>
    <row r="201" spans="1:7" x14ac:dyDescent="0.35">
      <c r="A201" s="23" t="s">
        <v>615</v>
      </c>
      <c r="B201" s="40"/>
      <c r="C201" s="104"/>
      <c r="D201" s="105"/>
      <c r="E201" s="40"/>
      <c r="F201" s="111" t="str">
        <f t="shared" si="4"/>
        <v/>
      </c>
      <c r="G201" s="111" t="str">
        <f t="shared" si="5"/>
        <v/>
      </c>
    </row>
    <row r="202" spans="1:7" x14ac:dyDescent="0.35">
      <c r="A202" s="23" t="s">
        <v>616</v>
      </c>
      <c r="B202" s="40"/>
      <c r="C202" s="104"/>
      <c r="D202" s="105"/>
      <c r="E202" s="40"/>
      <c r="F202" s="111" t="str">
        <f t="shared" si="4"/>
        <v/>
      </c>
      <c r="G202" s="111" t="str">
        <f t="shared" si="5"/>
        <v/>
      </c>
    </row>
    <row r="203" spans="1:7" x14ac:dyDescent="0.35">
      <c r="A203" s="23" t="s">
        <v>617</v>
      </c>
      <c r="B203" s="40"/>
      <c r="C203" s="104"/>
      <c r="D203" s="105"/>
      <c r="E203" s="40"/>
      <c r="F203" s="111" t="str">
        <f t="shared" si="4"/>
        <v/>
      </c>
      <c r="G203" s="111" t="str">
        <f t="shared" si="5"/>
        <v/>
      </c>
    </row>
    <row r="204" spans="1:7" x14ac:dyDescent="0.35">
      <c r="A204" s="23" t="s">
        <v>618</v>
      </c>
      <c r="B204" s="40"/>
      <c r="C204" s="104"/>
      <c r="D204" s="105"/>
      <c r="E204" s="40"/>
      <c r="F204" s="111" t="str">
        <f t="shared" si="4"/>
        <v/>
      </c>
      <c r="G204" s="111" t="str">
        <f t="shared" si="5"/>
        <v/>
      </c>
    </row>
    <row r="205" spans="1:7" x14ac:dyDescent="0.35">
      <c r="A205" s="23" t="s">
        <v>619</v>
      </c>
      <c r="B205" s="40"/>
      <c r="C205" s="104"/>
      <c r="D205" s="105"/>
      <c r="F205" s="111" t="str">
        <f t="shared" si="4"/>
        <v/>
      </c>
      <c r="G205" s="111" t="str">
        <f t="shared" si="5"/>
        <v/>
      </c>
    </row>
    <row r="206" spans="1:7" x14ac:dyDescent="0.35">
      <c r="A206" s="23" t="s">
        <v>620</v>
      </c>
      <c r="B206" s="40"/>
      <c r="C206" s="104"/>
      <c r="D206" s="105"/>
      <c r="E206" s="93"/>
      <c r="F206" s="111" t="str">
        <f t="shared" si="4"/>
        <v/>
      </c>
      <c r="G206" s="111" t="str">
        <f t="shared" si="5"/>
        <v/>
      </c>
    </row>
    <row r="207" spans="1:7" x14ac:dyDescent="0.35">
      <c r="A207" s="23" t="s">
        <v>621</v>
      </c>
      <c r="B207" s="40"/>
      <c r="C207" s="104"/>
      <c r="D207" s="105"/>
      <c r="E207" s="93"/>
      <c r="F207" s="111" t="str">
        <f t="shared" si="4"/>
        <v/>
      </c>
      <c r="G207" s="111" t="str">
        <f t="shared" si="5"/>
        <v/>
      </c>
    </row>
    <row r="208" spans="1:7" x14ac:dyDescent="0.35">
      <c r="A208" s="23" t="s">
        <v>622</v>
      </c>
      <c r="B208" s="40"/>
      <c r="C208" s="104"/>
      <c r="D208" s="105"/>
      <c r="E208" s="93"/>
      <c r="F208" s="111" t="str">
        <f t="shared" si="4"/>
        <v/>
      </c>
      <c r="G208" s="111" t="str">
        <f t="shared" si="5"/>
        <v/>
      </c>
    </row>
    <row r="209" spans="1:7" x14ac:dyDescent="0.35">
      <c r="A209" s="23" t="s">
        <v>623</v>
      </c>
      <c r="B209" s="40"/>
      <c r="C209" s="104"/>
      <c r="D209" s="105"/>
      <c r="E209" s="93"/>
      <c r="F209" s="111" t="str">
        <f t="shared" si="4"/>
        <v/>
      </c>
      <c r="G209" s="111" t="str">
        <f t="shared" si="5"/>
        <v/>
      </c>
    </row>
    <row r="210" spans="1:7" x14ac:dyDescent="0.35">
      <c r="A210" s="23" t="s">
        <v>624</v>
      </c>
      <c r="B210" s="40"/>
      <c r="C210" s="104"/>
      <c r="D210" s="105"/>
      <c r="E210" s="93"/>
      <c r="F210" s="111" t="str">
        <f t="shared" si="4"/>
        <v/>
      </c>
      <c r="G210" s="111" t="str">
        <f t="shared" si="5"/>
        <v/>
      </c>
    </row>
    <row r="211" spans="1:7" x14ac:dyDescent="0.35">
      <c r="A211" s="23" t="s">
        <v>625</v>
      </c>
      <c r="B211" s="40"/>
      <c r="C211" s="104"/>
      <c r="D211" s="105"/>
      <c r="E211" s="93"/>
      <c r="F211" s="111" t="str">
        <f t="shared" si="4"/>
        <v/>
      </c>
      <c r="G211" s="111" t="str">
        <f t="shared" si="5"/>
        <v/>
      </c>
    </row>
    <row r="212" spans="1:7" x14ac:dyDescent="0.35">
      <c r="A212" s="23" t="s">
        <v>626</v>
      </c>
      <c r="B212" s="40"/>
      <c r="C212" s="104"/>
      <c r="D212" s="105"/>
      <c r="E212" s="93"/>
      <c r="F212" s="111" t="str">
        <f t="shared" si="4"/>
        <v/>
      </c>
      <c r="G212" s="111" t="str">
        <f t="shared" si="5"/>
        <v/>
      </c>
    </row>
    <row r="213" spans="1:7" x14ac:dyDescent="0.35">
      <c r="A213" s="23" t="s">
        <v>627</v>
      </c>
      <c r="B213" s="40"/>
      <c r="C213" s="104"/>
      <c r="D213" s="105"/>
      <c r="E213" s="93"/>
      <c r="F213" s="111" t="str">
        <f t="shared" si="4"/>
        <v/>
      </c>
      <c r="G213" s="111" t="str">
        <f t="shared" si="5"/>
        <v/>
      </c>
    </row>
    <row r="214" spans="1:7" x14ac:dyDescent="0.35">
      <c r="A214" s="23" t="s">
        <v>628</v>
      </c>
      <c r="B214" s="50" t="s">
        <v>91</v>
      </c>
      <c r="C214" s="106">
        <f>SUM(C190:C213)</f>
        <v>92475.563660350046</v>
      </c>
      <c r="D214" s="48">
        <f>SUM(D190:D213)</f>
        <v>312507</v>
      </c>
      <c r="E214" s="93"/>
      <c r="F214" s="120">
        <f>SUM(F190:F213)</f>
        <v>1.0000000000000002</v>
      </c>
      <c r="G214" s="120">
        <f>SUM(G190:G213)</f>
        <v>1</v>
      </c>
    </row>
    <row r="215" spans="1:7" ht="15" customHeight="1" x14ac:dyDescent="0.35">
      <c r="A215" s="42"/>
      <c r="B215" s="42" t="s">
        <v>629</v>
      </c>
      <c r="C215" s="42" t="s">
        <v>598</v>
      </c>
      <c r="D215" s="42" t="s">
        <v>599</v>
      </c>
      <c r="E215" s="44"/>
      <c r="F215" s="42" t="s">
        <v>432</v>
      </c>
      <c r="G215" s="42" t="s">
        <v>600</v>
      </c>
    </row>
    <row r="216" spans="1:7" x14ac:dyDescent="0.35">
      <c r="A216" s="23" t="s">
        <v>630</v>
      </c>
      <c r="B216" s="23" t="s">
        <v>631</v>
      </c>
      <c r="C216" s="99" t="s">
        <v>1149</v>
      </c>
      <c r="F216" s="119"/>
      <c r="G216" s="119"/>
    </row>
    <row r="217" spans="1:7" x14ac:dyDescent="0.35">
      <c r="F217" s="119"/>
      <c r="G217" s="119"/>
    </row>
    <row r="218" spans="1:7" x14ac:dyDescent="0.35">
      <c r="B218" s="40" t="s">
        <v>632</v>
      </c>
      <c r="F218" s="119"/>
      <c r="G218" s="119"/>
    </row>
    <row r="219" spans="1:7" x14ac:dyDescent="0.35">
      <c r="A219" s="23" t="s">
        <v>633</v>
      </c>
      <c r="B219" s="23" t="s">
        <v>634</v>
      </c>
      <c r="C219" s="104" t="s">
        <v>1149</v>
      </c>
      <c r="D219" s="105" t="s">
        <v>1149</v>
      </c>
      <c r="F219" s="111" t="str">
        <f t="shared" ref="F219:F233" si="6">IF($C$227=0,"",IF(C219="[for completion]","",C219/$C$227))</f>
        <v/>
      </c>
      <c r="G219" s="111" t="str">
        <f t="shared" ref="G219:G233" si="7">IF($D$227=0,"",IF(D219="[for completion]","",D219/$D$227))</f>
        <v/>
      </c>
    </row>
    <row r="220" spans="1:7" x14ac:dyDescent="0.35">
      <c r="A220" s="23" t="s">
        <v>635</v>
      </c>
      <c r="B220" s="23" t="s">
        <v>636</v>
      </c>
      <c r="C220" s="104" t="s">
        <v>1149</v>
      </c>
      <c r="D220" s="105" t="s">
        <v>1149</v>
      </c>
      <c r="F220" s="111" t="str">
        <f t="shared" si="6"/>
        <v/>
      </c>
      <c r="G220" s="111" t="str">
        <f t="shared" si="7"/>
        <v/>
      </c>
    </row>
    <row r="221" spans="1:7" x14ac:dyDescent="0.35">
      <c r="A221" s="23" t="s">
        <v>637</v>
      </c>
      <c r="B221" s="23" t="s">
        <v>638</v>
      </c>
      <c r="C221" s="104" t="s">
        <v>1149</v>
      </c>
      <c r="D221" s="105" t="s">
        <v>1149</v>
      </c>
      <c r="F221" s="111" t="str">
        <f t="shared" si="6"/>
        <v/>
      </c>
      <c r="G221" s="111" t="str">
        <f t="shared" si="7"/>
        <v/>
      </c>
    </row>
    <row r="222" spans="1:7" x14ac:dyDescent="0.35">
      <c r="A222" s="23" t="s">
        <v>639</v>
      </c>
      <c r="B222" s="23" t="s">
        <v>640</v>
      </c>
      <c r="C222" s="104" t="s">
        <v>1149</v>
      </c>
      <c r="D222" s="105" t="s">
        <v>1149</v>
      </c>
      <c r="F222" s="111" t="str">
        <f t="shared" si="6"/>
        <v/>
      </c>
      <c r="G222" s="111" t="str">
        <f t="shared" si="7"/>
        <v/>
      </c>
    </row>
    <row r="223" spans="1:7" x14ac:dyDescent="0.35">
      <c r="A223" s="23" t="s">
        <v>641</v>
      </c>
      <c r="B223" s="23" t="s">
        <v>642</v>
      </c>
      <c r="C223" s="104" t="s">
        <v>1149</v>
      </c>
      <c r="D223" s="105" t="s">
        <v>1149</v>
      </c>
      <c r="F223" s="111" t="str">
        <f t="shared" si="6"/>
        <v/>
      </c>
      <c r="G223" s="111" t="str">
        <f t="shared" si="7"/>
        <v/>
      </c>
    </row>
    <row r="224" spans="1:7" x14ac:dyDescent="0.35">
      <c r="A224" s="23" t="s">
        <v>643</v>
      </c>
      <c r="B224" s="23" t="s">
        <v>644</v>
      </c>
      <c r="C224" s="104" t="s">
        <v>1149</v>
      </c>
      <c r="D224" s="105" t="s">
        <v>1149</v>
      </c>
      <c r="F224" s="111" t="str">
        <f t="shared" si="6"/>
        <v/>
      </c>
      <c r="G224" s="111" t="str">
        <f t="shared" si="7"/>
        <v/>
      </c>
    </row>
    <row r="225" spans="1:7" x14ac:dyDescent="0.35">
      <c r="A225" s="23" t="s">
        <v>645</v>
      </c>
      <c r="B225" s="23" t="s">
        <v>646</v>
      </c>
      <c r="C225" s="104" t="s">
        <v>1149</v>
      </c>
      <c r="D225" s="105" t="s">
        <v>1149</v>
      </c>
      <c r="F225" s="111" t="str">
        <f t="shared" si="6"/>
        <v/>
      </c>
      <c r="G225" s="111" t="str">
        <f t="shared" si="7"/>
        <v/>
      </c>
    </row>
    <row r="226" spans="1:7" x14ac:dyDescent="0.35">
      <c r="A226" s="23" t="s">
        <v>647</v>
      </c>
      <c r="B226" s="23" t="s">
        <v>648</v>
      </c>
      <c r="C226" s="104" t="s">
        <v>1149</v>
      </c>
      <c r="D226" s="105" t="s">
        <v>1149</v>
      </c>
      <c r="F226" s="111" t="str">
        <f t="shared" si="6"/>
        <v/>
      </c>
      <c r="G226" s="111" t="str">
        <f t="shared" si="7"/>
        <v/>
      </c>
    </row>
    <row r="227" spans="1:7" x14ac:dyDescent="0.35">
      <c r="A227" s="23" t="s">
        <v>649</v>
      </c>
      <c r="B227" s="50" t="s">
        <v>91</v>
      </c>
      <c r="C227" s="104">
        <f>SUM(C219:C226)</f>
        <v>0</v>
      </c>
      <c r="D227" s="105">
        <f>SUM(D219:D226)</f>
        <v>0</v>
      </c>
      <c r="F227" s="99">
        <f>SUM(F219:F226)</f>
        <v>0</v>
      </c>
      <c r="G227" s="99">
        <f>SUM(G219:G226)</f>
        <v>0</v>
      </c>
    </row>
    <row r="228" spans="1:7" hidden="1" outlineLevel="1" x14ac:dyDescent="0.35">
      <c r="A228" s="23" t="s">
        <v>650</v>
      </c>
      <c r="B228" s="52" t="s">
        <v>651</v>
      </c>
      <c r="C228" s="104"/>
      <c r="D228" s="105"/>
      <c r="F228" s="111" t="str">
        <f t="shared" si="6"/>
        <v/>
      </c>
      <c r="G228" s="111" t="str">
        <f t="shared" si="7"/>
        <v/>
      </c>
    </row>
    <row r="229" spans="1:7" hidden="1" outlineLevel="1" x14ac:dyDescent="0.35">
      <c r="A229" s="23" t="s">
        <v>652</v>
      </c>
      <c r="B229" s="52" t="s">
        <v>653</v>
      </c>
      <c r="C229" s="104"/>
      <c r="D229" s="105"/>
      <c r="F229" s="111" t="str">
        <f t="shared" si="6"/>
        <v/>
      </c>
      <c r="G229" s="111" t="str">
        <f t="shared" si="7"/>
        <v/>
      </c>
    </row>
    <row r="230" spans="1:7" hidden="1" outlineLevel="1" x14ac:dyDescent="0.35">
      <c r="A230" s="23" t="s">
        <v>654</v>
      </c>
      <c r="B230" s="52" t="s">
        <v>655</v>
      </c>
      <c r="C230" s="104"/>
      <c r="D230" s="105"/>
      <c r="F230" s="111" t="str">
        <f t="shared" si="6"/>
        <v/>
      </c>
      <c r="G230" s="111" t="str">
        <f t="shared" si="7"/>
        <v/>
      </c>
    </row>
    <row r="231" spans="1:7" hidden="1" outlineLevel="1" x14ac:dyDescent="0.35">
      <c r="A231" s="23" t="s">
        <v>656</v>
      </c>
      <c r="B231" s="52" t="s">
        <v>657</v>
      </c>
      <c r="C231" s="104"/>
      <c r="D231" s="105"/>
      <c r="F231" s="111" t="str">
        <f t="shared" si="6"/>
        <v/>
      </c>
      <c r="G231" s="111" t="str">
        <f t="shared" si="7"/>
        <v/>
      </c>
    </row>
    <row r="232" spans="1:7" hidden="1" outlineLevel="1" x14ac:dyDescent="0.35">
      <c r="A232" s="23" t="s">
        <v>658</v>
      </c>
      <c r="B232" s="52" t="s">
        <v>659</v>
      </c>
      <c r="C232" s="104"/>
      <c r="D232" s="105"/>
      <c r="F232" s="111" t="str">
        <f t="shared" si="6"/>
        <v/>
      </c>
      <c r="G232" s="111" t="str">
        <f t="shared" si="7"/>
        <v/>
      </c>
    </row>
    <row r="233" spans="1:7" hidden="1" outlineLevel="1" x14ac:dyDescent="0.35">
      <c r="A233" s="23" t="s">
        <v>660</v>
      </c>
      <c r="B233" s="52" t="s">
        <v>661</v>
      </c>
      <c r="C233" s="104"/>
      <c r="D233" s="105"/>
      <c r="F233" s="111" t="str">
        <f t="shared" si="6"/>
        <v/>
      </c>
      <c r="G233" s="111" t="str">
        <f t="shared" si="7"/>
        <v/>
      </c>
    </row>
    <row r="234" spans="1:7" hidden="1" outlineLevel="1" x14ac:dyDescent="0.35">
      <c r="A234" s="23" t="s">
        <v>662</v>
      </c>
      <c r="B234" s="52"/>
      <c r="F234" s="111"/>
      <c r="G234" s="111"/>
    </row>
    <row r="235" spans="1:7" hidden="1" outlineLevel="1" x14ac:dyDescent="0.35">
      <c r="A235" s="23" t="s">
        <v>663</v>
      </c>
      <c r="B235" s="52"/>
      <c r="F235" s="111"/>
      <c r="G235" s="111"/>
    </row>
    <row r="236" spans="1:7" hidden="1" outlineLevel="1" x14ac:dyDescent="0.35">
      <c r="A236" s="23" t="s">
        <v>664</v>
      </c>
      <c r="B236" s="52"/>
      <c r="F236" s="111"/>
      <c r="G236" s="111"/>
    </row>
    <row r="237" spans="1:7" ht="15" customHeight="1" collapsed="1" x14ac:dyDescent="0.35">
      <c r="A237" s="42"/>
      <c r="B237" s="42" t="s">
        <v>665</v>
      </c>
      <c r="C237" s="42" t="s">
        <v>598</v>
      </c>
      <c r="D237" s="42" t="s">
        <v>599</v>
      </c>
      <c r="E237" s="44"/>
      <c r="F237" s="42" t="s">
        <v>432</v>
      </c>
      <c r="G237" s="42" t="s">
        <v>600</v>
      </c>
    </row>
    <row r="238" spans="1:7" x14ac:dyDescent="0.35">
      <c r="A238" s="23" t="s">
        <v>666</v>
      </c>
      <c r="B238" s="23" t="s">
        <v>631</v>
      </c>
      <c r="C238" s="99">
        <f>'D. Insert Nat Trans Templ'!C292</f>
        <v>0.516998830673147</v>
      </c>
      <c r="F238" s="119"/>
      <c r="G238" s="119"/>
    </row>
    <row r="239" spans="1:7" x14ac:dyDescent="0.35">
      <c r="F239" s="119"/>
      <c r="G239" s="119"/>
    </row>
    <row r="240" spans="1:7" x14ac:dyDescent="0.35">
      <c r="B240" s="40" t="s">
        <v>632</v>
      </c>
      <c r="F240" s="119"/>
      <c r="G240" s="119"/>
    </row>
    <row r="241" spans="1:7" x14ac:dyDescent="0.35">
      <c r="A241" s="23" t="s">
        <v>667</v>
      </c>
      <c r="B241" s="23" t="s">
        <v>634</v>
      </c>
      <c r="C241" s="104">
        <f>(SUM('D. Insert Nat Trans Templ'!G393:G397)/1000000)</f>
        <v>27946.54268206995</v>
      </c>
      <c r="D241" s="105">
        <f>SUM('D. Insert Nat Trans Templ'!C393:C397)</f>
        <v>150328</v>
      </c>
      <c r="F241" s="111">
        <f>IF($C$249=0,"",IF(C241="[Mark as ND1 if not relevant]","",C241/$C$249))</f>
        <v>0.30220462115498686</v>
      </c>
      <c r="G241" s="111">
        <f>IF($D$249=0,"",IF(D241="[Mark as ND1 if not relevant]","",D241/$D$249))</f>
        <v>0.48103882473032605</v>
      </c>
    </row>
    <row r="242" spans="1:7" x14ac:dyDescent="0.35">
      <c r="A242" s="23" t="s">
        <v>668</v>
      </c>
      <c r="B242" s="23" t="s">
        <v>636</v>
      </c>
      <c r="C242" s="104">
        <f>(SUM('D. Insert Nat Trans Templ'!G398:G399)/1000000)</f>
        <v>16560.761025349999</v>
      </c>
      <c r="D242" s="105">
        <f>'D. Insert Nat Trans Templ'!C398+'D. Insert Nat Trans Templ'!C399</f>
        <v>52547</v>
      </c>
      <c r="F242" s="111">
        <f t="shared" ref="F242:F248" si="8">IF($C$249=0,"",IF(C242="[Mark as ND1 if not relevant]","",C242/$C$249))</f>
        <v>0.17908256375895568</v>
      </c>
      <c r="G242" s="111">
        <f t="shared" ref="G242:G248" si="9">IF($D$249=0,"",IF(D242="[Mark as ND1 if not relevant]","",D242/$D$249))</f>
        <v>0.16814663351540926</v>
      </c>
    </row>
    <row r="243" spans="1:7" x14ac:dyDescent="0.35">
      <c r="A243" s="23" t="s">
        <v>669</v>
      </c>
      <c r="B243" s="23" t="s">
        <v>638</v>
      </c>
      <c r="C243" s="104">
        <f>(SUM('D. Insert Nat Trans Templ'!G400:G401)/1000000)</f>
        <v>14863.516697670068</v>
      </c>
      <c r="D243" s="105">
        <f>'D. Insert Nat Trans Templ'!C400+'D. Insert Nat Trans Templ'!C401</f>
        <v>40325</v>
      </c>
      <c r="F243" s="111">
        <f t="shared" si="8"/>
        <v>0.16072912788357485</v>
      </c>
      <c r="G243" s="111">
        <f t="shared" si="9"/>
        <v>0.12903710956874567</v>
      </c>
    </row>
    <row r="244" spans="1:7" x14ac:dyDescent="0.35">
      <c r="A244" s="23" t="s">
        <v>670</v>
      </c>
      <c r="B244" s="23" t="s">
        <v>640</v>
      </c>
      <c r="C244" s="104">
        <f>(SUM('D. Insert Nat Trans Templ'!G402:G403)/1000000)</f>
        <v>12874.673255420013</v>
      </c>
      <c r="D244" s="105">
        <f>'D. Insert Nat Trans Templ'!C402+'D. Insert Nat Trans Templ'!C403</f>
        <v>30355</v>
      </c>
      <c r="F244" s="111">
        <f t="shared" si="8"/>
        <v>0.13922243613141855</v>
      </c>
      <c r="G244" s="111">
        <f t="shared" si="9"/>
        <v>9.7133824202337862E-2</v>
      </c>
    </row>
    <row r="245" spans="1:7" x14ac:dyDescent="0.35">
      <c r="A245" s="23" t="s">
        <v>671</v>
      </c>
      <c r="B245" s="23" t="s">
        <v>642</v>
      </c>
      <c r="C245" s="104">
        <f>(SUM('D. Insert Nat Trans Templ'!G404:G405)/1000000)</f>
        <v>12330.849243470017</v>
      </c>
      <c r="D245" s="105">
        <f>'D. Insert Nat Trans Templ'!C404+'D. Insert Nat Trans Templ'!C405</f>
        <v>25155</v>
      </c>
      <c r="F245" s="111">
        <f t="shared" si="8"/>
        <v>0.13334170407178617</v>
      </c>
      <c r="G245" s="111">
        <f t="shared" si="9"/>
        <v>8.0494196929988771E-2</v>
      </c>
    </row>
    <row r="246" spans="1:7" x14ac:dyDescent="0.35">
      <c r="A246" s="23" t="s">
        <v>672</v>
      </c>
      <c r="B246" s="23" t="s">
        <v>644</v>
      </c>
      <c r="C246" s="104">
        <f>(SUM('D. Insert Nat Trans Templ'!G406)/1000000)</f>
        <v>6823.1323152099749</v>
      </c>
      <c r="D246" s="105">
        <f>'D. Insert Nat Trans Templ'!C406</f>
        <v>12083</v>
      </c>
      <c r="F246" s="111">
        <f t="shared" si="8"/>
        <v>7.3783084364539772E-2</v>
      </c>
      <c r="G246" s="111">
        <f t="shared" si="9"/>
        <v>3.8664733909960419E-2</v>
      </c>
    </row>
    <row r="247" spans="1:7" x14ac:dyDescent="0.35">
      <c r="A247" s="23" t="s">
        <v>673</v>
      </c>
      <c r="B247" s="23" t="s">
        <v>646</v>
      </c>
      <c r="C247" s="104">
        <f>(SUM('D. Insert Nat Trans Templ'!G407)/1000000)</f>
        <v>1032.2355309800012</v>
      </c>
      <c r="D247" s="105">
        <f>'D. Insert Nat Trans Templ'!C407</f>
        <v>1661</v>
      </c>
      <c r="F247" s="111">
        <f t="shared" si="8"/>
        <v>1.1162251843862879E-2</v>
      </c>
      <c r="G247" s="111">
        <f t="shared" si="9"/>
        <v>5.3150809421868951E-3</v>
      </c>
    </row>
    <row r="248" spans="1:7" x14ac:dyDescent="0.35">
      <c r="A248" s="23" t="s">
        <v>674</v>
      </c>
      <c r="B248" s="23" t="s">
        <v>648</v>
      </c>
      <c r="C248" s="104">
        <f>(SUM('D. Insert Nat Trans Templ'!G408)/1000000)</f>
        <v>43.852910180000016</v>
      </c>
      <c r="D248" s="105">
        <f>'D. Insert Nat Trans Templ'!C408</f>
        <v>53</v>
      </c>
      <c r="F248" s="111">
        <f t="shared" si="8"/>
        <v>4.7421079087515158E-4</v>
      </c>
      <c r="G248" s="111">
        <f t="shared" si="9"/>
        <v>1.6959620104509658E-4</v>
      </c>
    </row>
    <row r="249" spans="1:7" x14ac:dyDescent="0.35">
      <c r="A249" s="23" t="s">
        <v>675</v>
      </c>
      <c r="B249" s="50" t="s">
        <v>91</v>
      </c>
      <c r="C249" s="104">
        <f>SUM(C241:C248)</f>
        <v>92475.563660350032</v>
      </c>
      <c r="D249" s="105">
        <f>SUM(D241:D248)</f>
        <v>312507</v>
      </c>
      <c r="F249" s="99">
        <f>SUM(F241:F248)</f>
        <v>0.99999999999999978</v>
      </c>
      <c r="G249" s="99">
        <f>SUM(G241:G248)</f>
        <v>1</v>
      </c>
    </row>
    <row r="250" spans="1:7" hidden="1" outlineLevel="1" x14ac:dyDescent="0.35">
      <c r="A250" s="23" t="s">
        <v>676</v>
      </c>
      <c r="B250" s="52" t="s">
        <v>651</v>
      </c>
      <c r="C250" s="104"/>
      <c r="D250" s="105"/>
      <c r="F250" s="111">
        <f t="shared" ref="F250:F255" si="10">IF($C$249=0,"",IF(C250="[for completion]","",C250/$C$249))</f>
        <v>0</v>
      </c>
      <c r="G250" s="111">
        <f t="shared" ref="G250:G255" si="11">IF($D$249=0,"",IF(D250="[for completion]","",D250/$D$249))</f>
        <v>0</v>
      </c>
    </row>
    <row r="251" spans="1:7" hidden="1" outlineLevel="1" x14ac:dyDescent="0.35">
      <c r="A251" s="23" t="s">
        <v>677</v>
      </c>
      <c r="B251" s="52" t="s">
        <v>653</v>
      </c>
      <c r="C251" s="104"/>
      <c r="D251" s="105"/>
      <c r="F251" s="111">
        <f t="shared" si="10"/>
        <v>0</v>
      </c>
      <c r="G251" s="111">
        <f t="shared" si="11"/>
        <v>0</v>
      </c>
    </row>
    <row r="252" spans="1:7" hidden="1" outlineLevel="1" x14ac:dyDescent="0.35">
      <c r="A252" s="23" t="s">
        <v>678</v>
      </c>
      <c r="B252" s="52" t="s">
        <v>655</v>
      </c>
      <c r="C252" s="104"/>
      <c r="D252" s="105"/>
      <c r="F252" s="111">
        <f t="shared" si="10"/>
        <v>0</v>
      </c>
      <c r="G252" s="111">
        <f t="shared" si="11"/>
        <v>0</v>
      </c>
    </row>
    <row r="253" spans="1:7" hidden="1" outlineLevel="1" x14ac:dyDescent="0.35">
      <c r="A253" s="23" t="s">
        <v>679</v>
      </c>
      <c r="B253" s="52" t="s">
        <v>657</v>
      </c>
      <c r="C253" s="104"/>
      <c r="D253" s="105"/>
      <c r="F253" s="111">
        <f t="shared" si="10"/>
        <v>0</v>
      </c>
      <c r="G253" s="111">
        <f t="shared" si="11"/>
        <v>0</v>
      </c>
    </row>
    <row r="254" spans="1:7" hidden="1" outlineLevel="1" x14ac:dyDescent="0.35">
      <c r="A254" s="23" t="s">
        <v>680</v>
      </c>
      <c r="B254" s="52" t="s">
        <v>659</v>
      </c>
      <c r="C254" s="104"/>
      <c r="D254" s="105"/>
      <c r="F254" s="111">
        <f t="shared" si="10"/>
        <v>0</v>
      </c>
      <c r="G254" s="111">
        <f t="shared" si="11"/>
        <v>0</v>
      </c>
    </row>
    <row r="255" spans="1:7" hidden="1" outlineLevel="1" x14ac:dyDescent="0.35">
      <c r="A255" s="23" t="s">
        <v>681</v>
      </c>
      <c r="B255" s="52" t="s">
        <v>661</v>
      </c>
      <c r="C255" s="104"/>
      <c r="D255" s="105"/>
      <c r="F255" s="111">
        <f t="shared" si="10"/>
        <v>0</v>
      </c>
      <c r="G255" s="111">
        <f t="shared" si="11"/>
        <v>0</v>
      </c>
    </row>
    <row r="256" spans="1:7" hidden="1" outlineLevel="1" x14ac:dyDescent="0.35">
      <c r="A256" s="23" t="s">
        <v>682</v>
      </c>
      <c r="B256" s="52"/>
      <c r="F256" s="49"/>
      <c r="G256" s="49"/>
    </row>
    <row r="257" spans="1:14" hidden="1" outlineLevel="1" x14ac:dyDescent="0.35">
      <c r="A257" s="23" t="s">
        <v>683</v>
      </c>
      <c r="B257" s="52"/>
      <c r="F257" s="49"/>
      <c r="G257" s="49"/>
    </row>
    <row r="258" spans="1:14" hidden="1" outlineLevel="1" x14ac:dyDescent="0.35">
      <c r="A258" s="23" t="s">
        <v>684</v>
      </c>
      <c r="B258" s="52"/>
      <c r="F258" s="49"/>
      <c r="G258" s="49"/>
    </row>
    <row r="259" spans="1:14" ht="15" customHeight="1" collapsed="1" x14ac:dyDescent="0.35">
      <c r="A259" s="42"/>
      <c r="B259" s="87" t="s">
        <v>685</v>
      </c>
      <c r="C259" s="42" t="s">
        <v>432</v>
      </c>
      <c r="D259" s="42"/>
      <c r="E259" s="44"/>
      <c r="F259" s="42"/>
      <c r="G259" s="42"/>
    </row>
    <row r="260" spans="1:14" x14ac:dyDescent="0.35">
      <c r="A260" s="23" t="s">
        <v>686</v>
      </c>
      <c r="B260" s="23" t="s">
        <v>687</v>
      </c>
      <c r="C260" s="99">
        <f>'D. Insert Nat Trans Templ'!I370</f>
        <v>0.78058814209294236</v>
      </c>
      <c r="E260" s="93"/>
      <c r="F260" s="93"/>
      <c r="G260" s="93"/>
    </row>
    <row r="261" spans="1:14" x14ac:dyDescent="0.35">
      <c r="A261" s="23" t="s">
        <v>688</v>
      </c>
      <c r="B261" s="23" t="s">
        <v>689</v>
      </c>
      <c r="C261" s="99" t="s">
        <v>1149</v>
      </c>
      <c r="E261" s="93"/>
      <c r="F261" s="93"/>
    </row>
    <row r="262" spans="1:14" x14ac:dyDescent="0.35">
      <c r="A262" s="23" t="s">
        <v>690</v>
      </c>
      <c r="B262" s="23" t="s">
        <v>691</v>
      </c>
      <c r="C262" s="99">
        <f>'D. Insert Nat Trans Templ'!I369</f>
        <v>0.21941185790705756</v>
      </c>
      <c r="E262" s="93"/>
      <c r="F262" s="93"/>
    </row>
    <row r="263" spans="1:14" x14ac:dyDescent="0.35">
      <c r="A263" s="23" t="s">
        <v>692</v>
      </c>
      <c r="B263" s="23" t="s">
        <v>2130</v>
      </c>
      <c r="C263" s="99" t="s">
        <v>1149</v>
      </c>
      <c r="E263" s="93"/>
      <c r="F263" s="93"/>
    </row>
    <row r="264" spans="1:14" x14ac:dyDescent="0.35">
      <c r="A264" s="23" t="s">
        <v>1332</v>
      </c>
      <c r="B264" s="40" t="s">
        <v>1324</v>
      </c>
      <c r="C264" s="99" t="s">
        <v>1149</v>
      </c>
      <c r="D264" s="37"/>
      <c r="E264" s="37"/>
      <c r="F264" s="55"/>
      <c r="G264" s="55"/>
      <c r="H264" s="21"/>
      <c r="I264" s="23"/>
      <c r="J264" s="23"/>
      <c r="K264" s="23"/>
      <c r="L264" s="21"/>
      <c r="M264" s="21"/>
      <c r="N264" s="21"/>
    </row>
    <row r="265" spans="1:14" x14ac:dyDescent="0.35">
      <c r="A265" s="23" t="s">
        <v>2131</v>
      </c>
      <c r="B265" s="23" t="s">
        <v>89</v>
      </c>
      <c r="C265" s="99" t="s">
        <v>1149</v>
      </c>
      <c r="E265" s="93"/>
      <c r="F265" s="93"/>
    </row>
    <row r="266" spans="1:14" hidden="1" outlineLevel="1" x14ac:dyDescent="0.35">
      <c r="A266" s="23" t="s">
        <v>693</v>
      </c>
      <c r="B266" s="52" t="s">
        <v>695</v>
      </c>
      <c r="C266" s="121"/>
      <c r="E266" s="93"/>
      <c r="F266" s="93"/>
    </row>
    <row r="267" spans="1:14" hidden="1" outlineLevel="1" x14ac:dyDescent="0.35">
      <c r="A267" s="23" t="s">
        <v>694</v>
      </c>
      <c r="B267" s="52" t="s">
        <v>697</v>
      </c>
      <c r="C267" s="99"/>
      <c r="E267" s="93"/>
      <c r="F267" s="93"/>
    </row>
    <row r="268" spans="1:14" hidden="1" outlineLevel="1" x14ac:dyDescent="0.35">
      <c r="A268" s="23" t="s">
        <v>696</v>
      </c>
      <c r="B268" s="52" t="s">
        <v>699</v>
      </c>
      <c r="C268" s="99"/>
      <c r="E268" s="93"/>
      <c r="F268" s="93"/>
    </row>
    <row r="269" spans="1:14" hidden="1" outlineLevel="1" x14ac:dyDescent="0.35">
      <c r="A269" s="23" t="s">
        <v>698</v>
      </c>
      <c r="B269" s="52" t="s">
        <v>701</v>
      </c>
      <c r="C269" s="99"/>
      <c r="E269" s="93"/>
      <c r="F269" s="93"/>
    </row>
    <row r="270" spans="1:14" hidden="1" outlineLevel="1" x14ac:dyDescent="0.35">
      <c r="A270" s="23" t="s">
        <v>700</v>
      </c>
      <c r="B270" s="52" t="s">
        <v>93</v>
      </c>
      <c r="C270" s="99"/>
      <c r="E270" s="93"/>
      <c r="F270" s="93"/>
    </row>
    <row r="271" spans="1:14" hidden="1" outlineLevel="1" x14ac:dyDescent="0.35">
      <c r="A271" s="23" t="s">
        <v>702</v>
      </c>
      <c r="B271" s="52" t="s">
        <v>93</v>
      </c>
      <c r="C271" s="99"/>
      <c r="E271" s="93"/>
      <c r="F271" s="93"/>
    </row>
    <row r="272" spans="1:14" hidden="1" outlineLevel="1" x14ac:dyDescent="0.35">
      <c r="A272" s="23" t="s">
        <v>703</v>
      </c>
      <c r="B272" s="52" t="s">
        <v>93</v>
      </c>
      <c r="C272" s="99"/>
      <c r="E272" s="93"/>
      <c r="F272" s="93"/>
    </row>
    <row r="273" spans="1:7" hidden="1" outlineLevel="1" x14ac:dyDescent="0.35">
      <c r="A273" s="23" t="s">
        <v>704</v>
      </c>
      <c r="B273" s="52" t="s">
        <v>93</v>
      </c>
      <c r="C273" s="99"/>
      <c r="E273" s="93"/>
      <c r="F273" s="93"/>
    </row>
    <row r="274" spans="1:7" hidden="1" outlineLevel="1" x14ac:dyDescent="0.35">
      <c r="A274" s="23" t="s">
        <v>705</v>
      </c>
      <c r="B274" s="52" t="s">
        <v>93</v>
      </c>
      <c r="C274" s="99"/>
      <c r="E274" s="93"/>
      <c r="F274" s="93"/>
    </row>
    <row r="275" spans="1:7" hidden="1" outlineLevel="1" x14ac:dyDescent="0.35">
      <c r="A275" s="23" t="s">
        <v>706</v>
      </c>
      <c r="B275" s="52" t="s">
        <v>93</v>
      </c>
      <c r="C275" s="99"/>
      <c r="E275" s="93"/>
      <c r="F275" s="93"/>
    </row>
    <row r="276" spans="1:7" ht="15" customHeight="1" collapsed="1" x14ac:dyDescent="0.35">
      <c r="A276" s="42"/>
      <c r="B276" s="87" t="s">
        <v>707</v>
      </c>
      <c r="C276" s="42" t="s">
        <v>432</v>
      </c>
      <c r="D276" s="42"/>
      <c r="E276" s="44"/>
      <c r="F276" s="42"/>
      <c r="G276" s="45"/>
    </row>
    <row r="277" spans="1:7" x14ac:dyDescent="0.35">
      <c r="A277" s="23" t="s">
        <v>6</v>
      </c>
      <c r="B277" s="23" t="s">
        <v>1325</v>
      </c>
      <c r="C277" s="99">
        <v>1</v>
      </c>
      <c r="E277" s="21"/>
      <c r="F277" s="21"/>
    </row>
    <row r="278" spans="1:7" x14ac:dyDescent="0.35">
      <c r="A278" s="23" t="s">
        <v>708</v>
      </c>
      <c r="B278" s="23" t="s">
        <v>709</v>
      </c>
      <c r="C278" s="99">
        <v>0</v>
      </c>
      <c r="E278" s="21"/>
      <c r="F278" s="21"/>
    </row>
    <row r="279" spans="1:7" x14ac:dyDescent="0.35">
      <c r="A279" s="23" t="s">
        <v>710</v>
      </c>
      <c r="B279" s="23" t="s">
        <v>89</v>
      </c>
      <c r="C279" s="99">
        <v>0</v>
      </c>
      <c r="E279" s="21"/>
      <c r="F279" s="21"/>
    </row>
    <row r="280" spans="1:7" hidden="1" outlineLevel="1" x14ac:dyDescent="0.35">
      <c r="A280" s="23" t="s">
        <v>711</v>
      </c>
      <c r="C280" s="99"/>
      <c r="E280" s="21"/>
      <c r="F280" s="21"/>
    </row>
    <row r="281" spans="1:7" hidden="1" outlineLevel="1" x14ac:dyDescent="0.35">
      <c r="A281" s="23" t="s">
        <v>712</v>
      </c>
      <c r="C281" s="99"/>
      <c r="E281" s="21"/>
      <c r="F281" s="21"/>
    </row>
    <row r="282" spans="1:7" hidden="1" outlineLevel="1" x14ac:dyDescent="0.35">
      <c r="A282" s="23" t="s">
        <v>713</v>
      </c>
      <c r="C282" s="99"/>
      <c r="E282" s="21"/>
      <c r="F282" s="21"/>
    </row>
    <row r="283" spans="1:7" hidden="1" outlineLevel="1" x14ac:dyDescent="0.35">
      <c r="A283" s="23" t="s">
        <v>714</v>
      </c>
      <c r="C283" s="99"/>
      <c r="E283" s="21"/>
      <c r="F283" s="21"/>
    </row>
    <row r="284" spans="1:7" hidden="1" outlineLevel="1" x14ac:dyDescent="0.35">
      <c r="A284" s="23" t="s">
        <v>715</v>
      </c>
      <c r="C284" s="99"/>
      <c r="E284" s="21"/>
      <c r="F284" s="21"/>
    </row>
    <row r="285" spans="1:7" hidden="1" outlineLevel="1" x14ac:dyDescent="0.35">
      <c r="A285" s="23" t="s">
        <v>716</v>
      </c>
      <c r="C285" s="99"/>
      <c r="E285" s="21"/>
      <c r="F285" s="21"/>
    </row>
    <row r="286" spans="1:7" customFormat="1" collapsed="1" x14ac:dyDescent="0.35">
      <c r="A286" s="43"/>
      <c r="B286" s="43" t="s">
        <v>2216</v>
      </c>
      <c r="C286" s="43" t="s">
        <v>60</v>
      </c>
      <c r="D286" s="43" t="s">
        <v>1566</v>
      </c>
      <c r="E286" s="43"/>
      <c r="F286" s="43" t="s">
        <v>432</v>
      </c>
      <c r="G286" s="43" t="s">
        <v>1825</v>
      </c>
    </row>
    <row r="287" spans="1:7" customFormat="1" x14ac:dyDescent="0.35">
      <c r="A287" s="23" t="s">
        <v>1904</v>
      </c>
      <c r="B287" s="40"/>
      <c r="C287" s="104"/>
      <c r="D287" s="23"/>
      <c r="E287" s="29"/>
      <c r="F287" s="111" t="str">
        <f>IF($C$305=0,"",IF(C287="[For completion]","",C287/$C$305))</f>
        <v/>
      </c>
      <c r="G287" s="111" t="str">
        <f>IF($D$305=0,"",IF(D287="[For completion]","",D287/$D$305))</f>
        <v/>
      </c>
    </row>
    <row r="288" spans="1:7" customFormat="1" x14ac:dyDescent="0.35">
      <c r="A288" s="23" t="s">
        <v>1905</v>
      </c>
      <c r="B288" s="40"/>
      <c r="C288" s="104"/>
      <c r="D288" s="23"/>
      <c r="E288" s="29"/>
      <c r="F288" s="111" t="str">
        <f t="shared" ref="F288:F304" si="12">IF($C$305=0,"",IF(C288="[For completion]","",C288/$C$305))</f>
        <v/>
      </c>
      <c r="G288" s="111" t="str">
        <f t="shared" ref="G288:G304" si="13">IF($D$305=0,"",IF(D288="[For completion]","",D288/$D$305))</f>
        <v/>
      </c>
    </row>
    <row r="289" spans="1:7" customFormat="1" x14ac:dyDescent="0.35">
      <c r="A289" s="23" t="s">
        <v>1906</v>
      </c>
      <c r="B289" s="40"/>
      <c r="C289" s="104"/>
      <c r="D289" s="23"/>
      <c r="E289" s="29"/>
      <c r="F289" s="111" t="str">
        <f t="shared" si="12"/>
        <v/>
      </c>
      <c r="G289" s="111" t="str">
        <f t="shared" si="13"/>
        <v/>
      </c>
    </row>
    <row r="290" spans="1:7" customFormat="1" x14ac:dyDescent="0.35">
      <c r="A290" s="23" t="s">
        <v>1907</v>
      </c>
      <c r="B290" s="40"/>
      <c r="C290" s="104"/>
      <c r="D290" s="23"/>
      <c r="E290" s="29"/>
      <c r="F290" s="111" t="str">
        <f t="shared" si="12"/>
        <v/>
      </c>
      <c r="G290" s="111" t="str">
        <f t="shared" si="13"/>
        <v/>
      </c>
    </row>
    <row r="291" spans="1:7" customFormat="1" x14ac:dyDescent="0.35">
      <c r="A291" s="23" t="s">
        <v>1908</v>
      </c>
      <c r="B291" s="40"/>
      <c r="C291" s="104"/>
      <c r="D291" s="23"/>
      <c r="E291" s="29"/>
      <c r="F291" s="111" t="str">
        <f t="shared" si="12"/>
        <v/>
      </c>
      <c r="G291" s="111" t="str">
        <f t="shared" si="13"/>
        <v/>
      </c>
    </row>
    <row r="292" spans="1:7" customFormat="1" x14ac:dyDescent="0.35">
      <c r="A292" s="23" t="s">
        <v>1909</v>
      </c>
      <c r="B292" s="40"/>
      <c r="C292" s="104"/>
      <c r="D292" s="23"/>
      <c r="E292" s="29"/>
      <c r="F292" s="111" t="str">
        <f t="shared" si="12"/>
        <v/>
      </c>
      <c r="G292" s="111" t="str">
        <f t="shared" si="13"/>
        <v/>
      </c>
    </row>
    <row r="293" spans="1:7" customFormat="1" x14ac:dyDescent="0.35">
      <c r="A293" s="23" t="s">
        <v>1910</v>
      </c>
      <c r="B293" s="40"/>
      <c r="C293" s="104"/>
      <c r="D293" s="23"/>
      <c r="E293" s="29"/>
      <c r="F293" s="111" t="str">
        <f t="shared" si="12"/>
        <v/>
      </c>
      <c r="G293" s="111" t="str">
        <f t="shared" si="13"/>
        <v/>
      </c>
    </row>
    <row r="294" spans="1:7" customFormat="1" x14ac:dyDescent="0.35">
      <c r="A294" s="23" t="s">
        <v>1911</v>
      </c>
      <c r="B294" s="40"/>
      <c r="C294" s="104"/>
      <c r="D294" s="23"/>
      <c r="E294" s="29"/>
      <c r="F294" s="111" t="str">
        <f t="shared" si="12"/>
        <v/>
      </c>
      <c r="G294" s="111" t="str">
        <f t="shared" si="13"/>
        <v/>
      </c>
    </row>
    <row r="295" spans="1:7" customFormat="1" x14ac:dyDescent="0.35">
      <c r="A295" s="23" t="s">
        <v>1912</v>
      </c>
      <c r="B295" s="40"/>
      <c r="C295" s="104"/>
      <c r="D295" s="23"/>
      <c r="E295" s="29"/>
      <c r="F295" s="111" t="str">
        <f t="shared" si="12"/>
        <v/>
      </c>
      <c r="G295" s="111" t="str">
        <f t="shared" si="13"/>
        <v/>
      </c>
    </row>
    <row r="296" spans="1:7" customFormat="1" x14ac:dyDescent="0.35">
      <c r="A296" s="23" t="s">
        <v>1913</v>
      </c>
      <c r="B296" s="40"/>
      <c r="C296" s="104"/>
      <c r="D296" s="23"/>
      <c r="E296" s="29"/>
      <c r="F296" s="111" t="str">
        <f t="shared" si="12"/>
        <v/>
      </c>
      <c r="G296" s="111" t="str">
        <f t="shared" si="13"/>
        <v/>
      </c>
    </row>
    <row r="297" spans="1:7" customFormat="1" x14ac:dyDescent="0.35">
      <c r="A297" s="23" t="s">
        <v>1914</v>
      </c>
      <c r="B297" s="40"/>
      <c r="C297" s="104"/>
      <c r="D297" s="23"/>
      <c r="E297" s="29"/>
      <c r="F297" s="111" t="str">
        <f t="shared" si="12"/>
        <v/>
      </c>
      <c r="G297" s="111" t="str">
        <f t="shared" si="13"/>
        <v/>
      </c>
    </row>
    <row r="298" spans="1:7" customFormat="1" x14ac:dyDescent="0.35">
      <c r="A298" s="23" t="s">
        <v>1915</v>
      </c>
      <c r="B298" s="40"/>
      <c r="C298" s="104"/>
      <c r="D298" s="23"/>
      <c r="E298" s="29"/>
      <c r="F298" s="111" t="str">
        <f t="shared" si="12"/>
        <v/>
      </c>
      <c r="G298" s="111" t="str">
        <f t="shared" si="13"/>
        <v/>
      </c>
    </row>
    <row r="299" spans="1:7" customFormat="1" x14ac:dyDescent="0.35">
      <c r="A299" s="23" t="s">
        <v>1916</v>
      </c>
      <c r="B299" s="40"/>
      <c r="C299" s="104"/>
      <c r="D299" s="23"/>
      <c r="E299" s="29"/>
      <c r="F299" s="111" t="str">
        <f t="shared" si="12"/>
        <v/>
      </c>
      <c r="G299" s="111" t="str">
        <f t="shared" si="13"/>
        <v/>
      </c>
    </row>
    <row r="300" spans="1:7" customFormat="1" x14ac:dyDescent="0.35">
      <c r="A300" s="23" t="s">
        <v>1917</v>
      </c>
      <c r="B300" s="40"/>
      <c r="C300" s="104"/>
      <c r="D300" s="23"/>
      <c r="E300" s="29"/>
      <c r="F300" s="111" t="str">
        <f t="shared" si="12"/>
        <v/>
      </c>
      <c r="G300" s="111" t="str">
        <f t="shared" si="13"/>
        <v/>
      </c>
    </row>
    <row r="301" spans="1:7" customFormat="1" x14ac:dyDescent="0.35">
      <c r="A301" s="23" t="s">
        <v>1918</v>
      </c>
      <c r="B301" s="40"/>
      <c r="C301" s="104"/>
      <c r="D301" s="23"/>
      <c r="E301" s="29"/>
      <c r="F301" s="111" t="str">
        <f t="shared" si="12"/>
        <v/>
      </c>
      <c r="G301" s="111" t="str">
        <f t="shared" si="13"/>
        <v/>
      </c>
    </row>
    <row r="302" spans="1:7" customFormat="1" x14ac:dyDescent="0.35">
      <c r="A302" s="23" t="s">
        <v>1919</v>
      </c>
      <c r="B302" s="40"/>
      <c r="C302" s="104"/>
      <c r="D302" s="23"/>
      <c r="E302" s="29"/>
      <c r="F302" s="111" t="str">
        <f t="shared" si="12"/>
        <v/>
      </c>
      <c r="G302" s="111" t="str">
        <f t="shared" si="13"/>
        <v/>
      </c>
    </row>
    <row r="303" spans="1:7" customFormat="1" x14ac:dyDescent="0.35">
      <c r="A303" s="23" t="s">
        <v>1920</v>
      </c>
      <c r="B303" s="40"/>
      <c r="C303" s="104"/>
      <c r="D303" s="23"/>
      <c r="E303" s="29"/>
      <c r="F303" s="111" t="str">
        <f t="shared" si="12"/>
        <v/>
      </c>
      <c r="G303" s="111" t="str">
        <f t="shared" si="13"/>
        <v/>
      </c>
    </row>
    <row r="304" spans="1:7" customFormat="1" x14ac:dyDescent="0.35">
      <c r="A304" s="23" t="s">
        <v>1921</v>
      </c>
      <c r="B304" s="40" t="s">
        <v>1959</v>
      </c>
      <c r="C304" s="104"/>
      <c r="D304" s="23"/>
      <c r="E304" s="29"/>
      <c r="F304" s="111" t="str">
        <f t="shared" si="12"/>
        <v/>
      </c>
      <c r="G304" s="111" t="str">
        <f t="shared" si="13"/>
        <v/>
      </c>
    </row>
    <row r="305" spans="1:7" customFormat="1" x14ac:dyDescent="0.35">
      <c r="A305" s="23" t="s">
        <v>1922</v>
      </c>
      <c r="B305" s="40" t="s">
        <v>91</v>
      </c>
      <c r="C305" s="104">
        <f>SUM(C287:C304)</f>
        <v>0</v>
      </c>
      <c r="D305" s="23">
        <f>SUM(D287:D304)</f>
        <v>0</v>
      </c>
      <c r="E305" s="29"/>
      <c r="F305" s="119">
        <f>SUM(F287:F304)</f>
        <v>0</v>
      </c>
      <c r="G305" s="119">
        <f>SUM(G287:G304)</f>
        <v>0</v>
      </c>
    </row>
    <row r="306" spans="1:7" customFormat="1" x14ac:dyDescent="0.35">
      <c r="A306" s="23" t="s">
        <v>1923</v>
      </c>
      <c r="B306" s="40"/>
      <c r="C306" s="23"/>
      <c r="D306" s="23"/>
      <c r="E306" s="29"/>
      <c r="F306" s="29"/>
      <c r="G306" s="29"/>
    </row>
    <row r="307" spans="1:7" customFormat="1" x14ac:dyDescent="0.35">
      <c r="A307" s="23" t="s">
        <v>1924</v>
      </c>
      <c r="B307" s="40"/>
      <c r="C307" s="23"/>
      <c r="D307" s="23"/>
      <c r="E307" s="29"/>
      <c r="F307" s="29"/>
      <c r="G307" s="29"/>
    </row>
    <row r="308" spans="1:7" customFormat="1" x14ac:dyDescent="0.35">
      <c r="A308" s="23" t="s">
        <v>1925</v>
      </c>
      <c r="B308" s="40"/>
      <c r="C308" s="23"/>
      <c r="D308" s="23"/>
      <c r="E308" s="29"/>
      <c r="F308" s="29"/>
      <c r="G308" s="29"/>
    </row>
    <row r="309" spans="1:7" customFormat="1" x14ac:dyDescent="0.35">
      <c r="A309" s="43"/>
      <c r="B309" s="43" t="s">
        <v>2254</v>
      </c>
      <c r="C309" s="43" t="s">
        <v>60</v>
      </c>
      <c r="D309" s="43" t="s">
        <v>1566</v>
      </c>
      <c r="E309" s="43"/>
      <c r="F309" s="43" t="s">
        <v>432</v>
      </c>
      <c r="G309" s="43" t="s">
        <v>1825</v>
      </c>
    </row>
    <row r="310" spans="1:7" customFormat="1" x14ac:dyDescent="0.35">
      <c r="A310" s="23" t="s">
        <v>1926</v>
      </c>
      <c r="B310" s="40"/>
      <c r="C310" s="104"/>
      <c r="D310" s="23"/>
      <c r="E310" s="29"/>
      <c r="F310" s="111" t="str">
        <f>IF($C$328=0,"",IF(C310="[For completion]","",C310/$C$328))</f>
        <v/>
      </c>
      <c r="G310" s="111" t="str">
        <f>IF($D$328=0,"",IF(D310="[For completion]","",D310/$D$328))</f>
        <v/>
      </c>
    </row>
    <row r="311" spans="1:7" customFormat="1" x14ac:dyDescent="0.35">
      <c r="A311" s="23" t="s">
        <v>1927</v>
      </c>
      <c r="B311" s="40"/>
      <c r="C311" s="104"/>
      <c r="D311" s="23"/>
      <c r="E311" s="29"/>
      <c r="F311" s="111" t="str">
        <f t="shared" ref="F311:F327" si="14">IF($C$328=0,"",IF(C311="[For completion]","",C311/$C$328))</f>
        <v/>
      </c>
      <c r="G311" s="111" t="str">
        <f t="shared" ref="G311:G327" si="15">IF($D$328=0,"",IF(D311="[For completion]","",D311/$D$328))</f>
        <v/>
      </c>
    </row>
    <row r="312" spans="1:7" customFormat="1" x14ac:dyDescent="0.35">
      <c r="A312" s="23" t="s">
        <v>1928</v>
      </c>
      <c r="B312" s="40"/>
      <c r="C312" s="104"/>
      <c r="D312" s="23"/>
      <c r="E312" s="29"/>
      <c r="F312" s="111" t="str">
        <f t="shared" si="14"/>
        <v/>
      </c>
      <c r="G312" s="111" t="str">
        <f t="shared" si="15"/>
        <v/>
      </c>
    </row>
    <row r="313" spans="1:7" customFormat="1" x14ac:dyDescent="0.35">
      <c r="A313" s="23" t="s">
        <v>1929</v>
      </c>
      <c r="B313" s="40"/>
      <c r="C313" s="104"/>
      <c r="D313" s="23"/>
      <c r="E313" s="29"/>
      <c r="F313" s="111" t="str">
        <f t="shared" si="14"/>
        <v/>
      </c>
      <c r="G313" s="111" t="str">
        <f t="shared" si="15"/>
        <v/>
      </c>
    </row>
    <row r="314" spans="1:7" customFormat="1" x14ac:dyDescent="0.35">
      <c r="A314" s="23" t="s">
        <v>1930</v>
      </c>
      <c r="B314" s="40"/>
      <c r="C314" s="104"/>
      <c r="D314" s="23"/>
      <c r="E314" s="29"/>
      <c r="F314" s="111" t="str">
        <f t="shared" si="14"/>
        <v/>
      </c>
      <c r="G314" s="111" t="str">
        <f t="shared" si="15"/>
        <v/>
      </c>
    </row>
    <row r="315" spans="1:7" customFormat="1" x14ac:dyDescent="0.35">
      <c r="A315" s="23" t="s">
        <v>1931</v>
      </c>
      <c r="B315" s="40"/>
      <c r="C315" s="104"/>
      <c r="D315" s="23"/>
      <c r="E315" s="29"/>
      <c r="F315" s="111" t="str">
        <f t="shared" si="14"/>
        <v/>
      </c>
      <c r="G315" s="111" t="str">
        <f t="shared" si="15"/>
        <v/>
      </c>
    </row>
    <row r="316" spans="1:7" customFormat="1" x14ac:dyDescent="0.35">
      <c r="A316" s="23" t="s">
        <v>1932</v>
      </c>
      <c r="B316" s="40"/>
      <c r="C316" s="104"/>
      <c r="D316" s="23"/>
      <c r="E316" s="29"/>
      <c r="F316" s="111" t="str">
        <f t="shared" si="14"/>
        <v/>
      </c>
      <c r="G316" s="111" t="str">
        <f t="shared" si="15"/>
        <v/>
      </c>
    </row>
    <row r="317" spans="1:7" customFormat="1" x14ac:dyDescent="0.35">
      <c r="A317" s="23" t="s">
        <v>1933</v>
      </c>
      <c r="B317" s="40"/>
      <c r="C317" s="104"/>
      <c r="D317" s="23"/>
      <c r="E317" s="29"/>
      <c r="F317" s="111" t="str">
        <f t="shared" si="14"/>
        <v/>
      </c>
      <c r="G317" s="111" t="str">
        <f t="shared" si="15"/>
        <v/>
      </c>
    </row>
    <row r="318" spans="1:7" customFormat="1" x14ac:dyDescent="0.35">
      <c r="A318" s="23" t="s">
        <v>1934</v>
      </c>
      <c r="B318" s="40"/>
      <c r="C318" s="104"/>
      <c r="D318" s="23"/>
      <c r="E318" s="29"/>
      <c r="F318" s="111" t="str">
        <f t="shared" si="14"/>
        <v/>
      </c>
      <c r="G318" s="111" t="str">
        <f t="shared" si="15"/>
        <v/>
      </c>
    </row>
    <row r="319" spans="1:7" customFormat="1" x14ac:dyDescent="0.35">
      <c r="A319" s="23" t="s">
        <v>1935</v>
      </c>
      <c r="B319" s="40"/>
      <c r="C319" s="104"/>
      <c r="D319" s="23"/>
      <c r="E319" s="29"/>
      <c r="F319" s="111" t="str">
        <f t="shared" si="14"/>
        <v/>
      </c>
      <c r="G319" s="111" t="str">
        <f t="shared" si="15"/>
        <v/>
      </c>
    </row>
    <row r="320" spans="1:7" customFormat="1" x14ac:dyDescent="0.35">
      <c r="A320" s="23" t="s">
        <v>2036</v>
      </c>
      <c r="B320" s="40"/>
      <c r="C320" s="104"/>
      <c r="D320" s="23"/>
      <c r="E320" s="29"/>
      <c r="F320" s="111" t="str">
        <f t="shared" si="14"/>
        <v/>
      </c>
      <c r="G320" s="111" t="str">
        <f t="shared" si="15"/>
        <v/>
      </c>
    </row>
    <row r="321" spans="1:7" customFormat="1" x14ac:dyDescent="0.35">
      <c r="A321" s="23" t="s">
        <v>2076</v>
      </c>
      <c r="B321" s="40"/>
      <c r="C321" s="104"/>
      <c r="D321" s="23"/>
      <c r="E321" s="29"/>
      <c r="F321" s="111" t="str">
        <f>IF($C$328=0,"",IF(C321="[For completion]","",C321/$C$328))</f>
        <v/>
      </c>
      <c r="G321" s="111" t="str">
        <f t="shared" si="15"/>
        <v/>
      </c>
    </row>
    <row r="322" spans="1:7" customFormat="1" x14ac:dyDescent="0.35">
      <c r="A322" s="23" t="s">
        <v>2077</v>
      </c>
      <c r="B322" s="40"/>
      <c r="C322" s="104"/>
      <c r="D322" s="23"/>
      <c r="E322" s="29"/>
      <c r="F322" s="111" t="str">
        <f t="shared" si="14"/>
        <v/>
      </c>
      <c r="G322" s="111" t="str">
        <f t="shared" si="15"/>
        <v/>
      </c>
    </row>
    <row r="323" spans="1:7" customFormat="1" x14ac:dyDescent="0.35">
      <c r="A323" s="23" t="s">
        <v>2078</v>
      </c>
      <c r="B323" s="40"/>
      <c r="C323" s="104"/>
      <c r="D323" s="23"/>
      <c r="E323" s="29"/>
      <c r="F323" s="111" t="str">
        <f t="shared" si="14"/>
        <v/>
      </c>
      <c r="G323" s="111" t="str">
        <f t="shared" si="15"/>
        <v/>
      </c>
    </row>
    <row r="324" spans="1:7" customFormat="1" x14ac:dyDescent="0.35">
      <c r="A324" s="23" t="s">
        <v>2079</v>
      </c>
      <c r="B324" s="40"/>
      <c r="C324" s="104"/>
      <c r="D324" s="23"/>
      <c r="E324" s="29"/>
      <c r="F324" s="111" t="str">
        <f t="shared" si="14"/>
        <v/>
      </c>
      <c r="G324" s="111" t="str">
        <f t="shared" si="15"/>
        <v/>
      </c>
    </row>
    <row r="325" spans="1:7" customFormat="1" x14ac:dyDescent="0.35">
      <c r="A325" s="23" t="s">
        <v>2080</v>
      </c>
      <c r="B325" s="40"/>
      <c r="C325" s="104"/>
      <c r="D325" s="23"/>
      <c r="E325" s="29"/>
      <c r="F325" s="111" t="str">
        <f t="shared" si="14"/>
        <v/>
      </c>
      <c r="G325" s="111" t="str">
        <f t="shared" si="15"/>
        <v/>
      </c>
    </row>
    <row r="326" spans="1:7" customFormat="1" x14ac:dyDescent="0.35">
      <c r="A326" s="23" t="s">
        <v>2081</v>
      </c>
      <c r="B326" s="40"/>
      <c r="C326" s="104"/>
      <c r="D326" s="23"/>
      <c r="E326" s="29"/>
      <c r="F326" s="111" t="str">
        <f t="shared" si="14"/>
        <v/>
      </c>
      <c r="G326" s="111" t="str">
        <f t="shared" si="15"/>
        <v/>
      </c>
    </row>
    <row r="327" spans="1:7" customFormat="1" x14ac:dyDescent="0.35">
      <c r="A327" s="23" t="s">
        <v>2082</v>
      </c>
      <c r="B327" s="40" t="s">
        <v>1959</v>
      </c>
      <c r="C327" s="104"/>
      <c r="D327" s="23"/>
      <c r="E327" s="29"/>
      <c r="F327" s="111" t="str">
        <f t="shared" si="14"/>
        <v/>
      </c>
      <c r="G327" s="111" t="str">
        <f t="shared" si="15"/>
        <v/>
      </c>
    </row>
    <row r="328" spans="1:7" customFormat="1" x14ac:dyDescent="0.35">
      <c r="A328" s="23" t="s">
        <v>2083</v>
      </c>
      <c r="B328" s="40" t="s">
        <v>91</v>
      </c>
      <c r="C328" s="104">
        <f>SUM(C310:C327)</f>
        <v>0</v>
      </c>
      <c r="D328" s="23">
        <f>SUM(D310:D327)</f>
        <v>0</v>
      </c>
      <c r="E328" s="29"/>
      <c r="F328" s="119">
        <f>SUM(F310:F327)</f>
        <v>0</v>
      </c>
      <c r="G328" s="119">
        <f>SUM(G310:G327)</f>
        <v>0</v>
      </c>
    </row>
    <row r="329" spans="1:7" customFormat="1" x14ac:dyDescent="0.35">
      <c r="A329" s="23" t="s">
        <v>1936</v>
      </c>
      <c r="B329" s="40"/>
      <c r="C329" s="23"/>
      <c r="D329" s="23"/>
      <c r="E329" s="29"/>
      <c r="F329" s="29"/>
      <c r="G329" s="29"/>
    </row>
    <row r="330" spans="1:7" customFormat="1" x14ac:dyDescent="0.35">
      <c r="A330" s="23" t="s">
        <v>2084</v>
      </c>
      <c r="B330" s="40"/>
      <c r="C330" s="23"/>
      <c r="D330" s="23"/>
      <c r="E330" s="29"/>
      <c r="F330" s="29"/>
      <c r="G330" s="29"/>
    </row>
    <row r="331" spans="1:7" customFormat="1" x14ac:dyDescent="0.35">
      <c r="A331" s="23" t="s">
        <v>2085</v>
      </c>
      <c r="B331" s="40"/>
      <c r="C331" s="23"/>
      <c r="D331" s="23"/>
      <c r="E331" s="29"/>
      <c r="F331" s="29"/>
      <c r="G331" s="29"/>
    </row>
    <row r="332" spans="1:7" customFormat="1" x14ac:dyDescent="0.35">
      <c r="A332" s="43"/>
      <c r="B332" s="43" t="s">
        <v>2217</v>
      </c>
      <c r="C332" s="43" t="s">
        <v>60</v>
      </c>
      <c r="D332" s="43" t="s">
        <v>1566</v>
      </c>
      <c r="E332" s="43"/>
      <c r="F332" s="43" t="s">
        <v>432</v>
      </c>
      <c r="G332" s="43" t="s">
        <v>1825</v>
      </c>
    </row>
    <row r="333" spans="1:7" customFormat="1" x14ac:dyDescent="0.35">
      <c r="A333" s="23" t="s">
        <v>2086</v>
      </c>
      <c r="B333" s="40" t="s">
        <v>1559</v>
      </c>
      <c r="C333" s="104"/>
      <c r="D333" s="23"/>
      <c r="E333" s="29"/>
      <c r="F333" s="111" t="str">
        <f>IF($C$346=0,"",IF(C333="[For completion]","",C333/$C$346))</f>
        <v/>
      </c>
      <c r="G333" s="111" t="str">
        <f>IF($D$346=0,"",IF(D333="[For completion]","",D333/$D$346))</f>
        <v/>
      </c>
    </row>
    <row r="334" spans="1:7" customFormat="1" x14ac:dyDescent="0.35">
      <c r="A334" s="23" t="s">
        <v>2087</v>
      </c>
      <c r="B334" s="40" t="s">
        <v>1560</v>
      </c>
      <c r="C334" s="104"/>
      <c r="D334" s="23"/>
      <c r="E334" s="29"/>
      <c r="F334" s="111" t="str">
        <f t="shared" ref="F334:F345" si="16">IF($C$346=0,"",IF(C334="[For completion]","",C334/$C$346))</f>
        <v/>
      </c>
      <c r="G334" s="111" t="str">
        <f t="shared" ref="G334:G345" si="17">IF($D$346=0,"",IF(D334="[For completion]","",D334/$D$346))</f>
        <v/>
      </c>
    </row>
    <row r="335" spans="1:7" customFormat="1" x14ac:dyDescent="0.35">
      <c r="A335" s="23" t="s">
        <v>2088</v>
      </c>
      <c r="B335" s="40" t="s">
        <v>2235</v>
      </c>
      <c r="C335" s="104"/>
      <c r="D335" s="23"/>
      <c r="E335" s="29"/>
      <c r="F335" s="111" t="str">
        <f t="shared" si="16"/>
        <v/>
      </c>
      <c r="G335" s="111" t="str">
        <f t="shared" si="17"/>
        <v/>
      </c>
    </row>
    <row r="336" spans="1:7" customFormat="1" x14ac:dyDescent="0.35">
      <c r="A336" s="23" t="s">
        <v>2089</v>
      </c>
      <c r="B336" s="40" t="s">
        <v>1561</v>
      </c>
      <c r="C336" s="104"/>
      <c r="D336" s="23"/>
      <c r="E336" s="29"/>
      <c r="F336" s="111" t="str">
        <f t="shared" si="16"/>
        <v/>
      </c>
      <c r="G336" s="111" t="str">
        <f t="shared" si="17"/>
        <v/>
      </c>
    </row>
    <row r="337" spans="1:7" customFormat="1" x14ac:dyDescent="0.35">
      <c r="A337" s="23" t="s">
        <v>2090</v>
      </c>
      <c r="B337" s="40" t="s">
        <v>1562</v>
      </c>
      <c r="C337" s="104"/>
      <c r="D337" s="23"/>
      <c r="E337" s="29"/>
      <c r="F337" s="111" t="str">
        <f t="shared" si="16"/>
        <v/>
      </c>
      <c r="G337" s="111" t="str">
        <f t="shared" si="17"/>
        <v/>
      </c>
    </row>
    <row r="338" spans="1:7" customFormat="1" x14ac:dyDescent="0.35">
      <c r="A338" s="23" t="s">
        <v>2091</v>
      </c>
      <c r="B338" s="40" t="s">
        <v>1563</v>
      </c>
      <c r="C338" s="104"/>
      <c r="D338" s="23"/>
      <c r="E338" s="29"/>
      <c r="F338" s="111" t="str">
        <f t="shared" si="16"/>
        <v/>
      </c>
      <c r="G338" s="111" t="str">
        <f t="shared" si="17"/>
        <v/>
      </c>
    </row>
    <row r="339" spans="1:7" customFormat="1" x14ac:dyDescent="0.35">
      <c r="A339" s="23" t="s">
        <v>2092</v>
      </c>
      <c r="B339" s="40" t="s">
        <v>1564</v>
      </c>
      <c r="C339" s="104"/>
      <c r="D339" s="23"/>
      <c r="E339" s="29"/>
      <c r="F339" s="111" t="str">
        <f t="shared" si="16"/>
        <v/>
      </c>
      <c r="G339" s="111" t="str">
        <f t="shared" si="17"/>
        <v/>
      </c>
    </row>
    <row r="340" spans="1:7" customFormat="1" x14ac:dyDescent="0.35">
      <c r="A340" s="23" t="s">
        <v>2093</v>
      </c>
      <c r="B340" s="40" t="s">
        <v>1565</v>
      </c>
      <c r="C340" s="104"/>
      <c r="D340" s="23"/>
      <c r="E340" s="29"/>
      <c r="F340" s="111" t="str">
        <f t="shared" si="16"/>
        <v/>
      </c>
      <c r="G340" s="111" t="str">
        <f t="shared" si="17"/>
        <v/>
      </c>
    </row>
    <row r="341" spans="1:7" customFormat="1" x14ac:dyDescent="0.35">
      <c r="A341" s="23" t="s">
        <v>2094</v>
      </c>
      <c r="B341" s="40" t="s">
        <v>2606</v>
      </c>
      <c r="C341" s="104"/>
      <c r="D341" s="23"/>
      <c r="E341" s="29"/>
      <c r="F341" s="111" t="str">
        <f t="shared" si="16"/>
        <v/>
      </c>
      <c r="G341" s="111" t="str">
        <f t="shared" si="17"/>
        <v/>
      </c>
    </row>
    <row r="342" spans="1:7" customFormat="1" x14ac:dyDescent="0.35">
      <c r="A342" s="23" t="s">
        <v>2095</v>
      </c>
      <c r="B342" s="23" t="s">
        <v>2609</v>
      </c>
      <c r="C342" s="104"/>
      <c r="D342" s="23"/>
      <c r="F342" s="111" t="str">
        <f t="shared" si="16"/>
        <v/>
      </c>
      <c r="G342" s="111" t="str">
        <f t="shared" si="17"/>
        <v/>
      </c>
    </row>
    <row r="343" spans="1:7" customFormat="1" x14ac:dyDescent="0.35">
      <c r="A343" s="23" t="s">
        <v>2096</v>
      </c>
      <c r="B343" s="23" t="s">
        <v>2607</v>
      </c>
      <c r="C343" s="104"/>
      <c r="D343" s="23"/>
      <c r="F343" s="111" t="str">
        <f t="shared" si="16"/>
        <v/>
      </c>
      <c r="G343" s="111" t="str">
        <f t="shared" si="17"/>
        <v/>
      </c>
    </row>
    <row r="344" spans="1:7" customFormat="1" x14ac:dyDescent="0.35">
      <c r="A344" s="23" t="s">
        <v>2603</v>
      </c>
      <c r="B344" s="40" t="s">
        <v>2608</v>
      </c>
      <c r="C344" s="104"/>
      <c r="D344" s="23"/>
      <c r="E344" s="29"/>
      <c r="F344" s="111" t="str">
        <f t="shared" si="16"/>
        <v/>
      </c>
      <c r="G344" s="111" t="str">
        <f t="shared" si="17"/>
        <v/>
      </c>
    </row>
    <row r="345" spans="1:7" customFormat="1" x14ac:dyDescent="0.35">
      <c r="A345" s="23" t="s">
        <v>2604</v>
      </c>
      <c r="B345" s="23" t="s">
        <v>1959</v>
      </c>
      <c r="C345" s="104"/>
      <c r="D345" s="23"/>
      <c r="F345" s="111" t="str">
        <f t="shared" si="16"/>
        <v/>
      </c>
      <c r="G345" s="111" t="str">
        <f t="shared" si="17"/>
        <v/>
      </c>
    </row>
    <row r="346" spans="1:7" customFormat="1" x14ac:dyDescent="0.35">
      <c r="A346" s="23" t="s">
        <v>2605</v>
      </c>
      <c r="B346" s="40" t="s">
        <v>91</v>
      </c>
      <c r="C346" s="104">
        <f>SUM(C333:C345)</f>
        <v>0</v>
      </c>
      <c r="D346" s="23">
        <f>SUM(D333:D345)</f>
        <v>0</v>
      </c>
      <c r="E346" s="29"/>
      <c r="F346" s="119">
        <f>SUM(F333:F345)</f>
        <v>0</v>
      </c>
      <c r="G346" s="119">
        <f>SUM(G333:G345)</f>
        <v>0</v>
      </c>
    </row>
    <row r="347" spans="1:7" customFormat="1" x14ac:dyDescent="0.35">
      <c r="A347" s="23" t="s">
        <v>2097</v>
      </c>
      <c r="B347" s="40"/>
      <c r="C347" s="104"/>
      <c r="D347" s="23"/>
      <c r="E347" s="29"/>
      <c r="F347" s="119"/>
      <c r="G347" s="119"/>
    </row>
    <row r="348" spans="1:7" customFormat="1" x14ac:dyDescent="0.35">
      <c r="A348" s="23" t="s">
        <v>2610</v>
      </c>
      <c r="B348" s="40"/>
      <c r="C348" s="104"/>
      <c r="D348" s="23"/>
      <c r="E348" s="29"/>
      <c r="F348" s="119"/>
      <c r="G348" s="119"/>
    </row>
    <row r="349" spans="1:7" customFormat="1" x14ac:dyDescent="0.35">
      <c r="A349" s="23" t="s">
        <v>2611</v>
      </c>
    </row>
    <row r="350" spans="1:7" customFormat="1" x14ac:dyDescent="0.35">
      <c r="A350" s="23" t="s">
        <v>2612</v>
      </c>
    </row>
    <row r="351" spans="1:7" customFormat="1" x14ac:dyDescent="0.35">
      <c r="A351" s="23" t="s">
        <v>2613</v>
      </c>
      <c r="B351" s="40"/>
      <c r="C351" s="104"/>
      <c r="D351" s="23"/>
      <c r="E351" s="29"/>
      <c r="F351" s="119"/>
      <c r="G351" s="119"/>
    </row>
    <row r="352" spans="1:7" customFormat="1" x14ac:dyDescent="0.35">
      <c r="A352" s="23" t="s">
        <v>2614</v>
      </c>
      <c r="B352" s="40"/>
      <c r="C352" s="104"/>
      <c r="D352" s="23"/>
      <c r="E352" s="29"/>
      <c r="F352" s="119"/>
      <c r="G352" s="119"/>
    </row>
    <row r="353" spans="1:7" customFormat="1" x14ac:dyDescent="0.35">
      <c r="A353" s="23" t="s">
        <v>2615</v>
      </c>
      <c r="B353" s="40"/>
      <c r="C353" s="104"/>
      <c r="D353" s="23"/>
      <c r="E353" s="29"/>
      <c r="F353" s="119"/>
      <c r="G353" s="119"/>
    </row>
    <row r="354" spans="1:7" customFormat="1" x14ac:dyDescent="0.35">
      <c r="A354" s="23" t="s">
        <v>2616</v>
      </c>
      <c r="B354" s="40"/>
      <c r="C354" s="104"/>
      <c r="D354" s="23"/>
      <c r="E354" s="29"/>
      <c r="F354" s="119"/>
      <c r="G354" s="119"/>
    </row>
    <row r="355" spans="1:7" customFormat="1" x14ac:dyDescent="0.35">
      <c r="A355" s="23" t="s">
        <v>2617</v>
      </c>
      <c r="B355" s="40"/>
      <c r="C355" s="23"/>
      <c r="D355" s="23"/>
      <c r="E355" s="29"/>
      <c r="F355" s="29"/>
      <c r="G355" s="29"/>
    </row>
    <row r="356" spans="1:7" customFormat="1" x14ac:dyDescent="0.35">
      <c r="A356" s="23" t="s">
        <v>2633</v>
      </c>
      <c r="B356" s="40"/>
      <c r="C356" s="23"/>
      <c r="D356" s="23"/>
      <c r="E356" s="29"/>
      <c r="F356" s="29"/>
      <c r="G356" s="29"/>
    </row>
    <row r="357" spans="1:7" customFormat="1" x14ac:dyDescent="0.35">
      <c r="A357" s="43"/>
      <c r="B357" s="43" t="s">
        <v>2218</v>
      </c>
      <c r="C357" s="43" t="s">
        <v>60</v>
      </c>
      <c r="D357" s="43" t="s">
        <v>1566</v>
      </c>
      <c r="E357" s="43"/>
      <c r="F357" s="43" t="s">
        <v>432</v>
      </c>
      <c r="G357" s="43" t="s">
        <v>1825</v>
      </c>
    </row>
    <row r="358" spans="1:7" customFormat="1" x14ac:dyDescent="0.35">
      <c r="A358" s="23" t="s">
        <v>2411</v>
      </c>
      <c r="B358" s="40" t="s">
        <v>1947</v>
      </c>
      <c r="C358" s="104"/>
      <c r="D358" s="23"/>
      <c r="E358" s="29"/>
      <c r="F358" s="111" t="str">
        <f>IF($C$365=0,"",IF(C358="[For completion]","",C358/$C$365))</f>
        <v/>
      </c>
      <c r="G358" s="111" t="str">
        <f>IF($D$365=0,"",IF(D358="[For completion]","",D358/$D$365))</f>
        <v/>
      </c>
    </row>
    <row r="359" spans="1:7" customFormat="1" x14ac:dyDescent="0.35">
      <c r="A359" s="23" t="s">
        <v>2412</v>
      </c>
      <c r="B359" s="125" t="s">
        <v>1948</v>
      </c>
      <c r="C359" s="104"/>
      <c r="D359" s="23"/>
      <c r="E359" s="29"/>
      <c r="F359" s="111" t="str">
        <f t="shared" ref="F359:F364" si="18">IF($C$365=0,"",IF(C359="[For completion]","",C359/$C$365))</f>
        <v/>
      </c>
      <c r="G359" s="111" t="str">
        <f t="shared" ref="G359:G364" si="19">IF($D$365=0,"",IF(D359="[For completion]","",D359/$D$365))</f>
        <v/>
      </c>
    </row>
    <row r="360" spans="1:7" customFormat="1" x14ac:dyDescent="0.35">
      <c r="A360" s="23" t="s">
        <v>2413</v>
      </c>
      <c r="B360" s="40" t="s">
        <v>1949</v>
      </c>
      <c r="C360" s="104"/>
      <c r="D360" s="23"/>
      <c r="E360" s="29"/>
      <c r="F360" s="111" t="str">
        <f t="shared" si="18"/>
        <v/>
      </c>
      <c r="G360" s="111" t="str">
        <f t="shared" si="19"/>
        <v/>
      </c>
    </row>
    <row r="361" spans="1:7" customFormat="1" x14ac:dyDescent="0.35">
      <c r="A361" s="23" t="s">
        <v>2414</v>
      </c>
      <c r="B361" s="40" t="s">
        <v>1950</v>
      </c>
      <c r="C361" s="104"/>
      <c r="D361" s="23"/>
      <c r="E361" s="29"/>
      <c r="F361" s="111" t="str">
        <f t="shared" si="18"/>
        <v/>
      </c>
      <c r="G361" s="111" t="str">
        <f t="shared" si="19"/>
        <v/>
      </c>
    </row>
    <row r="362" spans="1:7" customFormat="1" x14ac:dyDescent="0.35">
      <c r="A362" s="23" t="s">
        <v>2415</v>
      </c>
      <c r="B362" s="40" t="s">
        <v>1951</v>
      </c>
      <c r="C362" s="104"/>
      <c r="D362" s="23"/>
      <c r="E362" s="29"/>
      <c r="F362" s="111" t="str">
        <f t="shared" si="18"/>
        <v/>
      </c>
      <c r="G362" s="111" t="str">
        <f t="shared" si="19"/>
        <v/>
      </c>
    </row>
    <row r="363" spans="1:7" customFormat="1" x14ac:dyDescent="0.35">
      <c r="A363" s="23" t="s">
        <v>2416</v>
      </c>
      <c r="B363" s="40" t="s">
        <v>1952</v>
      </c>
      <c r="C363" s="104"/>
      <c r="D363" s="23"/>
      <c r="E363" s="29"/>
      <c r="F363" s="111" t="str">
        <f t="shared" si="18"/>
        <v/>
      </c>
      <c r="G363" s="111" t="str">
        <f t="shared" si="19"/>
        <v/>
      </c>
    </row>
    <row r="364" spans="1:7" customFormat="1" x14ac:dyDescent="0.35">
      <c r="A364" s="23" t="s">
        <v>2417</v>
      </c>
      <c r="B364" s="40" t="s">
        <v>1567</v>
      </c>
      <c r="C364" s="104"/>
      <c r="D364" s="23"/>
      <c r="E364" s="29"/>
      <c r="F364" s="111" t="str">
        <f t="shared" si="18"/>
        <v/>
      </c>
      <c r="G364" s="111" t="str">
        <f t="shared" si="19"/>
        <v/>
      </c>
    </row>
    <row r="365" spans="1:7" customFormat="1" x14ac:dyDescent="0.35">
      <c r="A365" s="23" t="s">
        <v>2418</v>
      </c>
      <c r="B365" s="40" t="s">
        <v>91</v>
      </c>
      <c r="C365" s="104">
        <f>SUM(C358:C364)</f>
        <v>0</v>
      </c>
      <c r="D365" s="23">
        <f>SUM(D358:D364)</f>
        <v>0</v>
      </c>
      <c r="E365" s="29"/>
      <c r="F365" s="119">
        <f>SUM(F358:F364)</f>
        <v>0</v>
      </c>
      <c r="G365" s="119">
        <f>SUM(G358:G364)</f>
        <v>0</v>
      </c>
    </row>
    <row r="366" spans="1:7" customFormat="1" x14ac:dyDescent="0.35">
      <c r="A366" s="23" t="s">
        <v>2098</v>
      </c>
      <c r="B366" s="40"/>
      <c r="C366" s="23"/>
      <c r="D366" s="23"/>
      <c r="E366" s="29"/>
      <c r="F366" s="29"/>
      <c r="G366" s="29"/>
    </row>
    <row r="367" spans="1:7" customFormat="1" x14ac:dyDescent="0.35">
      <c r="A367" s="43"/>
      <c r="B367" s="43" t="s">
        <v>2219</v>
      </c>
      <c r="C367" s="43" t="s">
        <v>60</v>
      </c>
      <c r="D367" s="43" t="s">
        <v>1566</v>
      </c>
      <c r="E367" s="43"/>
      <c r="F367" s="43" t="s">
        <v>432</v>
      </c>
      <c r="G367" s="43" t="s">
        <v>1825</v>
      </c>
    </row>
    <row r="368" spans="1:7" customFormat="1" x14ac:dyDescent="0.35">
      <c r="A368" s="23" t="s">
        <v>2419</v>
      </c>
      <c r="B368" s="40" t="s">
        <v>2139</v>
      </c>
      <c r="C368" s="104"/>
      <c r="D368" s="23"/>
      <c r="E368" s="29"/>
      <c r="F368" s="111" t="str">
        <f>IF($C$372=0,"",IF(C368="[For completion]","",C368/$C$372))</f>
        <v/>
      </c>
      <c r="G368" s="111" t="str">
        <f>IF($D$372=0,"",IF(D368="[For completion]","",D368/$D$372))</f>
        <v/>
      </c>
    </row>
    <row r="369" spans="1:7" customFormat="1" x14ac:dyDescent="0.35">
      <c r="A369" s="23" t="s">
        <v>2420</v>
      </c>
      <c r="B369" s="125" t="s">
        <v>2184</v>
      </c>
      <c r="C369" s="104"/>
      <c r="D369" s="23"/>
      <c r="E369" s="29"/>
      <c r="F369" s="111" t="str">
        <f>IF($C$372=0,"",IF(C369="[For completion]","",C369/$C$372))</f>
        <v/>
      </c>
      <c r="G369" s="111" t="str">
        <f>IF($D$372=0,"",IF(D369="[For completion]","",D369/$D$372))</f>
        <v/>
      </c>
    </row>
    <row r="370" spans="1:7" customFormat="1" x14ac:dyDescent="0.35">
      <c r="A370" s="23" t="s">
        <v>2421</v>
      </c>
      <c r="B370" s="40" t="s">
        <v>1567</v>
      </c>
      <c r="C370" s="104"/>
      <c r="D370" s="23"/>
      <c r="E370" s="29"/>
      <c r="F370" s="111" t="str">
        <f>IF($C$372=0,"",IF(C370="[For completion]","",C370/$C$372))</f>
        <v/>
      </c>
      <c r="G370" s="111" t="str">
        <f>IF($D$372=0,"",IF(D370="[For completion]","",D370/$D$372))</f>
        <v/>
      </c>
    </row>
    <row r="371" spans="1:7" customFormat="1" x14ac:dyDescent="0.35">
      <c r="A371" s="23" t="s">
        <v>2422</v>
      </c>
      <c r="B371" s="23" t="s">
        <v>1959</v>
      </c>
      <c r="C371" s="104"/>
      <c r="D371" s="23"/>
      <c r="E371" s="29"/>
      <c r="F371" s="111" t="str">
        <f>IF($C$372=0,"",IF(C371="[For completion]","",C371/$C$372))</f>
        <v/>
      </c>
      <c r="G371" s="111" t="str">
        <f>IF($D$372=0,"",IF(D371="[For completion]","",D371/$D$372))</f>
        <v/>
      </c>
    </row>
    <row r="372" spans="1:7" customFormat="1" x14ac:dyDescent="0.35">
      <c r="A372" s="23" t="s">
        <v>2423</v>
      </c>
      <c r="B372" s="40" t="s">
        <v>91</v>
      </c>
      <c r="C372" s="104">
        <f>SUM(C368:C371)</f>
        <v>0</v>
      </c>
      <c r="D372" s="23">
        <f>SUM(D368:D371)</f>
        <v>0</v>
      </c>
      <c r="E372" s="29"/>
      <c r="F372" s="119">
        <f>SUM(F368:F371)</f>
        <v>0</v>
      </c>
      <c r="G372" s="119">
        <f>SUM(G368:G371)</f>
        <v>0</v>
      </c>
    </row>
    <row r="373" spans="1:7" customFormat="1" x14ac:dyDescent="0.35">
      <c r="A373" s="23" t="s">
        <v>2424</v>
      </c>
      <c r="B373" s="40"/>
      <c r="C373" s="23"/>
      <c r="D373" s="23"/>
      <c r="E373" s="29"/>
      <c r="F373" s="29"/>
      <c r="G373" s="29"/>
    </row>
    <row r="374" spans="1:7" customFormat="1" ht="15" customHeight="1" x14ac:dyDescent="0.35">
      <c r="A374" s="43"/>
      <c r="B374" s="43" t="s">
        <v>2963</v>
      </c>
      <c r="C374" s="43" t="s">
        <v>2596</v>
      </c>
      <c r="D374" s="43" t="s">
        <v>2597</v>
      </c>
      <c r="E374" s="43"/>
      <c r="F374" s="43" t="s">
        <v>2598</v>
      </c>
      <c r="G374" s="43" t="s">
        <v>2987</v>
      </c>
    </row>
    <row r="375" spans="1:7" customFormat="1" x14ac:dyDescent="0.35">
      <c r="A375" s="23" t="s">
        <v>2425</v>
      </c>
      <c r="B375" s="40" t="s">
        <v>1947</v>
      </c>
      <c r="C375" s="104" t="s">
        <v>1152</v>
      </c>
      <c r="D375" s="104" t="s">
        <v>1152</v>
      </c>
      <c r="E375" s="21"/>
      <c r="F375" s="139" t="s">
        <v>1152</v>
      </c>
      <c r="G375" s="139">
        <v>0</v>
      </c>
    </row>
    <row r="376" spans="1:7" customFormat="1" x14ac:dyDescent="0.35">
      <c r="A376" s="23" t="s">
        <v>2426</v>
      </c>
      <c r="B376" s="40" t="s">
        <v>1948</v>
      </c>
      <c r="C376" s="104" t="s">
        <v>1152</v>
      </c>
      <c r="D376" s="104" t="s">
        <v>1152</v>
      </c>
      <c r="E376" s="21"/>
      <c r="F376" s="139" t="s">
        <v>1152</v>
      </c>
      <c r="G376" s="139">
        <v>0</v>
      </c>
    </row>
    <row r="377" spans="1:7" customFormat="1" x14ac:dyDescent="0.35">
      <c r="A377" s="23" t="s">
        <v>2427</v>
      </c>
      <c r="B377" s="40" t="s">
        <v>1949</v>
      </c>
      <c r="C377" s="104" t="s">
        <v>1152</v>
      </c>
      <c r="D377" s="104" t="s">
        <v>1152</v>
      </c>
      <c r="E377" s="21"/>
      <c r="F377" s="139" t="s">
        <v>1152</v>
      </c>
      <c r="G377" s="139">
        <v>0</v>
      </c>
    </row>
    <row r="378" spans="1:7" customFormat="1" x14ac:dyDescent="0.35">
      <c r="A378" s="23" t="s">
        <v>2428</v>
      </c>
      <c r="B378" s="40" t="s">
        <v>1950</v>
      </c>
      <c r="C378" s="104" t="s">
        <v>1152</v>
      </c>
      <c r="D378" s="104" t="s">
        <v>1152</v>
      </c>
      <c r="E378" s="21"/>
      <c r="F378" s="139" t="s">
        <v>1152</v>
      </c>
      <c r="G378" s="139">
        <v>0</v>
      </c>
    </row>
    <row r="379" spans="1:7" customFormat="1" x14ac:dyDescent="0.35">
      <c r="A379" s="23" t="s">
        <v>2429</v>
      </c>
      <c r="B379" s="40" t="s">
        <v>1951</v>
      </c>
      <c r="C379" s="104" t="s">
        <v>1152</v>
      </c>
      <c r="D379" s="104" t="s">
        <v>1152</v>
      </c>
      <c r="E379" s="21"/>
      <c r="F379" s="139" t="s">
        <v>1152</v>
      </c>
      <c r="G379" s="139">
        <v>0</v>
      </c>
    </row>
    <row r="380" spans="1:7" customFormat="1" x14ac:dyDescent="0.35">
      <c r="A380" s="23" t="s">
        <v>2430</v>
      </c>
      <c r="B380" s="40" t="s">
        <v>1952</v>
      </c>
      <c r="C380" s="104" t="s">
        <v>1152</v>
      </c>
      <c r="D380" s="104" t="s">
        <v>1152</v>
      </c>
      <c r="E380" s="21"/>
      <c r="F380" s="139" t="s">
        <v>1152</v>
      </c>
      <c r="G380" s="139">
        <v>0</v>
      </c>
    </row>
    <row r="381" spans="1:7" customFormat="1" x14ac:dyDescent="0.35">
      <c r="A381" s="23" t="s">
        <v>2431</v>
      </c>
      <c r="B381" s="40" t="s">
        <v>1567</v>
      </c>
      <c r="C381" s="104" t="s">
        <v>1152</v>
      </c>
      <c r="D381" s="104" t="s">
        <v>1152</v>
      </c>
      <c r="E381" s="21"/>
      <c r="F381" s="139" t="s">
        <v>1152</v>
      </c>
      <c r="G381" s="139">
        <v>0</v>
      </c>
    </row>
    <row r="382" spans="1:7" customFormat="1" x14ac:dyDescent="0.35">
      <c r="A382" s="23" t="s">
        <v>2432</v>
      </c>
      <c r="B382" s="40" t="s">
        <v>91</v>
      </c>
      <c r="C382" s="104">
        <f>SUM(C375:C381)</f>
        <v>0</v>
      </c>
      <c r="D382" s="104">
        <f>SUM(D375:D381)</f>
        <v>0</v>
      </c>
      <c r="E382" s="21"/>
      <c r="F382" s="139"/>
      <c r="G382" s="111" t="str">
        <f>IF($D$393=0,"",IF(#REF!="[For completion]","",#REF!/$D$393))</f>
        <v/>
      </c>
    </row>
    <row r="383" spans="1:7" customFormat="1" x14ac:dyDescent="0.35">
      <c r="A383" s="23" t="s">
        <v>2433</v>
      </c>
      <c r="B383" s="40" t="s">
        <v>2595</v>
      </c>
      <c r="C383" s="23"/>
      <c r="D383" s="23"/>
      <c r="E383" s="21"/>
      <c r="F383" s="139" t="s">
        <v>1152</v>
      </c>
      <c r="G383" s="111" t="str">
        <f>IF($D$393=0,"",IF(D382="[For completion]","",D382/$D$393))</f>
        <v/>
      </c>
    </row>
    <row r="384" spans="1:7" customFormat="1" x14ac:dyDescent="0.35">
      <c r="A384" s="23" t="s">
        <v>2434</v>
      </c>
      <c r="B384" s="23"/>
      <c r="C384" s="23"/>
      <c r="D384" s="23"/>
      <c r="E384" s="23"/>
      <c r="F384" s="23"/>
      <c r="G384" s="111" t="str">
        <f>IF($D$393=0,"",IF(D383="[For completion]","",D383/$D$393))</f>
        <v/>
      </c>
    </row>
    <row r="385" spans="1:7" customFormat="1" x14ac:dyDescent="0.35">
      <c r="A385" s="23" t="s">
        <v>2435</v>
      </c>
      <c r="B385" s="40"/>
      <c r="C385" s="104"/>
      <c r="D385" s="23"/>
      <c r="E385" s="21"/>
      <c r="F385" s="111"/>
      <c r="G385" s="111" t="str">
        <f t="shared" ref="G385:G393" si="20">IF($D$393=0,"",IF(D385="[For completion]","",D385/$D$393))</f>
        <v/>
      </c>
    </row>
    <row r="386" spans="1:7" customFormat="1" x14ac:dyDescent="0.35">
      <c r="A386" s="23" t="s">
        <v>2436</v>
      </c>
      <c r="B386" s="40"/>
      <c r="C386" s="104"/>
      <c r="D386" s="23"/>
      <c r="E386" s="21"/>
      <c r="F386" s="111"/>
      <c r="G386" s="111" t="str">
        <f t="shared" si="20"/>
        <v/>
      </c>
    </row>
    <row r="387" spans="1:7" customFormat="1" x14ac:dyDescent="0.35">
      <c r="A387" s="23" t="s">
        <v>2437</v>
      </c>
      <c r="B387" s="40"/>
      <c r="C387" s="104"/>
      <c r="D387" s="23"/>
      <c r="E387" s="21"/>
      <c r="F387" s="111"/>
      <c r="G387" s="111" t="str">
        <f t="shared" si="20"/>
        <v/>
      </c>
    </row>
    <row r="388" spans="1:7" customFormat="1" x14ac:dyDescent="0.35">
      <c r="A388" s="23" t="s">
        <v>2438</v>
      </c>
      <c r="B388" s="40"/>
      <c r="C388" s="104"/>
      <c r="D388" s="23"/>
      <c r="E388" s="21"/>
      <c r="F388" s="111"/>
      <c r="G388" s="111" t="str">
        <f t="shared" si="20"/>
        <v/>
      </c>
    </row>
    <row r="389" spans="1:7" customFormat="1" x14ac:dyDescent="0.35">
      <c r="A389" s="23" t="s">
        <v>2439</v>
      </c>
      <c r="B389" s="40"/>
      <c r="C389" s="104"/>
      <c r="D389" s="23"/>
      <c r="E389" s="21"/>
      <c r="F389" s="111"/>
      <c r="G389" s="111" t="str">
        <f t="shared" si="20"/>
        <v/>
      </c>
    </row>
    <row r="390" spans="1:7" customFormat="1" x14ac:dyDescent="0.35">
      <c r="A390" s="23" t="s">
        <v>2440</v>
      </c>
      <c r="B390" s="40"/>
      <c r="C390" s="104"/>
      <c r="D390" s="23"/>
      <c r="E390" s="21"/>
      <c r="F390" s="111"/>
      <c r="G390" s="111" t="str">
        <f t="shared" si="20"/>
        <v/>
      </c>
    </row>
    <row r="391" spans="1:7" customFormat="1" x14ac:dyDescent="0.35">
      <c r="A391" s="23" t="s">
        <v>2441</v>
      </c>
      <c r="B391" s="40"/>
      <c r="C391" s="104"/>
      <c r="D391" s="23"/>
      <c r="E391" s="21"/>
      <c r="F391" s="111"/>
      <c r="G391" s="111" t="str">
        <f t="shared" si="20"/>
        <v/>
      </c>
    </row>
    <row r="392" spans="1:7" customFormat="1" x14ac:dyDescent="0.35">
      <c r="A392" s="23" t="s">
        <v>2442</v>
      </c>
      <c r="B392" s="40"/>
      <c r="C392" s="104"/>
      <c r="D392" s="23"/>
      <c r="E392" s="21"/>
      <c r="F392" s="111"/>
      <c r="G392" s="111" t="str">
        <f t="shared" si="20"/>
        <v/>
      </c>
    </row>
    <row r="393" spans="1:7" customFormat="1" x14ac:dyDescent="0.35">
      <c r="A393" s="23" t="s">
        <v>2443</v>
      </c>
      <c r="B393" s="40"/>
      <c r="C393" s="104"/>
      <c r="D393" s="23"/>
      <c r="E393" s="21"/>
      <c r="F393" s="111"/>
      <c r="G393" s="111" t="str">
        <f t="shared" si="20"/>
        <v/>
      </c>
    </row>
    <row r="394" spans="1:7" customFormat="1" x14ac:dyDescent="0.35">
      <c r="A394" s="23" t="s">
        <v>2444</v>
      </c>
      <c r="B394" s="23"/>
      <c r="C394" s="159"/>
      <c r="D394" s="23"/>
      <c r="E394" s="21"/>
      <c r="F394" s="21"/>
      <c r="G394" s="21"/>
    </row>
    <row r="395" spans="1:7" customFormat="1" x14ac:dyDescent="0.35">
      <c r="A395" s="23" t="s">
        <v>2445</v>
      </c>
      <c r="B395" s="23"/>
      <c r="C395" s="159"/>
      <c r="D395" s="23"/>
      <c r="E395" s="21"/>
      <c r="F395" s="21"/>
      <c r="G395" s="21"/>
    </row>
    <row r="396" spans="1:7" customFormat="1" x14ac:dyDescent="0.35">
      <c r="A396" s="23" t="s">
        <v>2446</v>
      </c>
      <c r="B396" s="23"/>
      <c r="C396" s="159"/>
      <c r="D396" s="23"/>
      <c r="E396" s="21"/>
      <c r="F396" s="21"/>
      <c r="G396" s="21"/>
    </row>
    <row r="397" spans="1:7" customFormat="1" x14ac:dyDescent="0.35">
      <c r="A397" s="23" t="s">
        <v>2447</v>
      </c>
      <c r="B397" s="23"/>
      <c r="C397" s="159"/>
      <c r="D397" s="23"/>
      <c r="E397" s="21"/>
      <c r="F397" s="21"/>
      <c r="G397" s="21"/>
    </row>
    <row r="398" spans="1:7" customFormat="1" x14ac:dyDescent="0.35">
      <c r="A398" s="23" t="s">
        <v>2448</v>
      </c>
      <c r="B398" s="23"/>
      <c r="C398" s="159"/>
      <c r="D398" s="23"/>
      <c r="E398" s="21"/>
      <c r="F398" s="21"/>
      <c r="G398" s="21"/>
    </row>
    <row r="399" spans="1:7" customFormat="1" x14ac:dyDescent="0.35">
      <c r="A399" s="23" t="s">
        <v>2449</v>
      </c>
      <c r="B399" s="23"/>
      <c r="C399" s="159"/>
      <c r="D399" s="23"/>
      <c r="E399" s="21"/>
      <c r="F399" s="21"/>
      <c r="G399" s="21"/>
    </row>
    <row r="400" spans="1:7" customFormat="1" x14ac:dyDescent="0.35">
      <c r="A400" s="23" t="s">
        <v>2450</v>
      </c>
      <c r="B400" s="23"/>
      <c r="C400" s="159"/>
      <c r="D400" s="23"/>
      <c r="E400" s="21"/>
      <c r="F400" s="21"/>
      <c r="G400" s="21"/>
    </row>
    <row r="401" spans="1:7" customFormat="1" x14ac:dyDescent="0.35">
      <c r="A401" s="23" t="s">
        <v>2451</v>
      </c>
      <c r="B401" s="23"/>
      <c r="C401" s="159"/>
      <c r="D401" s="23"/>
      <c r="E401" s="21"/>
      <c r="F401" s="21"/>
      <c r="G401" s="21"/>
    </row>
    <row r="402" spans="1:7" customFormat="1" x14ac:dyDescent="0.35">
      <c r="A402" s="23" t="s">
        <v>2452</v>
      </c>
      <c r="B402" s="23"/>
      <c r="C402" s="159"/>
      <c r="D402" s="23"/>
      <c r="E402" s="21"/>
      <c r="F402" s="21"/>
      <c r="G402" s="21"/>
    </row>
    <row r="403" spans="1:7" customFormat="1" x14ac:dyDescent="0.35">
      <c r="A403" s="23" t="s">
        <v>2453</v>
      </c>
      <c r="B403" s="23"/>
      <c r="C403" s="159"/>
      <c r="D403" s="23"/>
      <c r="E403" s="21"/>
      <c r="F403" s="21"/>
      <c r="G403" s="21"/>
    </row>
    <row r="404" spans="1:7" customFormat="1" x14ac:dyDescent="0.35">
      <c r="A404" s="23" t="s">
        <v>2454</v>
      </c>
      <c r="B404" s="23"/>
      <c r="C404" s="159"/>
      <c r="D404" s="23"/>
      <c r="E404" s="21"/>
      <c r="F404" s="21"/>
      <c r="G404" s="21"/>
    </row>
    <row r="405" spans="1:7" customFormat="1" x14ac:dyDescent="0.35">
      <c r="A405" s="23" t="s">
        <v>2455</v>
      </c>
      <c r="B405" s="23"/>
      <c r="C405" s="159"/>
      <c r="D405" s="23"/>
      <c r="E405" s="21"/>
      <c r="F405" s="21"/>
      <c r="G405" s="21"/>
    </row>
    <row r="406" spans="1:7" customFormat="1" x14ac:dyDescent="0.35">
      <c r="A406" s="23" t="s">
        <v>2456</v>
      </c>
      <c r="B406" s="23"/>
      <c r="C406" s="159"/>
      <c r="D406" s="23"/>
      <c r="E406" s="21"/>
      <c r="F406" s="21"/>
      <c r="G406" s="21"/>
    </row>
    <row r="407" spans="1:7" customFormat="1" x14ac:dyDescent="0.35">
      <c r="A407" s="23" t="s">
        <v>2457</v>
      </c>
      <c r="B407" s="23"/>
      <c r="C407" s="159"/>
      <c r="D407" s="23"/>
      <c r="E407" s="21"/>
      <c r="F407" s="21"/>
      <c r="G407" s="21"/>
    </row>
    <row r="408" spans="1:7" customFormat="1" x14ac:dyDescent="0.35">
      <c r="A408" s="23" t="s">
        <v>2458</v>
      </c>
      <c r="B408" s="23"/>
      <c r="C408" s="159"/>
      <c r="D408" s="23"/>
      <c r="E408" s="21"/>
      <c r="F408" s="21"/>
      <c r="G408" s="21"/>
    </row>
    <row r="409" spans="1:7" customFormat="1" x14ac:dyDescent="0.35">
      <c r="A409" s="23" t="s">
        <v>2459</v>
      </c>
      <c r="B409" s="23"/>
      <c r="C409" s="159"/>
      <c r="D409" s="23"/>
      <c r="E409" s="21"/>
      <c r="F409" s="21"/>
      <c r="G409" s="21"/>
    </row>
    <row r="410" spans="1:7" customFormat="1" x14ac:dyDescent="0.35">
      <c r="A410" s="23" t="s">
        <v>2460</v>
      </c>
      <c r="B410" s="23"/>
      <c r="C410" s="159"/>
      <c r="D410" s="23"/>
      <c r="E410" s="21"/>
      <c r="F410" s="21"/>
      <c r="G410" s="21"/>
    </row>
    <row r="411" spans="1:7" customFormat="1" x14ac:dyDescent="0.35">
      <c r="A411" s="23" t="s">
        <v>2461</v>
      </c>
      <c r="B411" s="23"/>
      <c r="C411" s="159"/>
      <c r="D411" s="23"/>
      <c r="E411" s="21"/>
      <c r="F411" s="21"/>
      <c r="G411" s="21"/>
    </row>
    <row r="412" spans="1:7" customFormat="1" x14ac:dyDescent="0.35">
      <c r="A412" s="23" t="s">
        <v>2462</v>
      </c>
      <c r="B412" s="23"/>
      <c r="C412" s="159"/>
      <c r="D412" s="23"/>
      <c r="E412" s="21"/>
      <c r="F412" s="21"/>
      <c r="G412" s="21"/>
    </row>
    <row r="413" spans="1:7" customFormat="1" x14ac:dyDescent="0.35">
      <c r="A413" s="23" t="s">
        <v>2463</v>
      </c>
      <c r="B413" s="23"/>
      <c r="C413" s="159"/>
      <c r="D413" s="23"/>
      <c r="E413" s="21"/>
      <c r="F413" s="21"/>
      <c r="G413" s="21"/>
    </row>
    <row r="414" spans="1:7" customFormat="1" x14ac:dyDescent="0.35">
      <c r="A414" s="23" t="s">
        <v>2464</v>
      </c>
      <c r="B414" s="23"/>
      <c r="C414" s="159"/>
      <c r="D414" s="23"/>
      <c r="E414" s="21"/>
      <c r="F414" s="21"/>
      <c r="G414" s="21"/>
    </row>
    <row r="415" spans="1:7" customFormat="1" x14ac:dyDescent="0.35">
      <c r="A415" s="23" t="s">
        <v>2465</v>
      </c>
      <c r="B415" s="23"/>
      <c r="C415" s="159"/>
      <c r="D415" s="23"/>
      <c r="E415" s="21"/>
      <c r="F415" s="21"/>
      <c r="G415" s="21"/>
    </row>
    <row r="416" spans="1:7" customFormat="1" x14ac:dyDescent="0.35">
      <c r="A416" s="23" t="s">
        <v>2466</v>
      </c>
      <c r="B416" s="23"/>
      <c r="C416" s="159"/>
      <c r="D416" s="23"/>
      <c r="E416" s="21"/>
      <c r="F416" s="21"/>
      <c r="G416" s="21"/>
    </row>
    <row r="417" spans="1:7" customFormat="1" x14ac:dyDescent="0.35">
      <c r="A417" s="23" t="s">
        <v>2467</v>
      </c>
      <c r="B417" s="23"/>
      <c r="C417" s="159"/>
      <c r="D417" s="23"/>
      <c r="E417" s="21"/>
      <c r="F417" s="21"/>
      <c r="G417" s="21"/>
    </row>
    <row r="418" spans="1:7" customFormat="1" x14ac:dyDescent="0.35">
      <c r="A418" s="23" t="s">
        <v>2468</v>
      </c>
      <c r="B418" s="23"/>
      <c r="C418" s="159"/>
      <c r="D418" s="23"/>
      <c r="E418" s="21"/>
      <c r="F418" s="21"/>
      <c r="G418" s="21"/>
    </row>
    <row r="419" spans="1:7" customFormat="1" x14ac:dyDescent="0.35">
      <c r="A419" s="23" t="s">
        <v>2469</v>
      </c>
      <c r="B419" s="23"/>
      <c r="C419" s="159"/>
      <c r="D419" s="23"/>
      <c r="E419" s="21"/>
      <c r="F419" s="21"/>
      <c r="G419" s="21"/>
    </row>
    <row r="420" spans="1:7" customFormat="1" x14ac:dyDescent="0.35">
      <c r="A420" s="23" t="s">
        <v>2470</v>
      </c>
      <c r="B420" s="23"/>
      <c r="C420" s="159"/>
      <c r="D420" s="23"/>
      <c r="E420" s="21"/>
      <c r="F420" s="21"/>
      <c r="G420" s="21"/>
    </row>
    <row r="421" spans="1:7" customFormat="1" x14ac:dyDescent="0.35">
      <c r="A421" s="23" t="s">
        <v>2471</v>
      </c>
      <c r="B421" s="23"/>
      <c r="C421" s="159"/>
      <c r="D421" s="23"/>
      <c r="E421" s="21"/>
      <c r="F421" s="21"/>
      <c r="G421" s="21"/>
    </row>
    <row r="422" spans="1:7" customFormat="1" x14ac:dyDescent="0.35">
      <c r="A422" s="23" t="s">
        <v>2472</v>
      </c>
      <c r="B422" s="23"/>
      <c r="C422" s="159"/>
      <c r="D422" s="23"/>
      <c r="E422" s="21"/>
      <c r="F422" s="21"/>
      <c r="G422" s="21"/>
    </row>
    <row r="423" spans="1:7" ht="18.5" x14ac:dyDescent="0.35">
      <c r="A423" s="95"/>
      <c r="B423" s="123" t="s">
        <v>398</v>
      </c>
      <c r="C423" s="95"/>
      <c r="D423" s="95"/>
      <c r="E423" s="95"/>
      <c r="F423" s="97"/>
      <c r="G423" s="97"/>
    </row>
    <row r="424" spans="1:7" ht="15" customHeight="1" x14ac:dyDescent="0.35">
      <c r="A424" s="42"/>
      <c r="B424" s="42" t="s">
        <v>2236</v>
      </c>
      <c r="C424" s="42" t="s">
        <v>598</v>
      </c>
      <c r="D424" s="42" t="s">
        <v>599</v>
      </c>
      <c r="E424" s="42"/>
      <c r="F424" s="42" t="s">
        <v>433</v>
      </c>
      <c r="G424" s="42" t="s">
        <v>600</v>
      </c>
    </row>
    <row r="425" spans="1:7" x14ac:dyDescent="0.35">
      <c r="A425" s="23" t="s">
        <v>1981</v>
      </c>
      <c r="B425" s="23" t="s">
        <v>602</v>
      </c>
      <c r="C425" s="104" t="s">
        <v>1149</v>
      </c>
      <c r="D425" s="37"/>
      <c r="E425" s="37"/>
      <c r="F425" s="55"/>
      <c r="G425" s="55"/>
    </row>
    <row r="426" spans="1:7" x14ac:dyDescent="0.35">
      <c r="A426" s="37"/>
      <c r="D426" s="37"/>
      <c r="E426" s="37"/>
      <c r="F426" s="55"/>
      <c r="G426" s="55"/>
    </row>
    <row r="427" spans="1:7" x14ac:dyDescent="0.35">
      <c r="B427" s="23" t="s">
        <v>603</v>
      </c>
      <c r="D427" s="37"/>
      <c r="E427" s="37"/>
      <c r="F427" s="55"/>
      <c r="G427" s="55"/>
    </row>
    <row r="428" spans="1:7" x14ac:dyDescent="0.35">
      <c r="A428" s="23" t="s">
        <v>1982</v>
      </c>
      <c r="B428" s="40"/>
      <c r="C428" s="104"/>
      <c r="D428" s="105"/>
      <c r="E428" s="37"/>
      <c r="F428" s="111" t="str">
        <f t="shared" ref="F428:F451" si="21">IF($C$452=0,"",IF(C428="[for completion]","",C428/$C$452))</f>
        <v/>
      </c>
      <c r="G428" s="111" t="str">
        <f t="shared" ref="G428:G451" si="22">IF($D$452=0,"",IF(D428="[for completion]","",D428/$D$452))</f>
        <v/>
      </c>
    </row>
    <row r="429" spans="1:7" x14ac:dyDescent="0.35">
      <c r="A429" s="23" t="s">
        <v>1983</v>
      </c>
      <c r="B429" s="40"/>
      <c r="C429" s="104"/>
      <c r="D429" s="105"/>
      <c r="E429" s="37"/>
      <c r="F429" s="111" t="str">
        <f t="shared" si="21"/>
        <v/>
      </c>
      <c r="G429" s="111" t="str">
        <f t="shared" si="22"/>
        <v/>
      </c>
    </row>
    <row r="430" spans="1:7" x14ac:dyDescent="0.35">
      <c r="A430" s="23" t="s">
        <v>1984</v>
      </c>
      <c r="B430" s="40"/>
      <c r="C430" s="104"/>
      <c r="D430" s="105"/>
      <c r="E430" s="37"/>
      <c r="F430" s="111" t="str">
        <f t="shared" si="21"/>
        <v/>
      </c>
      <c r="G430" s="111" t="str">
        <f t="shared" si="22"/>
        <v/>
      </c>
    </row>
    <row r="431" spans="1:7" x14ac:dyDescent="0.35">
      <c r="A431" s="23" t="s">
        <v>1985</v>
      </c>
      <c r="B431" s="40"/>
      <c r="C431" s="104"/>
      <c r="D431" s="105"/>
      <c r="E431" s="37"/>
      <c r="F431" s="111" t="str">
        <f t="shared" si="21"/>
        <v/>
      </c>
      <c r="G431" s="111" t="str">
        <f t="shared" si="22"/>
        <v/>
      </c>
    </row>
    <row r="432" spans="1:7" x14ac:dyDescent="0.35">
      <c r="A432" s="23" t="s">
        <v>1986</v>
      </c>
      <c r="B432" s="40"/>
      <c r="C432" s="104"/>
      <c r="D432" s="105"/>
      <c r="E432" s="37"/>
      <c r="F432" s="111" t="str">
        <f t="shared" si="21"/>
        <v/>
      </c>
      <c r="G432" s="111" t="str">
        <f t="shared" si="22"/>
        <v/>
      </c>
    </row>
    <row r="433" spans="1:7" x14ac:dyDescent="0.35">
      <c r="A433" s="23" t="s">
        <v>1987</v>
      </c>
      <c r="B433" s="40"/>
      <c r="C433" s="104"/>
      <c r="D433" s="105"/>
      <c r="E433" s="37"/>
      <c r="F433" s="111" t="str">
        <f t="shared" si="21"/>
        <v/>
      </c>
      <c r="G433" s="111" t="str">
        <f t="shared" si="22"/>
        <v/>
      </c>
    </row>
    <row r="434" spans="1:7" x14ac:dyDescent="0.35">
      <c r="A434" s="23" t="s">
        <v>1988</v>
      </c>
      <c r="B434" s="40"/>
      <c r="C434" s="104"/>
      <c r="D434" s="105"/>
      <c r="E434" s="37"/>
      <c r="F434" s="111" t="str">
        <f t="shared" si="21"/>
        <v/>
      </c>
      <c r="G434" s="111" t="str">
        <f t="shared" si="22"/>
        <v/>
      </c>
    </row>
    <row r="435" spans="1:7" x14ac:dyDescent="0.35">
      <c r="A435" s="23" t="s">
        <v>1989</v>
      </c>
      <c r="B435" s="40"/>
      <c r="C435" s="104"/>
      <c r="D435" s="105"/>
      <c r="E435" s="37"/>
      <c r="F435" s="111" t="str">
        <f t="shared" si="21"/>
        <v/>
      </c>
      <c r="G435" s="111" t="str">
        <f t="shared" si="22"/>
        <v/>
      </c>
    </row>
    <row r="436" spans="1:7" x14ac:dyDescent="0.35">
      <c r="A436" s="23" t="s">
        <v>1990</v>
      </c>
      <c r="B436" s="40"/>
      <c r="C436" s="104"/>
      <c r="D436" s="105"/>
      <c r="E436" s="37"/>
      <c r="F436" s="111" t="str">
        <f t="shared" si="21"/>
        <v/>
      </c>
      <c r="G436" s="111" t="str">
        <f t="shared" si="22"/>
        <v/>
      </c>
    </row>
    <row r="437" spans="1:7" x14ac:dyDescent="0.35">
      <c r="A437" s="23" t="s">
        <v>2237</v>
      </c>
      <c r="B437" s="40"/>
      <c r="C437" s="104"/>
      <c r="D437" s="105"/>
      <c r="E437" s="40"/>
      <c r="F437" s="111" t="str">
        <f t="shared" si="21"/>
        <v/>
      </c>
      <c r="G437" s="111" t="str">
        <f t="shared" si="22"/>
        <v/>
      </c>
    </row>
    <row r="438" spans="1:7" x14ac:dyDescent="0.35">
      <c r="A438" s="23" t="s">
        <v>2238</v>
      </c>
      <c r="B438" s="40"/>
      <c r="C438" s="104"/>
      <c r="D438" s="105"/>
      <c r="E438" s="40"/>
      <c r="F438" s="111" t="str">
        <f t="shared" si="21"/>
        <v/>
      </c>
      <c r="G438" s="111" t="str">
        <f t="shared" si="22"/>
        <v/>
      </c>
    </row>
    <row r="439" spans="1:7" x14ac:dyDescent="0.35">
      <c r="A439" s="23" t="s">
        <v>2239</v>
      </c>
      <c r="B439" s="40"/>
      <c r="C439" s="104"/>
      <c r="D439" s="105"/>
      <c r="E439" s="40"/>
      <c r="F439" s="111" t="str">
        <f t="shared" si="21"/>
        <v/>
      </c>
      <c r="G439" s="111" t="str">
        <f t="shared" si="22"/>
        <v/>
      </c>
    </row>
    <row r="440" spans="1:7" x14ac:dyDescent="0.35">
      <c r="A440" s="23" t="s">
        <v>2240</v>
      </c>
      <c r="B440" s="40"/>
      <c r="C440" s="104"/>
      <c r="D440" s="105"/>
      <c r="E440" s="40"/>
      <c r="F440" s="111" t="str">
        <f t="shared" si="21"/>
        <v/>
      </c>
      <c r="G440" s="111" t="str">
        <f t="shared" si="22"/>
        <v/>
      </c>
    </row>
    <row r="441" spans="1:7" x14ac:dyDescent="0.35">
      <c r="A441" s="23" t="s">
        <v>2241</v>
      </c>
      <c r="B441" s="40"/>
      <c r="C441" s="104"/>
      <c r="D441" s="105"/>
      <c r="E441" s="40"/>
      <c r="F441" s="111" t="str">
        <f t="shared" si="21"/>
        <v/>
      </c>
      <c r="G441" s="111" t="str">
        <f t="shared" si="22"/>
        <v/>
      </c>
    </row>
    <row r="442" spans="1:7" x14ac:dyDescent="0.35">
      <c r="A442" s="23" t="s">
        <v>2242</v>
      </c>
      <c r="B442" s="40"/>
      <c r="C442" s="104"/>
      <c r="D442" s="105"/>
      <c r="E442" s="40"/>
      <c r="F442" s="111" t="str">
        <f t="shared" si="21"/>
        <v/>
      </c>
      <c r="G442" s="111" t="str">
        <f t="shared" si="22"/>
        <v/>
      </c>
    </row>
    <row r="443" spans="1:7" x14ac:dyDescent="0.35">
      <c r="A443" s="23" t="s">
        <v>2243</v>
      </c>
      <c r="B443" s="40"/>
      <c r="C443" s="104"/>
      <c r="D443" s="105"/>
      <c r="F443" s="111" t="str">
        <f t="shared" si="21"/>
        <v/>
      </c>
      <c r="G443" s="111" t="str">
        <f t="shared" si="22"/>
        <v/>
      </c>
    </row>
    <row r="444" spans="1:7" x14ac:dyDescent="0.35">
      <c r="A444" s="23" t="s">
        <v>2244</v>
      </c>
      <c r="B444" s="40"/>
      <c r="C444" s="104"/>
      <c r="D444" s="105"/>
      <c r="E444" s="93"/>
      <c r="F444" s="111" t="str">
        <f t="shared" si="21"/>
        <v/>
      </c>
      <c r="G444" s="111" t="str">
        <f t="shared" si="22"/>
        <v/>
      </c>
    </row>
    <row r="445" spans="1:7" x14ac:dyDescent="0.35">
      <c r="A445" s="23" t="s">
        <v>2245</v>
      </c>
      <c r="B445" s="40"/>
      <c r="C445" s="104"/>
      <c r="D445" s="105"/>
      <c r="E445" s="93"/>
      <c r="F445" s="111" t="str">
        <f t="shared" si="21"/>
        <v/>
      </c>
      <c r="G445" s="111" t="str">
        <f t="shared" si="22"/>
        <v/>
      </c>
    </row>
    <row r="446" spans="1:7" x14ac:dyDescent="0.35">
      <c r="A446" s="23" t="s">
        <v>2246</v>
      </c>
      <c r="B446" s="40"/>
      <c r="C446" s="104"/>
      <c r="D446" s="105"/>
      <c r="E446" s="93"/>
      <c r="F446" s="111" t="str">
        <f t="shared" si="21"/>
        <v/>
      </c>
      <c r="G446" s="111" t="str">
        <f t="shared" si="22"/>
        <v/>
      </c>
    </row>
    <row r="447" spans="1:7" x14ac:dyDescent="0.35">
      <c r="A447" s="23" t="s">
        <v>2247</v>
      </c>
      <c r="B447" s="40"/>
      <c r="C447" s="104"/>
      <c r="D447" s="105"/>
      <c r="E447" s="93"/>
      <c r="F447" s="111" t="str">
        <f t="shared" si="21"/>
        <v/>
      </c>
      <c r="G447" s="111" t="str">
        <f t="shared" si="22"/>
        <v/>
      </c>
    </row>
    <row r="448" spans="1:7" x14ac:dyDescent="0.35">
      <c r="A448" s="23" t="s">
        <v>2248</v>
      </c>
      <c r="B448" s="40"/>
      <c r="C448" s="104"/>
      <c r="D448" s="105"/>
      <c r="E448" s="93"/>
      <c r="F448" s="111" t="str">
        <f t="shared" si="21"/>
        <v/>
      </c>
      <c r="G448" s="111" t="str">
        <f t="shared" si="22"/>
        <v/>
      </c>
    </row>
    <row r="449" spans="1:7" x14ac:dyDescent="0.35">
      <c r="A449" s="23" t="s">
        <v>2249</v>
      </c>
      <c r="B449" s="40"/>
      <c r="C449" s="104"/>
      <c r="D449" s="105"/>
      <c r="E449" s="93"/>
      <c r="F449" s="111" t="str">
        <f t="shared" si="21"/>
        <v/>
      </c>
      <c r="G449" s="111" t="str">
        <f t="shared" si="22"/>
        <v/>
      </c>
    </row>
    <row r="450" spans="1:7" x14ac:dyDescent="0.35">
      <c r="A450" s="23" t="s">
        <v>2250</v>
      </c>
      <c r="B450" s="40"/>
      <c r="C450" s="104"/>
      <c r="D450" s="105"/>
      <c r="E450" s="93"/>
      <c r="F450" s="111" t="str">
        <f t="shared" si="21"/>
        <v/>
      </c>
      <c r="G450" s="111" t="str">
        <f t="shared" si="22"/>
        <v/>
      </c>
    </row>
    <row r="451" spans="1:7" x14ac:dyDescent="0.35">
      <c r="A451" s="23" t="s">
        <v>2251</v>
      </c>
      <c r="B451" s="40"/>
      <c r="C451" s="104"/>
      <c r="D451" s="105"/>
      <c r="E451" s="93"/>
      <c r="F451" s="111" t="str">
        <f t="shared" si="21"/>
        <v/>
      </c>
      <c r="G451" s="111" t="str">
        <f t="shared" si="22"/>
        <v/>
      </c>
    </row>
    <row r="452" spans="1:7" x14ac:dyDescent="0.35">
      <c r="A452" s="23" t="s">
        <v>2252</v>
      </c>
      <c r="B452" s="40" t="s">
        <v>91</v>
      </c>
      <c r="C452" s="106">
        <f>SUM(C428:C451)</f>
        <v>0</v>
      </c>
      <c r="D452" s="48">
        <f>SUM(D428:D451)</f>
        <v>0</v>
      </c>
      <c r="E452" s="93"/>
      <c r="F452" s="120">
        <f>SUM(F428:F451)</f>
        <v>0</v>
      </c>
      <c r="G452" s="120">
        <f>SUM(G428:G451)</f>
        <v>0</v>
      </c>
    </row>
    <row r="453" spans="1:7" ht="15" customHeight="1" x14ac:dyDescent="0.35">
      <c r="A453" s="42"/>
      <c r="B453" s="42" t="s">
        <v>2253</v>
      </c>
      <c r="C453" s="42" t="s">
        <v>598</v>
      </c>
      <c r="D453" s="42" t="s">
        <v>599</v>
      </c>
      <c r="E453" s="42"/>
      <c r="F453" s="42" t="s">
        <v>433</v>
      </c>
      <c r="G453" s="42" t="s">
        <v>600</v>
      </c>
    </row>
    <row r="454" spans="1:7" x14ac:dyDescent="0.35">
      <c r="A454" s="23" t="s">
        <v>1991</v>
      </c>
      <c r="B454" s="23" t="s">
        <v>631</v>
      </c>
      <c r="C454" s="99" t="s">
        <v>1149</v>
      </c>
      <c r="G454" s="23"/>
    </row>
    <row r="455" spans="1:7" x14ac:dyDescent="0.35">
      <c r="G455" s="23"/>
    </row>
    <row r="456" spans="1:7" x14ac:dyDescent="0.35">
      <c r="B456" s="40" t="s">
        <v>632</v>
      </c>
      <c r="G456" s="23"/>
    </row>
    <row r="457" spans="1:7" x14ac:dyDescent="0.35">
      <c r="A457" s="23" t="s">
        <v>1992</v>
      </c>
      <c r="B457" s="23" t="s">
        <v>634</v>
      </c>
      <c r="C457" s="104" t="s">
        <v>1149</v>
      </c>
      <c r="D457" s="105" t="s">
        <v>1149</v>
      </c>
      <c r="F457" s="111" t="str">
        <f>IF($C$465=0,"",IF(C457="[for completion]","",C457/$C$465))</f>
        <v/>
      </c>
      <c r="G457" s="111" t="str">
        <f>IF($D$465=0,"",IF(D457="[for completion]","",D457/$D$465))</f>
        <v/>
      </c>
    </row>
    <row r="458" spans="1:7" x14ac:dyDescent="0.35">
      <c r="A458" s="23" t="s">
        <v>1993</v>
      </c>
      <c r="B458" s="23" t="s">
        <v>636</v>
      </c>
      <c r="C458" s="104" t="s">
        <v>1149</v>
      </c>
      <c r="D458" s="105" t="s">
        <v>1149</v>
      </c>
      <c r="F458" s="111" t="str">
        <f t="shared" ref="F458:F471" si="23">IF($C$465=0,"",IF(C458="[for completion]","",C458/$C$465))</f>
        <v/>
      </c>
      <c r="G458" s="111" t="str">
        <f t="shared" ref="G458:G471" si="24">IF($D$465=0,"",IF(D458="[for completion]","",D458/$D$465))</f>
        <v/>
      </c>
    </row>
    <row r="459" spans="1:7" x14ac:dyDescent="0.35">
      <c r="A459" s="23" t="s">
        <v>1994</v>
      </c>
      <c r="B459" s="23" t="s">
        <v>638</v>
      </c>
      <c r="C459" s="104" t="s">
        <v>1149</v>
      </c>
      <c r="D459" s="105" t="s">
        <v>1149</v>
      </c>
      <c r="F459" s="111" t="str">
        <f t="shared" si="23"/>
        <v/>
      </c>
      <c r="G459" s="111" t="str">
        <f t="shared" si="24"/>
        <v/>
      </c>
    </row>
    <row r="460" spans="1:7" x14ac:dyDescent="0.35">
      <c r="A460" s="23" t="s">
        <v>1995</v>
      </c>
      <c r="B460" s="23" t="s">
        <v>640</v>
      </c>
      <c r="C460" s="104" t="s">
        <v>1149</v>
      </c>
      <c r="D460" s="105" t="s">
        <v>1149</v>
      </c>
      <c r="F460" s="111" t="str">
        <f t="shared" si="23"/>
        <v/>
      </c>
      <c r="G460" s="111" t="str">
        <f t="shared" si="24"/>
        <v/>
      </c>
    </row>
    <row r="461" spans="1:7" x14ac:dyDescent="0.35">
      <c r="A461" s="23" t="s">
        <v>1996</v>
      </c>
      <c r="B461" s="23" t="s">
        <v>642</v>
      </c>
      <c r="C461" s="104" t="s">
        <v>1149</v>
      </c>
      <c r="D461" s="105" t="s">
        <v>1149</v>
      </c>
      <c r="F461" s="111" t="str">
        <f t="shared" si="23"/>
        <v/>
      </c>
      <c r="G461" s="111" t="str">
        <f t="shared" si="24"/>
        <v/>
      </c>
    </row>
    <row r="462" spans="1:7" x14ac:dyDescent="0.35">
      <c r="A462" s="23" t="s">
        <v>1997</v>
      </c>
      <c r="B462" s="23" t="s">
        <v>644</v>
      </c>
      <c r="C462" s="104" t="s">
        <v>1149</v>
      </c>
      <c r="D462" s="105" t="s">
        <v>1149</v>
      </c>
      <c r="F462" s="111" t="str">
        <f t="shared" si="23"/>
        <v/>
      </c>
      <c r="G462" s="111" t="str">
        <f t="shared" si="24"/>
        <v/>
      </c>
    </row>
    <row r="463" spans="1:7" x14ac:dyDescent="0.35">
      <c r="A463" s="23" t="s">
        <v>1998</v>
      </c>
      <c r="B463" s="23" t="s">
        <v>646</v>
      </c>
      <c r="C463" s="104" t="s">
        <v>1149</v>
      </c>
      <c r="D463" s="105" t="s">
        <v>1149</v>
      </c>
      <c r="F463" s="111" t="str">
        <f t="shared" si="23"/>
        <v/>
      </c>
      <c r="G463" s="111" t="str">
        <f t="shared" si="24"/>
        <v/>
      </c>
    </row>
    <row r="464" spans="1:7" x14ac:dyDescent="0.35">
      <c r="A464" s="23" t="s">
        <v>1999</v>
      </c>
      <c r="B464" s="23" t="s">
        <v>648</v>
      </c>
      <c r="C464" s="104" t="s">
        <v>1149</v>
      </c>
      <c r="D464" s="105" t="s">
        <v>1149</v>
      </c>
      <c r="F464" s="111" t="str">
        <f t="shared" si="23"/>
        <v/>
      </c>
      <c r="G464" s="111" t="str">
        <f t="shared" si="24"/>
        <v/>
      </c>
    </row>
    <row r="465" spans="1:7" x14ac:dyDescent="0.35">
      <c r="A465" s="23" t="s">
        <v>2000</v>
      </c>
      <c r="B465" s="50" t="s">
        <v>91</v>
      </c>
      <c r="C465" s="104">
        <f>SUM(C457:C464)</f>
        <v>0</v>
      </c>
      <c r="D465" s="105">
        <f>SUM(D457:D464)</f>
        <v>0</v>
      </c>
      <c r="F465" s="99">
        <f>SUM(F457:F464)</f>
        <v>0</v>
      </c>
      <c r="G465" s="99">
        <f>SUM(G457:G464)</f>
        <v>0</v>
      </c>
    </row>
    <row r="466" spans="1:7" hidden="1" outlineLevel="1" x14ac:dyDescent="0.35">
      <c r="A466" s="23" t="s">
        <v>2001</v>
      </c>
      <c r="B466" s="52" t="s">
        <v>651</v>
      </c>
      <c r="C466" s="104"/>
      <c r="D466" s="105"/>
      <c r="F466" s="111" t="str">
        <f t="shared" si="23"/>
        <v/>
      </c>
      <c r="G466" s="111" t="str">
        <f t="shared" si="24"/>
        <v/>
      </c>
    </row>
    <row r="467" spans="1:7" hidden="1" outlineLevel="1" x14ac:dyDescent="0.35">
      <c r="A467" s="23" t="s">
        <v>2002</v>
      </c>
      <c r="B467" s="52" t="s">
        <v>653</v>
      </c>
      <c r="C467" s="104"/>
      <c r="D467" s="105"/>
      <c r="F467" s="111" t="str">
        <f t="shared" si="23"/>
        <v/>
      </c>
      <c r="G467" s="111" t="str">
        <f t="shared" si="24"/>
        <v/>
      </c>
    </row>
    <row r="468" spans="1:7" hidden="1" outlineLevel="1" x14ac:dyDescent="0.35">
      <c r="A468" s="23" t="s">
        <v>2003</v>
      </c>
      <c r="B468" s="52" t="s">
        <v>655</v>
      </c>
      <c r="C468" s="104"/>
      <c r="D468" s="105"/>
      <c r="F468" s="111" t="str">
        <f t="shared" si="23"/>
        <v/>
      </c>
      <c r="G468" s="111" t="str">
        <f t="shared" si="24"/>
        <v/>
      </c>
    </row>
    <row r="469" spans="1:7" hidden="1" outlineLevel="1" x14ac:dyDescent="0.35">
      <c r="A469" s="23" t="s">
        <v>2004</v>
      </c>
      <c r="B469" s="52" t="s">
        <v>657</v>
      </c>
      <c r="C469" s="104"/>
      <c r="D469" s="105"/>
      <c r="F469" s="111" t="str">
        <f t="shared" si="23"/>
        <v/>
      </c>
      <c r="G469" s="111" t="str">
        <f t="shared" si="24"/>
        <v/>
      </c>
    </row>
    <row r="470" spans="1:7" hidden="1" outlineLevel="1" x14ac:dyDescent="0.35">
      <c r="A470" s="23" t="s">
        <v>2005</v>
      </c>
      <c r="B470" s="52" t="s">
        <v>659</v>
      </c>
      <c r="C470" s="104"/>
      <c r="D470" s="105"/>
      <c r="F470" s="111" t="str">
        <f t="shared" si="23"/>
        <v/>
      </c>
      <c r="G470" s="111" t="str">
        <f t="shared" si="24"/>
        <v/>
      </c>
    </row>
    <row r="471" spans="1:7" hidden="1" outlineLevel="1" x14ac:dyDescent="0.35">
      <c r="A471" s="23" t="s">
        <v>2006</v>
      </c>
      <c r="B471" s="52" t="s">
        <v>661</v>
      </c>
      <c r="C471" s="104"/>
      <c r="D471" s="105"/>
      <c r="F471" s="111" t="str">
        <f t="shared" si="23"/>
        <v/>
      </c>
      <c r="G471" s="111" t="str">
        <f t="shared" si="24"/>
        <v/>
      </c>
    </row>
    <row r="472" spans="1:7" hidden="1" outlineLevel="1" x14ac:dyDescent="0.35">
      <c r="A472" s="23" t="s">
        <v>2007</v>
      </c>
      <c r="B472" s="52"/>
      <c r="F472" s="49"/>
      <c r="G472" s="49"/>
    </row>
    <row r="473" spans="1:7" hidden="1" outlineLevel="1" x14ac:dyDescent="0.35">
      <c r="A473" s="23" t="s">
        <v>2008</v>
      </c>
      <c r="B473" s="52"/>
      <c r="F473" s="49"/>
      <c r="G473" s="49"/>
    </row>
    <row r="474" spans="1:7" hidden="1" outlineLevel="1" x14ac:dyDescent="0.35">
      <c r="A474" s="23" t="s">
        <v>2009</v>
      </c>
      <c r="B474" s="52"/>
      <c r="F474" s="93"/>
      <c r="G474" s="93"/>
    </row>
    <row r="475" spans="1:7" ht="15" customHeight="1" collapsed="1" x14ac:dyDescent="0.35">
      <c r="A475" s="42"/>
      <c r="B475" s="42" t="s">
        <v>2321</v>
      </c>
      <c r="C475" s="42" t="s">
        <v>598</v>
      </c>
      <c r="D475" s="42" t="s">
        <v>599</v>
      </c>
      <c r="E475" s="42"/>
      <c r="F475" s="42" t="s">
        <v>433</v>
      </c>
      <c r="G475" s="42" t="s">
        <v>600</v>
      </c>
    </row>
    <row r="476" spans="1:7" x14ac:dyDescent="0.35">
      <c r="A476" s="23" t="s">
        <v>2099</v>
      </c>
      <c r="B476" s="23" t="s">
        <v>631</v>
      </c>
      <c r="C476" s="99" t="s">
        <v>1149</v>
      </c>
      <c r="G476" s="23"/>
    </row>
    <row r="477" spans="1:7" x14ac:dyDescent="0.35">
      <c r="G477" s="23"/>
    </row>
    <row r="478" spans="1:7" x14ac:dyDescent="0.35">
      <c r="B478" s="40" t="s">
        <v>632</v>
      </c>
      <c r="G478" s="23"/>
    </row>
    <row r="479" spans="1:7" x14ac:dyDescent="0.35">
      <c r="A479" s="23" t="s">
        <v>2100</v>
      </c>
      <c r="B479" s="23" t="s">
        <v>634</v>
      </c>
      <c r="C479" s="104" t="s">
        <v>1149</v>
      </c>
      <c r="D479" s="105" t="s">
        <v>1149</v>
      </c>
      <c r="F479" s="111" t="str">
        <f>IF($C$487=0,"",IF(C479="[Mark as ND1 if not relevant]","",C479/$C$487))</f>
        <v/>
      </c>
      <c r="G479" s="111" t="str">
        <f>IF($D$487=0,"",IF(D479="[Mark as ND1 if not relevant]","",D479/$D$487))</f>
        <v/>
      </c>
    </row>
    <row r="480" spans="1:7" x14ac:dyDescent="0.35">
      <c r="A480" s="23" t="s">
        <v>2101</v>
      </c>
      <c r="B480" s="23" t="s">
        <v>636</v>
      </c>
      <c r="C480" s="104" t="s">
        <v>1149</v>
      </c>
      <c r="D480" s="105" t="s">
        <v>1149</v>
      </c>
      <c r="F480" s="111" t="str">
        <f t="shared" ref="F480:F486" si="25">IF($C$487=0,"",IF(C480="[Mark as ND1 if not relevant]","",C480/$C$487))</f>
        <v/>
      </c>
      <c r="G480" s="111" t="str">
        <f t="shared" ref="G480:G486" si="26">IF($D$487=0,"",IF(D480="[Mark as ND1 if not relevant]","",D480/$D$487))</f>
        <v/>
      </c>
    </row>
    <row r="481" spans="1:7" x14ac:dyDescent="0.35">
      <c r="A481" s="23" t="s">
        <v>2102</v>
      </c>
      <c r="B481" s="23" t="s">
        <v>638</v>
      </c>
      <c r="C481" s="104" t="s">
        <v>1149</v>
      </c>
      <c r="D481" s="105" t="s">
        <v>1149</v>
      </c>
      <c r="F481" s="111" t="str">
        <f t="shared" si="25"/>
        <v/>
      </c>
      <c r="G481" s="111" t="str">
        <f t="shared" si="26"/>
        <v/>
      </c>
    </row>
    <row r="482" spans="1:7" x14ac:dyDescent="0.35">
      <c r="A482" s="23" t="s">
        <v>2103</v>
      </c>
      <c r="B482" s="23" t="s">
        <v>640</v>
      </c>
      <c r="C482" s="104" t="s">
        <v>1149</v>
      </c>
      <c r="D482" s="105" t="s">
        <v>1149</v>
      </c>
      <c r="F482" s="111" t="str">
        <f t="shared" si="25"/>
        <v/>
      </c>
      <c r="G482" s="111" t="str">
        <f t="shared" si="26"/>
        <v/>
      </c>
    </row>
    <row r="483" spans="1:7" x14ac:dyDescent="0.35">
      <c r="A483" s="23" t="s">
        <v>2104</v>
      </c>
      <c r="B483" s="23" t="s">
        <v>642</v>
      </c>
      <c r="C483" s="104" t="s">
        <v>1149</v>
      </c>
      <c r="D483" s="105" t="s">
        <v>1149</v>
      </c>
      <c r="F483" s="111" t="str">
        <f t="shared" si="25"/>
        <v/>
      </c>
      <c r="G483" s="111" t="str">
        <f t="shared" si="26"/>
        <v/>
      </c>
    </row>
    <row r="484" spans="1:7" x14ac:dyDescent="0.35">
      <c r="A484" s="23" t="s">
        <v>2105</v>
      </c>
      <c r="B484" s="23" t="s">
        <v>644</v>
      </c>
      <c r="C484" s="104" t="s">
        <v>1149</v>
      </c>
      <c r="D484" s="105" t="s">
        <v>1149</v>
      </c>
      <c r="F484" s="111" t="str">
        <f t="shared" si="25"/>
        <v/>
      </c>
      <c r="G484" s="111" t="str">
        <f t="shared" si="26"/>
        <v/>
      </c>
    </row>
    <row r="485" spans="1:7" x14ac:dyDescent="0.35">
      <c r="A485" s="23" t="s">
        <v>2106</v>
      </c>
      <c r="B485" s="23" t="s">
        <v>646</v>
      </c>
      <c r="C485" s="104" t="s">
        <v>1149</v>
      </c>
      <c r="D485" s="105" t="s">
        <v>1149</v>
      </c>
      <c r="F485" s="111" t="str">
        <f t="shared" si="25"/>
        <v/>
      </c>
      <c r="G485" s="111" t="str">
        <f t="shared" si="26"/>
        <v/>
      </c>
    </row>
    <row r="486" spans="1:7" x14ac:dyDescent="0.35">
      <c r="A486" s="23" t="s">
        <v>2107</v>
      </c>
      <c r="B486" s="23" t="s">
        <v>648</v>
      </c>
      <c r="C486" s="104" t="s">
        <v>1149</v>
      </c>
      <c r="D486" s="105" t="s">
        <v>1149</v>
      </c>
      <c r="F486" s="111" t="str">
        <f t="shared" si="25"/>
        <v/>
      </c>
      <c r="G486" s="111" t="str">
        <f t="shared" si="26"/>
        <v/>
      </c>
    </row>
    <row r="487" spans="1:7" x14ac:dyDescent="0.35">
      <c r="A487" s="23" t="s">
        <v>2108</v>
      </c>
      <c r="B487" s="50" t="s">
        <v>91</v>
      </c>
      <c r="C487" s="104">
        <f>SUM(C479:C486)</f>
        <v>0</v>
      </c>
      <c r="D487" s="105">
        <f>SUM(D479:D486)</f>
        <v>0</v>
      </c>
      <c r="F487" s="99">
        <f>SUM(F479:F486)</f>
        <v>0</v>
      </c>
      <c r="G487" s="99">
        <f>SUM(G479:G486)</f>
        <v>0</v>
      </c>
    </row>
    <row r="488" spans="1:7" hidden="1" outlineLevel="1" x14ac:dyDescent="0.35">
      <c r="A488" s="23" t="s">
        <v>2109</v>
      </c>
      <c r="B488" s="52" t="s">
        <v>651</v>
      </c>
      <c r="C488" s="104"/>
      <c r="D488" s="105"/>
      <c r="F488" s="111" t="str">
        <f t="shared" ref="F488:F493" si="27">IF($C$487=0,"",IF(C488="[for completion]","",C488/$C$487))</f>
        <v/>
      </c>
      <c r="G488" s="111" t="str">
        <f t="shared" ref="G488:G493" si="28">IF($D$487=0,"",IF(D488="[for completion]","",D488/$D$487))</f>
        <v/>
      </c>
    </row>
    <row r="489" spans="1:7" hidden="1" outlineLevel="1" x14ac:dyDescent="0.35">
      <c r="A489" s="23" t="s">
        <v>2110</v>
      </c>
      <c r="B489" s="52" t="s">
        <v>653</v>
      </c>
      <c r="C489" s="104"/>
      <c r="D489" s="105"/>
      <c r="F489" s="111" t="str">
        <f t="shared" si="27"/>
        <v/>
      </c>
      <c r="G489" s="111" t="str">
        <f t="shared" si="28"/>
        <v/>
      </c>
    </row>
    <row r="490" spans="1:7" hidden="1" outlineLevel="1" x14ac:dyDescent="0.35">
      <c r="A490" s="23" t="s">
        <v>2111</v>
      </c>
      <c r="B490" s="52" t="s">
        <v>655</v>
      </c>
      <c r="C490" s="104"/>
      <c r="D490" s="105"/>
      <c r="F490" s="111" t="str">
        <f t="shared" si="27"/>
        <v/>
      </c>
      <c r="G490" s="111" t="str">
        <f t="shared" si="28"/>
        <v/>
      </c>
    </row>
    <row r="491" spans="1:7" hidden="1" outlineLevel="1" x14ac:dyDescent="0.35">
      <c r="A491" s="23" t="s">
        <v>2112</v>
      </c>
      <c r="B491" s="52" t="s">
        <v>657</v>
      </c>
      <c r="C491" s="104"/>
      <c r="D491" s="105"/>
      <c r="F491" s="111" t="str">
        <f t="shared" si="27"/>
        <v/>
      </c>
      <c r="G491" s="111" t="str">
        <f t="shared" si="28"/>
        <v/>
      </c>
    </row>
    <row r="492" spans="1:7" hidden="1" outlineLevel="1" x14ac:dyDescent="0.35">
      <c r="A492" s="23" t="s">
        <v>2113</v>
      </c>
      <c r="B492" s="52" t="s">
        <v>659</v>
      </c>
      <c r="C492" s="104"/>
      <c r="D492" s="105"/>
      <c r="F492" s="111" t="str">
        <f t="shared" si="27"/>
        <v/>
      </c>
      <c r="G492" s="111" t="str">
        <f t="shared" si="28"/>
        <v/>
      </c>
    </row>
    <row r="493" spans="1:7" hidden="1" outlineLevel="1" x14ac:dyDescent="0.35">
      <c r="A493" s="23" t="s">
        <v>2114</v>
      </c>
      <c r="B493" s="52" t="s">
        <v>661</v>
      </c>
      <c r="C493" s="104"/>
      <c r="D493" s="105"/>
      <c r="F493" s="111" t="str">
        <f t="shared" si="27"/>
        <v/>
      </c>
      <c r="G493" s="111" t="str">
        <f t="shared" si="28"/>
        <v/>
      </c>
    </row>
    <row r="494" spans="1:7" hidden="1" outlineLevel="1" x14ac:dyDescent="0.35">
      <c r="A494" s="23" t="s">
        <v>2115</v>
      </c>
      <c r="B494" s="52"/>
      <c r="F494" s="111"/>
      <c r="G494" s="111"/>
    </row>
    <row r="495" spans="1:7" hidden="1" outlineLevel="1" x14ac:dyDescent="0.35">
      <c r="A495" s="23" t="s">
        <v>2116</v>
      </c>
      <c r="B495" s="52"/>
      <c r="F495" s="111"/>
      <c r="G495" s="111"/>
    </row>
    <row r="496" spans="1:7" hidden="1" outlineLevel="1" x14ac:dyDescent="0.35">
      <c r="A496" s="23" t="s">
        <v>2117</v>
      </c>
      <c r="B496" s="52"/>
      <c r="F496" s="111"/>
      <c r="G496" s="99"/>
    </row>
    <row r="497" spans="1:7" ht="15" customHeight="1" collapsed="1" x14ac:dyDescent="0.35">
      <c r="A497" s="42"/>
      <c r="B497" s="42" t="s">
        <v>2322</v>
      </c>
      <c r="C497" s="42" t="s">
        <v>717</v>
      </c>
      <c r="D497" s="42"/>
      <c r="E497" s="42"/>
      <c r="F497" s="42"/>
      <c r="G497" s="45"/>
    </row>
    <row r="498" spans="1:7" x14ac:dyDescent="0.35">
      <c r="A498" s="23" t="s">
        <v>2380</v>
      </c>
      <c r="B498" s="40" t="s">
        <v>718</v>
      </c>
      <c r="C498" s="99" t="s">
        <v>1149</v>
      </c>
      <c r="G498" s="23"/>
    </row>
    <row r="499" spans="1:7" x14ac:dyDescent="0.35">
      <c r="A499" s="23" t="s">
        <v>2381</v>
      </c>
      <c r="B499" s="40" t="s">
        <v>719</v>
      </c>
      <c r="C499" s="99" t="s">
        <v>1149</v>
      </c>
      <c r="G499" s="23"/>
    </row>
    <row r="500" spans="1:7" x14ac:dyDescent="0.35">
      <c r="A500" s="23" t="s">
        <v>2382</v>
      </c>
      <c r="B500" s="40" t="s">
        <v>720</v>
      </c>
      <c r="C500" s="99" t="s">
        <v>1149</v>
      </c>
      <c r="G500" s="23"/>
    </row>
    <row r="501" spans="1:7" x14ac:dyDescent="0.35">
      <c r="A501" s="23" t="s">
        <v>2383</v>
      </c>
      <c r="B501" s="40" t="s">
        <v>721</v>
      </c>
      <c r="C501" s="99" t="s">
        <v>1149</v>
      </c>
      <c r="G501" s="23"/>
    </row>
    <row r="502" spans="1:7" x14ac:dyDescent="0.35">
      <c r="A502" s="23" t="s">
        <v>2384</v>
      </c>
      <c r="B502" s="40" t="s">
        <v>722</v>
      </c>
      <c r="C502" s="99" t="s">
        <v>1149</v>
      </c>
      <c r="G502" s="23"/>
    </row>
    <row r="503" spans="1:7" x14ac:dyDescent="0.35">
      <c r="A503" s="23" t="s">
        <v>2385</v>
      </c>
      <c r="B503" s="40" t="s">
        <v>723</v>
      </c>
      <c r="C503" s="99" t="s">
        <v>1149</v>
      </c>
      <c r="G503" s="23"/>
    </row>
    <row r="504" spans="1:7" x14ac:dyDescent="0.35">
      <c r="A504" s="23" t="s">
        <v>2386</v>
      </c>
      <c r="B504" s="40" t="s">
        <v>724</v>
      </c>
      <c r="C504" s="99" t="s">
        <v>1149</v>
      </c>
      <c r="G504" s="23"/>
    </row>
    <row r="505" spans="1:7" x14ac:dyDescent="0.35">
      <c r="A505" s="23" t="s">
        <v>2387</v>
      </c>
      <c r="B505" s="40" t="s">
        <v>2132</v>
      </c>
      <c r="C505" s="99" t="s">
        <v>1149</v>
      </c>
      <c r="G505" s="23"/>
    </row>
    <row r="506" spans="1:7" x14ac:dyDescent="0.35">
      <c r="A506" s="23" t="s">
        <v>2388</v>
      </c>
      <c r="B506" s="40" t="s">
        <v>2133</v>
      </c>
      <c r="C506" s="99" t="s">
        <v>1149</v>
      </c>
      <c r="G506" s="23"/>
    </row>
    <row r="507" spans="1:7" x14ac:dyDescent="0.35">
      <c r="A507" s="23" t="s">
        <v>2389</v>
      </c>
      <c r="B507" s="40" t="s">
        <v>2134</v>
      </c>
      <c r="C507" s="99" t="s">
        <v>1149</v>
      </c>
      <c r="G507" s="23"/>
    </row>
    <row r="508" spans="1:7" x14ac:dyDescent="0.35">
      <c r="A508" s="23" t="s">
        <v>2390</v>
      </c>
      <c r="B508" s="40" t="s">
        <v>725</v>
      </c>
      <c r="C508" s="99" t="s">
        <v>1149</v>
      </c>
      <c r="G508" s="23"/>
    </row>
    <row r="509" spans="1:7" x14ac:dyDescent="0.35">
      <c r="A509" s="23" t="s">
        <v>2391</v>
      </c>
      <c r="B509" s="40" t="s">
        <v>2920</v>
      </c>
      <c r="C509" s="99" t="s">
        <v>1149</v>
      </c>
      <c r="G509" s="23"/>
    </row>
    <row r="510" spans="1:7" x14ac:dyDescent="0.35">
      <c r="A510" s="23" t="s">
        <v>2392</v>
      </c>
      <c r="B510" s="40" t="s">
        <v>89</v>
      </c>
      <c r="C510" s="99" t="s">
        <v>1149</v>
      </c>
      <c r="G510" s="23"/>
    </row>
    <row r="511" spans="1:7" hidden="1" outlineLevel="1" x14ac:dyDescent="0.35">
      <c r="A511" s="23" t="s">
        <v>2393</v>
      </c>
      <c r="B511" s="52" t="s">
        <v>2135</v>
      </c>
      <c r="C511" s="99"/>
      <c r="G511" s="23"/>
    </row>
    <row r="512" spans="1:7" hidden="1" outlineLevel="1" x14ac:dyDescent="0.35">
      <c r="A512" s="23" t="s">
        <v>2394</v>
      </c>
      <c r="B512" s="52" t="s">
        <v>93</v>
      </c>
      <c r="C512" s="99"/>
      <c r="G512" s="23"/>
    </row>
    <row r="513" spans="1:7" hidden="1" outlineLevel="1" x14ac:dyDescent="0.35">
      <c r="A513" s="23" t="s">
        <v>2395</v>
      </c>
      <c r="B513" s="52" t="s">
        <v>93</v>
      </c>
      <c r="C513" s="99"/>
      <c r="G513" s="23"/>
    </row>
    <row r="514" spans="1:7" hidden="1" outlineLevel="1" x14ac:dyDescent="0.35">
      <c r="A514" s="23" t="s">
        <v>2396</v>
      </c>
      <c r="B514" s="52" t="s">
        <v>93</v>
      </c>
      <c r="C514" s="99"/>
      <c r="G514" s="23"/>
    </row>
    <row r="515" spans="1:7" hidden="1" outlineLevel="1" x14ac:dyDescent="0.35">
      <c r="A515" s="23" t="s">
        <v>2397</v>
      </c>
      <c r="B515" s="52" t="s">
        <v>93</v>
      </c>
      <c r="C515" s="99"/>
      <c r="G515" s="23"/>
    </row>
    <row r="516" spans="1:7" hidden="1" outlineLevel="1" x14ac:dyDescent="0.35">
      <c r="A516" s="23" t="s">
        <v>2398</v>
      </c>
      <c r="B516" s="52" t="s">
        <v>93</v>
      </c>
      <c r="C516" s="99"/>
      <c r="G516" s="23"/>
    </row>
    <row r="517" spans="1:7" hidden="1" outlineLevel="1" x14ac:dyDescent="0.35">
      <c r="A517" s="23" t="s">
        <v>2399</v>
      </c>
      <c r="B517" s="52" t="s">
        <v>93</v>
      </c>
      <c r="C517" s="99"/>
      <c r="G517" s="23"/>
    </row>
    <row r="518" spans="1:7" hidden="1" outlineLevel="1" x14ac:dyDescent="0.35">
      <c r="A518" s="23" t="s">
        <v>2400</v>
      </c>
      <c r="B518" s="52" t="s">
        <v>93</v>
      </c>
      <c r="C518" s="99"/>
      <c r="G518" s="23"/>
    </row>
    <row r="519" spans="1:7" hidden="1" outlineLevel="1" x14ac:dyDescent="0.35">
      <c r="A519" s="23" t="s">
        <v>2401</v>
      </c>
      <c r="B519" s="52" t="s">
        <v>93</v>
      </c>
      <c r="C519" s="99"/>
      <c r="G519" s="23"/>
    </row>
    <row r="520" spans="1:7" hidden="1" outlineLevel="1" x14ac:dyDescent="0.35">
      <c r="A520" s="23" t="s">
        <v>2402</v>
      </c>
      <c r="B520" s="52" t="s">
        <v>93</v>
      </c>
      <c r="C520" s="99"/>
      <c r="G520" s="23"/>
    </row>
    <row r="521" spans="1:7" hidden="1" outlineLevel="1" x14ac:dyDescent="0.35">
      <c r="A521" s="23" t="s">
        <v>2403</v>
      </c>
      <c r="B521" s="52" t="s">
        <v>93</v>
      </c>
      <c r="C521" s="99"/>
      <c r="G521" s="23"/>
    </row>
    <row r="522" spans="1:7" hidden="1" outlineLevel="1" x14ac:dyDescent="0.35">
      <c r="A522" s="23" t="s">
        <v>2404</v>
      </c>
      <c r="B522" s="52" t="s">
        <v>93</v>
      </c>
      <c r="C522" s="99"/>
    </row>
    <row r="523" spans="1:7" hidden="1" outlineLevel="1" x14ac:dyDescent="0.35">
      <c r="A523" s="23" t="s">
        <v>2405</v>
      </c>
      <c r="B523" s="52" t="s">
        <v>93</v>
      </c>
      <c r="C523" s="99"/>
    </row>
    <row r="524" spans="1:7" hidden="1" outlineLevel="1" x14ac:dyDescent="0.35">
      <c r="A524" s="23" t="s">
        <v>2406</v>
      </c>
      <c r="B524" s="52" t="s">
        <v>93</v>
      </c>
      <c r="C524" s="99"/>
    </row>
    <row r="525" spans="1:7" customFormat="1" collapsed="1" x14ac:dyDescent="0.35">
      <c r="A525" s="109"/>
      <c r="B525" s="109" t="s">
        <v>2407</v>
      </c>
      <c r="C525" s="42" t="s">
        <v>60</v>
      </c>
      <c r="D525" s="42" t="s">
        <v>1568</v>
      </c>
      <c r="E525" s="42"/>
      <c r="F525" s="42" t="s">
        <v>433</v>
      </c>
      <c r="G525" s="42" t="s">
        <v>1876</v>
      </c>
    </row>
    <row r="526" spans="1:7" customFormat="1" x14ac:dyDescent="0.35">
      <c r="A526" s="23" t="s">
        <v>2473</v>
      </c>
      <c r="B526" s="40"/>
      <c r="C526" s="104"/>
      <c r="D526" s="105"/>
      <c r="E526" s="29"/>
      <c r="F526" s="111" t="str">
        <f>IF($C$544=0,"",IF(C526="[for completion]","",IF(C526="","",C526/$C$544)))</f>
        <v/>
      </c>
      <c r="G526" s="111" t="str">
        <f>IF($D$544=0,"",IF(D526="[for completion]","",IF(D526="","",D526/$D$544)))</f>
        <v/>
      </c>
    </row>
    <row r="527" spans="1:7" customFormat="1" x14ac:dyDescent="0.35">
      <c r="A527" s="23" t="s">
        <v>2474</v>
      </c>
      <c r="B527" s="40"/>
      <c r="C527" s="104"/>
      <c r="D527" s="105"/>
      <c r="E527" s="29"/>
      <c r="F527" s="111" t="str">
        <f t="shared" ref="F527:F543" si="29">IF($C$544=0,"",IF(C527="[for completion]","",IF(C527="","",C527/$C$544)))</f>
        <v/>
      </c>
      <c r="G527" s="111" t="str">
        <f t="shared" ref="G527:G543" si="30">IF($D$544=0,"",IF(D527="[for completion]","",IF(D527="","",D527/$D$544)))</f>
        <v/>
      </c>
    </row>
    <row r="528" spans="1:7" customFormat="1" x14ac:dyDescent="0.35">
      <c r="A528" s="23" t="s">
        <v>2475</v>
      </c>
      <c r="B528" s="40"/>
      <c r="C528" s="104"/>
      <c r="D528" s="105"/>
      <c r="E528" s="29"/>
      <c r="F528" s="111" t="str">
        <f t="shared" si="29"/>
        <v/>
      </c>
      <c r="G528" s="111" t="str">
        <f t="shared" si="30"/>
        <v/>
      </c>
    </row>
    <row r="529" spans="1:7" customFormat="1" x14ac:dyDescent="0.35">
      <c r="A529" s="23" t="s">
        <v>2476</v>
      </c>
      <c r="B529" s="40"/>
      <c r="C529" s="104"/>
      <c r="D529" s="105"/>
      <c r="E529" s="29"/>
      <c r="F529" s="111" t="str">
        <f t="shared" si="29"/>
        <v/>
      </c>
      <c r="G529" s="111" t="str">
        <f t="shared" si="30"/>
        <v/>
      </c>
    </row>
    <row r="530" spans="1:7" customFormat="1" x14ac:dyDescent="0.35">
      <c r="A530" s="23" t="s">
        <v>2477</v>
      </c>
      <c r="B530" s="40"/>
      <c r="C530" s="104"/>
      <c r="D530" s="105"/>
      <c r="E530" s="29"/>
      <c r="F530" s="111" t="str">
        <f t="shared" si="29"/>
        <v/>
      </c>
      <c r="G530" s="111" t="str">
        <f t="shared" si="30"/>
        <v/>
      </c>
    </row>
    <row r="531" spans="1:7" customFormat="1" x14ac:dyDescent="0.35">
      <c r="A531" s="23" t="s">
        <v>2478</v>
      </c>
      <c r="B531" s="40"/>
      <c r="C531" s="104"/>
      <c r="D531" s="105"/>
      <c r="E531" s="29"/>
      <c r="F531" s="111" t="str">
        <f t="shared" si="29"/>
        <v/>
      </c>
      <c r="G531" s="111" t="str">
        <f t="shared" si="30"/>
        <v/>
      </c>
    </row>
    <row r="532" spans="1:7" customFormat="1" x14ac:dyDescent="0.35">
      <c r="A532" s="23" t="s">
        <v>2479</v>
      </c>
      <c r="B532" s="40"/>
      <c r="C532" s="104"/>
      <c r="D532" s="105"/>
      <c r="E532" s="29"/>
      <c r="F532" s="111" t="str">
        <f t="shared" si="29"/>
        <v/>
      </c>
      <c r="G532" s="111" t="str">
        <f t="shared" si="30"/>
        <v/>
      </c>
    </row>
    <row r="533" spans="1:7" customFormat="1" x14ac:dyDescent="0.35">
      <c r="A533" s="23" t="s">
        <v>2480</v>
      </c>
      <c r="B533" s="40"/>
      <c r="C533" s="104"/>
      <c r="D533" s="105"/>
      <c r="E533" s="29"/>
      <c r="F533" s="111" t="str">
        <f t="shared" si="29"/>
        <v/>
      </c>
      <c r="G533" s="111" t="str">
        <f t="shared" si="30"/>
        <v/>
      </c>
    </row>
    <row r="534" spans="1:7" customFormat="1" x14ac:dyDescent="0.35">
      <c r="A534" s="23" t="s">
        <v>2481</v>
      </c>
      <c r="B534" s="40"/>
      <c r="C534" s="104"/>
      <c r="D534" s="105"/>
      <c r="E534" s="29"/>
      <c r="F534" s="111" t="str">
        <f t="shared" si="29"/>
        <v/>
      </c>
      <c r="G534" s="111" t="str">
        <f t="shared" si="30"/>
        <v/>
      </c>
    </row>
    <row r="535" spans="1:7" customFormat="1" x14ac:dyDescent="0.35">
      <c r="A535" s="23" t="s">
        <v>2482</v>
      </c>
      <c r="B535" s="40"/>
      <c r="C535" s="104"/>
      <c r="D535" s="105"/>
      <c r="E535" s="29"/>
      <c r="F535" s="111" t="str">
        <f t="shared" si="29"/>
        <v/>
      </c>
      <c r="G535" s="111" t="str">
        <f t="shared" si="30"/>
        <v/>
      </c>
    </row>
    <row r="536" spans="1:7" customFormat="1" x14ac:dyDescent="0.35">
      <c r="A536" s="23" t="s">
        <v>2483</v>
      </c>
      <c r="B536" s="40"/>
      <c r="C536" s="104"/>
      <c r="D536" s="105"/>
      <c r="E536" s="29"/>
      <c r="F536" s="111" t="str">
        <f t="shared" si="29"/>
        <v/>
      </c>
      <c r="G536" s="111" t="str">
        <f t="shared" si="30"/>
        <v/>
      </c>
    </row>
    <row r="537" spans="1:7" customFormat="1" x14ac:dyDescent="0.35">
      <c r="A537" s="23" t="s">
        <v>2484</v>
      </c>
      <c r="B537" s="40"/>
      <c r="C537" s="104"/>
      <c r="D537" s="105"/>
      <c r="E537" s="29"/>
      <c r="F537" s="111" t="str">
        <f t="shared" si="29"/>
        <v/>
      </c>
      <c r="G537" s="111" t="str">
        <f t="shared" si="30"/>
        <v/>
      </c>
    </row>
    <row r="538" spans="1:7" customFormat="1" x14ac:dyDescent="0.35">
      <c r="A538" s="23" t="s">
        <v>2485</v>
      </c>
      <c r="B538" s="40"/>
      <c r="C538" s="104"/>
      <c r="D538" s="105"/>
      <c r="E538" s="29"/>
      <c r="F538" s="111" t="str">
        <f t="shared" si="29"/>
        <v/>
      </c>
      <c r="G538" s="111" t="str">
        <f t="shared" si="30"/>
        <v/>
      </c>
    </row>
    <row r="539" spans="1:7" customFormat="1" x14ac:dyDescent="0.35">
      <c r="A539" s="23" t="s">
        <v>2486</v>
      </c>
      <c r="B539" s="40"/>
      <c r="C539" s="104"/>
      <c r="D539" s="105"/>
      <c r="E539" s="29"/>
      <c r="F539" s="111" t="str">
        <f t="shared" si="29"/>
        <v/>
      </c>
      <c r="G539" s="111" t="str">
        <f t="shared" si="30"/>
        <v/>
      </c>
    </row>
    <row r="540" spans="1:7" customFormat="1" x14ac:dyDescent="0.35">
      <c r="A540" s="23" t="s">
        <v>2487</v>
      </c>
      <c r="B540" s="40"/>
      <c r="C540" s="104"/>
      <c r="D540" s="105"/>
      <c r="E540" s="29"/>
      <c r="F540" s="111" t="str">
        <f t="shared" si="29"/>
        <v/>
      </c>
      <c r="G540" s="111" t="str">
        <f t="shared" si="30"/>
        <v/>
      </c>
    </row>
    <row r="541" spans="1:7" customFormat="1" x14ac:dyDescent="0.35">
      <c r="A541" s="23" t="s">
        <v>2488</v>
      </c>
      <c r="B541" s="40"/>
      <c r="C541" s="104"/>
      <c r="D541" s="105"/>
      <c r="E541" s="29"/>
      <c r="F541" s="111" t="str">
        <f t="shared" si="29"/>
        <v/>
      </c>
      <c r="G541" s="111" t="str">
        <f t="shared" si="30"/>
        <v/>
      </c>
    </row>
    <row r="542" spans="1:7" customFormat="1" x14ac:dyDescent="0.35">
      <c r="A542" s="23" t="s">
        <v>2489</v>
      </c>
      <c r="B542" s="40"/>
      <c r="C542" s="104"/>
      <c r="D542" s="105"/>
      <c r="E542" s="29"/>
      <c r="F542" s="111" t="str">
        <f t="shared" si="29"/>
        <v/>
      </c>
      <c r="G542" s="111" t="str">
        <f t="shared" si="30"/>
        <v/>
      </c>
    </row>
    <row r="543" spans="1:7" customFormat="1" x14ac:dyDescent="0.35">
      <c r="A543" s="23" t="s">
        <v>2490</v>
      </c>
      <c r="B543" s="40" t="s">
        <v>1959</v>
      </c>
      <c r="C543" s="104"/>
      <c r="D543" s="105"/>
      <c r="E543" s="29"/>
      <c r="F543" s="111" t="str">
        <f t="shared" si="29"/>
        <v/>
      </c>
      <c r="G543" s="111" t="str">
        <f t="shared" si="30"/>
        <v/>
      </c>
    </row>
    <row r="544" spans="1:7" customFormat="1" x14ac:dyDescent="0.35">
      <c r="A544" s="23" t="s">
        <v>2491</v>
      </c>
      <c r="B544" s="40" t="s">
        <v>91</v>
      </c>
      <c r="C544" s="104">
        <f>SUM(C526:C543)</f>
        <v>0</v>
      </c>
      <c r="D544" s="105">
        <f>SUM(D526:D543)</f>
        <v>0</v>
      </c>
      <c r="E544" s="29"/>
      <c r="F544" s="99">
        <f>SUM(F526:F543)</f>
        <v>0</v>
      </c>
      <c r="G544" s="99">
        <f>SUM(G526:G543)</f>
        <v>0</v>
      </c>
    </row>
    <row r="545" spans="1:7" customFormat="1" x14ac:dyDescent="0.35">
      <c r="A545" s="23" t="s">
        <v>2492</v>
      </c>
      <c r="B545" s="40"/>
      <c r="C545" s="23"/>
      <c r="D545" s="23"/>
      <c r="E545" s="29"/>
      <c r="F545" s="29"/>
      <c r="G545" s="29"/>
    </row>
    <row r="546" spans="1:7" customFormat="1" x14ac:dyDescent="0.35">
      <c r="A546" s="23" t="s">
        <v>2493</v>
      </c>
      <c r="B546" s="40"/>
      <c r="C546" s="23"/>
      <c r="D546" s="23"/>
      <c r="E546" s="29"/>
      <c r="F546" s="29"/>
      <c r="G546" s="29"/>
    </row>
    <row r="547" spans="1:7" customFormat="1" x14ac:dyDescent="0.35">
      <c r="A547" s="23" t="s">
        <v>2494</v>
      </c>
      <c r="B547" s="40"/>
      <c r="C547" s="23"/>
      <c r="D547" s="23"/>
      <c r="E547" s="29"/>
      <c r="F547" s="29"/>
      <c r="G547" s="29"/>
    </row>
    <row r="548" spans="1:7" customFormat="1" x14ac:dyDescent="0.35">
      <c r="A548" s="109"/>
      <c r="B548" s="109" t="s">
        <v>2408</v>
      </c>
      <c r="C548" s="42" t="s">
        <v>60</v>
      </c>
      <c r="D548" s="42" t="s">
        <v>1568</v>
      </c>
      <c r="E548" s="42"/>
      <c r="F548" s="42" t="s">
        <v>433</v>
      </c>
      <c r="G548" s="42" t="s">
        <v>1876</v>
      </c>
    </row>
    <row r="549" spans="1:7" customFormat="1" x14ac:dyDescent="0.35">
      <c r="A549" s="23" t="s">
        <v>2495</v>
      </c>
      <c r="B549" s="40"/>
      <c r="C549" s="104"/>
      <c r="D549" s="105"/>
      <c r="E549" s="29"/>
      <c r="F549" s="111" t="str">
        <f>IF($C$567=0,"",IF(C549="[for completion]","",IF(C549="","",C549/$C$567)))</f>
        <v/>
      </c>
      <c r="G549" s="111" t="str">
        <f>IF($D$567=0,"",IF(D549="[for completion]","",IF(D549="","",D549/$D$567)))</f>
        <v/>
      </c>
    </row>
    <row r="550" spans="1:7" customFormat="1" x14ac:dyDescent="0.35">
      <c r="A550" s="23" t="s">
        <v>2496</v>
      </c>
      <c r="B550" s="40"/>
      <c r="C550" s="104"/>
      <c r="D550" s="105"/>
      <c r="E550" s="29"/>
      <c r="F550" s="111" t="str">
        <f t="shared" ref="F550:F566" si="31">IF($C$567=0,"",IF(C550="[for completion]","",IF(C550="","",C550/$C$567)))</f>
        <v/>
      </c>
      <c r="G550" s="111" t="str">
        <f t="shared" ref="G550:G566" si="32">IF($D$567=0,"",IF(D550="[for completion]","",IF(D550="","",D550/$D$567)))</f>
        <v/>
      </c>
    </row>
    <row r="551" spans="1:7" customFormat="1" x14ac:dyDescent="0.35">
      <c r="A551" s="23" t="s">
        <v>2497</v>
      </c>
      <c r="B551" s="40"/>
      <c r="C551" s="104"/>
      <c r="D551" s="105"/>
      <c r="E551" s="29"/>
      <c r="F551" s="111" t="str">
        <f t="shared" si="31"/>
        <v/>
      </c>
      <c r="G551" s="111" t="str">
        <f t="shared" si="32"/>
        <v/>
      </c>
    </row>
    <row r="552" spans="1:7" customFormat="1" x14ac:dyDescent="0.35">
      <c r="A552" s="23" t="s">
        <v>2498</v>
      </c>
      <c r="B552" s="40"/>
      <c r="C552" s="104"/>
      <c r="D552" s="105"/>
      <c r="E552" s="29"/>
      <c r="F552" s="111" t="str">
        <f t="shared" si="31"/>
        <v/>
      </c>
      <c r="G552" s="111" t="str">
        <f t="shared" si="32"/>
        <v/>
      </c>
    </row>
    <row r="553" spans="1:7" customFormat="1" x14ac:dyDescent="0.35">
      <c r="A553" s="23" t="s">
        <v>2499</v>
      </c>
      <c r="B553" s="40"/>
      <c r="C553" s="104"/>
      <c r="D553" s="105"/>
      <c r="E553" s="29"/>
      <c r="F553" s="111" t="str">
        <f t="shared" si="31"/>
        <v/>
      </c>
      <c r="G553" s="111" t="str">
        <f t="shared" si="32"/>
        <v/>
      </c>
    </row>
    <row r="554" spans="1:7" customFormat="1" x14ac:dyDescent="0.35">
      <c r="A554" s="23" t="s">
        <v>2500</v>
      </c>
      <c r="B554" s="40"/>
      <c r="C554" s="104"/>
      <c r="D554" s="105"/>
      <c r="E554" s="29"/>
      <c r="F554" s="111" t="str">
        <f t="shared" si="31"/>
        <v/>
      </c>
      <c r="G554" s="111" t="str">
        <f t="shared" si="32"/>
        <v/>
      </c>
    </row>
    <row r="555" spans="1:7" customFormat="1" x14ac:dyDescent="0.35">
      <c r="A555" s="23" t="s">
        <v>2501</v>
      </c>
      <c r="B555" s="40"/>
      <c r="C555" s="104"/>
      <c r="D555" s="105"/>
      <c r="E555" s="29"/>
      <c r="F555" s="111" t="str">
        <f t="shared" si="31"/>
        <v/>
      </c>
      <c r="G555" s="111" t="str">
        <f t="shared" si="32"/>
        <v/>
      </c>
    </row>
    <row r="556" spans="1:7" customFormat="1" x14ac:dyDescent="0.35">
      <c r="A556" s="23" t="s">
        <v>2502</v>
      </c>
      <c r="B556" s="40"/>
      <c r="C556" s="104"/>
      <c r="D556" s="105"/>
      <c r="E556" s="29"/>
      <c r="F556" s="111" t="str">
        <f t="shared" si="31"/>
        <v/>
      </c>
      <c r="G556" s="111" t="str">
        <f t="shared" si="32"/>
        <v/>
      </c>
    </row>
    <row r="557" spans="1:7" customFormat="1" x14ac:dyDescent="0.35">
      <c r="A557" s="23" t="s">
        <v>2503</v>
      </c>
      <c r="B557" s="40"/>
      <c r="C557" s="104"/>
      <c r="D557" s="105"/>
      <c r="E557" s="29"/>
      <c r="F557" s="111" t="str">
        <f t="shared" si="31"/>
        <v/>
      </c>
      <c r="G557" s="111" t="str">
        <f t="shared" si="32"/>
        <v/>
      </c>
    </row>
    <row r="558" spans="1:7" customFormat="1" x14ac:dyDescent="0.35">
      <c r="A558" s="23" t="s">
        <v>2504</v>
      </c>
      <c r="B558" s="40"/>
      <c r="C558" s="104"/>
      <c r="D558" s="105"/>
      <c r="E558" s="29"/>
      <c r="F558" s="111" t="str">
        <f t="shared" si="31"/>
        <v/>
      </c>
      <c r="G558" s="111" t="str">
        <f t="shared" si="32"/>
        <v/>
      </c>
    </row>
    <row r="559" spans="1:7" customFormat="1" x14ac:dyDescent="0.35">
      <c r="A559" s="23" t="s">
        <v>2505</v>
      </c>
      <c r="B559" s="40"/>
      <c r="C559" s="104"/>
      <c r="D559" s="105"/>
      <c r="E559" s="29"/>
      <c r="F559" s="111" t="str">
        <f t="shared" si="31"/>
        <v/>
      </c>
      <c r="G559" s="111" t="str">
        <f t="shared" si="32"/>
        <v/>
      </c>
    </row>
    <row r="560" spans="1:7" customFormat="1" x14ac:dyDescent="0.35">
      <c r="A560" s="23" t="s">
        <v>2506</v>
      </c>
      <c r="B560" s="40"/>
      <c r="C560" s="104"/>
      <c r="D560" s="105"/>
      <c r="E560" s="29"/>
      <c r="F560" s="111" t="str">
        <f t="shared" si="31"/>
        <v/>
      </c>
      <c r="G560" s="111" t="str">
        <f t="shared" si="32"/>
        <v/>
      </c>
    </row>
    <row r="561" spans="1:7" customFormat="1" x14ac:dyDescent="0.35">
      <c r="A561" s="23" t="s">
        <v>2507</v>
      </c>
      <c r="B561" s="40"/>
      <c r="C561" s="104"/>
      <c r="D561" s="105"/>
      <c r="E561" s="29"/>
      <c r="F561" s="111" t="str">
        <f t="shared" si="31"/>
        <v/>
      </c>
      <c r="G561" s="111" t="str">
        <f t="shared" si="32"/>
        <v/>
      </c>
    </row>
    <row r="562" spans="1:7" customFormat="1" x14ac:dyDescent="0.35">
      <c r="A562" s="23" t="s">
        <v>2508</v>
      </c>
      <c r="B562" s="40"/>
      <c r="C562" s="104"/>
      <c r="D562" s="105"/>
      <c r="E562" s="29"/>
      <c r="F562" s="111" t="str">
        <f t="shared" si="31"/>
        <v/>
      </c>
      <c r="G562" s="111" t="str">
        <f t="shared" si="32"/>
        <v/>
      </c>
    </row>
    <row r="563" spans="1:7" customFormat="1" x14ac:dyDescent="0.35">
      <c r="A563" s="23" t="s">
        <v>2509</v>
      </c>
      <c r="B563" s="40"/>
      <c r="C563" s="104"/>
      <c r="D563" s="105"/>
      <c r="E563" s="29"/>
      <c r="F563" s="111" t="str">
        <f t="shared" si="31"/>
        <v/>
      </c>
      <c r="G563" s="111" t="str">
        <f t="shared" si="32"/>
        <v/>
      </c>
    </row>
    <row r="564" spans="1:7" customFormat="1" x14ac:dyDescent="0.35">
      <c r="A564" s="23" t="s">
        <v>2510</v>
      </c>
      <c r="B564" s="40"/>
      <c r="C564" s="104"/>
      <c r="D564" s="105"/>
      <c r="E564" s="29"/>
      <c r="F564" s="111" t="str">
        <f t="shared" si="31"/>
        <v/>
      </c>
      <c r="G564" s="111" t="str">
        <f t="shared" si="32"/>
        <v/>
      </c>
    </row>
    <row r="565" spans="1:7" customFormat="1" x14ac:dyDescent="0.35">
      <c r="A565" s="23" t="s">
        <v>2511</v>
      </c>
      <c r="B565" s="40"/>
      <c r="C565" s="104"/>
      <c r="D565" s="105"/>
      <c r="E565" s="29"/>
      <c r="F565" s="111" t="str">
        <f t="shared" si="31"/>
        <v/>
      </c>
      <c r="G565" s="111" t="str">
        <f t="shared" si="32"/>
        <v/>
      </c>
    </row>
    <row r="566" spans="1:7" customFormat="1" x14ac:dyDescent="0.35">
      <c r="A566" s="23" t="s">
        <v>2512</v>
      </c>
      <c r="B566" s="40" t="s">
        <v>1959</v>
      </c>
      <c r="C566" s="104"/>
      <c r="D566" s="105"/>
      <c r="E566" s="29"/>
      <c r="F566" s="111" t="str">
        <f t="shared" si="31"/>
        <v/>
      </c>
      <c r="G566" s="111" t="str">
        <f t="shared" si="32"/>
        <v/>
      </c>
    </row>
    <row r="567" spans="1:7" customFormat="1" x14ac:dyDescent="0.35">
      <c r="A567" s="23" t="s">
        <v>2513</v>
      </c>
      <c r="B567" s="40" t="s">
        <v>91</v>
      </c>
      <c r="C567" s="104">
        <f>SUM(C549:C566)</f>
        <v>0</v>
      </c>
      <c r="D567" s="105">
        <f>SUM(D549:D566)</f>
        <v>0</v>
      </c>
      <c r="E567" s="29"/>
      <c r="F567" s="99">
        <f>SUM(F549:F566)</f>
        <v>0</v>
      </c>
      <c r="G567" s="99">
        <f>SUM(G549:G566)</f>
        <v>0</v>
      </c>
    </row>
    <row r="568" spans="1:7" customFormat="1" x14ac:dyDescent="0.35">
      <c r="A568" s="23" t="s">
        <v>2514</v>
      </c>
      <c r="B568" s="40"/>
      <c r="C568" s="23"/>
      <c r="D568" s="23"/>
      <c r="E568" s="29"/>
      <c r="F568" s="29"/>
      <c r="G568" s="29"/>
    </row>
    <row r="569" spans="1:7" customFormat="1" x14ac:dyDescent="0.35">
      <c r="A569" s="23" t="s">
        <v>2515</v>
      </c>
      <c r="B569" s="40"/>
      <c r="C569" s="23"/>
      <c r="D569" s="23"/>
      <c r="E569" s="29"/>
      <c r="F569" s="29"/>
      <c r="G569" s="29"/>
    </row>
    <row r="570" spans="1:7" customFormat="1" x14ac:dyDescent="0.35">
      <c r="A570" s="23" t="s">
        <v>2516</v>
      </c>
      <c r="B570" s="40"/>
      <c r="C570" s="23"/>
      <c r="D570" s="23"/>
      <c r="E570" s="29"/>
      <c r="F570" s="29"/>
      <c r="G570" s="29"/>
    </row>
    <row r="571" spans="1:7" customFormat="1" x14ac:dyDescent="0.35">
      <c r="A571" s="109"/>
      <c r="B571" s="109" t="s">
        <v>2409</v>
      </c>
      <c r="C571" s="42" t="s">
        <v>60</v>
      </c>
      <c r="D571" s="42" t="s">
        <v>1568</v>
      </c>
      <c r="E571" s="42"/>
      <c r="F571" s="42" t="s">
        <v>433</v>
      </c>
      <c r="G571" s="42" t="s">
        <v>1876</v>
      </c>
    </row>
    <row r="572" spans="1:7" customFormat="1" x14ac:dyDescent="0.35">
      <c r="A572" s="23" t="s">
        <v>2517</v>
      </c>
      <c r="B572" s="40" t="s">
        <v>1559</v>
      </c>
      <c r="C572" s="104"/>
      <c r="D572" s="105"/>
      <c r="E572" s="29"/>
      <c r="F572" s="111" t="str">
        <f>IF($C$585=0,"",IF(C572="[for completion]","",IF(C572="","",C572/$C$585)))</f>
        <v/>
      </c>
      <c r="G572" s="111" t="str">
        <f>IF($D$585=0,"",IF(D572="[for completion]","",IF(D572="","",D572/$D$585)))</f>
        <v/>
      </c>
    </row>
    <row r="573" spans="1:7" customFormat="1" x14ac:dyDescent="0.35">
      <c r="A573" s="23" t="s">
        <v>2518</v>
      </c>
      <c r="B573" s="40" t="s">
        <v>1560</v>
      </c>
      <c r="C573" s="104"/>
      <c r="D573" s="105"/>
      <c r="E573" s="29"/>
      <c r="F573" s="111" t="str">
        <f>IF($C$585=0,"",IF(C573="[for completion]","",IF(C573="","",C573/$C$585)))</f>
        <v/>
      </c>
      <c r="G573" s="111" t="str">
        <f>IF($D$585=0,"",IF(D573="[for completion]","",IF(D573="","",D573/$D$585)))</f>
        <v/>
      </c>
    </row>
    <row r="574" spans="1:7" customFormat="1" x14ac:dyDescent="0.35">
      <c r="A574" s="23" t="s">
        <v>2519</v>
      </c>
      <c r="B574" s="40" t="s">
        <v>2235</v>
      </c>
      <c r="C574" s="104"/>
      <c r="D574" s="105"/>
      <c r="E574" s="29"/>
      <c r="F574" s="111" t="str">
        <f>IF($C$585=0,"",IF(C574="[for completion]","",IF(C574="","",C574/$C$585)))</f>
        <v/>
      </c>
      <c r="G574" s="111" t="str">
        <f>IF($D$585=0,"",IF(D574="[for completion]","",IF(D574="","",D574/$D$585)))</f>
        <v/>
      </c>
    </row>
    <row r="575" spans="1:7" customFormat="1" x14ac:dyDescent="0.35">
      <c r="A575" s="23" t="s">
        <v>2520</v>
      </c>
      <c r="B575" s="40" t="s">
        <v>1561</v>
      </c>
      <c r="C575" s="104"/>
      <c r="D575" s="105"/>
      <c r="E575" s="29"/>
      <c r="F575" s="111" t="str">
        <f>IF($C$585=0,"",IF(C575="[for completion]","",IF(C575="","",C575/$C$585)))</f>
        <v/>
      </c>
      <c r="G575" s="111" t="str">
        <f>IF($D$585=0,"",IF(D575="[for completion]","",IF(D575="","",D575/$D$585)))</f>
        <v/>
      </c>
    </row>
    <row r="576" spans="1:7" customFormat="1" x14ac:dyDescent="0.35">
      <c r="A576" s="23" t="s">
        <v>2521</v>
      </c>
      <c r="B576" s="40" t="s">
        <v>1562</v>
      </c>
      <c r="C576" s="104"/>
      <c r="D576" s="105"/>
      <c r="E576" s="29"/>
      <c r="F576" s="111" t="str">
        <f>IF($C$585=0,"",IF(C576="[for completion]","",IF(C576="","",C576/$C$585)))</f>
        <v/>
      </c>
      <c r="G576" s="111" t="str">
        <f>IF($D$585=0,"",IF(D576="[for completion]","",IF(D576="","",D576/$D$585)))</f>
        <v/>
      </c>
    </row>
    <row r="577" spans="1:7" customFormat="1" x14ac:dyDescent="0.35">
      <c r="A577" s="23" t="s">
        <v>2522</v>
      </c>
      <c r="B577" s="40" t="s">
        <v>1563</v>
      </c>
      <c r="C577" s="104"/>
      <c r="D577" s="105"/>
      <c r="E577" s="29"/>
      <c r="F577" s="111" t="str">
        <f t="shared" ref="F577:F584" si="33">IF($C$585=0,"",IF(C577="[for completion]","",IF(C577="","",C577/$C$585)))</f>
        <v/>
      </c>
      <c r="G577" s="111" t="str">
        <f t="shared" ref="G577:G584" si="34">IF($D$585=0,"",IF(D577="[for completion]","",IF(D577="","",D577/$D$585)))</f>
        <v/>
      </c>
    </row>
    <row r="578" spans="1:7" customFormat="1" x14ac:dyDescent="0.35">
      <c r="A578" s="23" t="s">
        <v>2523</v>
      </c>
      <c r="B578" s="40" t="s">
        <v>1564</v>
      </c>
      <c r="C578" s="104"/>
      <c r="D578" s="105"/>
      <c r="E578" s="29"/>
      <c r="F578" s="111" t="str">
        <f t="shared" si="33"/>
        <v/>
      </c>
      <c r="G578" s="111" t="str">
        <f t="shared" si="34"/>
        <v/>
      </c>
    </row>
    <row r="579" spans="1:7" customFormat="1" x14ac:dyDescent="0.35">
      <c r="A579" s="23" t="s">
        <v>2524</v>
      </c>
      <c r="B579" s="40" t="s">
        <v>1565</v>
      </c>
      <c r="C579" s="104"/>
      <c r="D579" s="105"/>
      <c r="E579" s="29"/>
      <c r="F579" s="111" t="str">
        <f t="shared" si="33"/>
        <v/>
      </c>
      <c r="G579" s="111" t="str">
        <f t="shared" si="34"/>
        <v/>
      </c>
    </row>
    <row r="580" spans="1:7" customFormat="1" x14ac:dyDescent="0.35">
      <c r="A580" s="23" t="s">
        <v>2525</v>
      </c>
      <c r="B580" s="40" t="s">
        <v>2606</v>
      </c>
      <c r="C580" s="104"/>
      <c r="D580" s="23"/>
      <c r="E580" s="29"/>
      <c r="F580" s="111" t="str">
        <f t="shared" si="33"/>
        <v/>
      </c>
      <c r="G580" s="111" t="str">
        <f t="shared" si="34"/>
        <v/>
      </c>
    </row>
    <row r="581" spans="1:7" customFormat="1" x14ac:dyDescent="0.35">
      <c r="A581" s="23" t="s">
        <v>2526</v>
      </c>
      <c r="B581" s="23" t="s">
        <v>2609</v>
      </c>
      <c r="C581" s="104"/>
      <c r="D581" s="23"/>
      <c r="F581" s="111" t="str">
        <f t="shared" si="33"/>
        <v/>
      </c>
      <c r="G581" s="111" t="str">
        <f t="shared" si="34"/>
        <v/>
      </c>
    </row>
    <row r="582" spans="1:7" customFormat="1" x14ac:dyDescent="0.35">
      <c r="A582" s="23" t="s">
        <v>2527</v>
      </c>
      <c r="B582" s="23" t="s">
        <v>2607</v>
      </c>
      <c r="C582" s="104"/>
      <c r="D582" s="23"/>
      <c r="F582" s="111" t="str">
        <f t="shared" si="33"/>
        <v/>
      </c>
      <c r="G582" s="111" t="str">
        <f t="shared" si="34"/>
        <v/>
      </c>
    </row>
    <row r="583" spans="1:7" customFormat="1" x14ac:dyDescent="0.35">
      <c r="A583" s="23" t="s">
        <v>2618</v>
      </c>
      <c r="B583" s="40" t="s">
        <v>2608</v>
      </c>
      <c r="C583" s="104"/>
      <c r="D583" s="23"/>
      <c r="E583" s="29"/>
      <c r="F583" s="111" t="str">
        <f t="shared" si="33"/>
        <v/>
      </c>
      <c r="G583" s="111" t="str">
        <f t="shared" si="34"/>
        <v/>
      </c>
    </row>
    <row r="584" spans="1:7" customFormat="1" x14ac:dyDescent="0.35">
      <c r="A584" s="23" t="s">
        <v>2619</v>
      </c>
      <c r="B584" s="23" t="s">
        <v>1959</v>
      </c>
      <c r="C584" s="104"/>
      <c r="D584" s="105"/>
      <c r="E584" s="29"/>
      <c r="F584" s="111" t="str">
        <f t="shared" si="33"/>
        <v/>
      </c>
      <c r="G584" s="111" t="str">
        <f t="shared" si="34"/>
        <v/>
      </c>
    </row>
    <row r="585" spans="1:7" customFormat="1" x14ac:dyDescent="0.35">
      <c r="A585" s="23" t="s">
        <v>2620</v>
      </c>
      <c r="B585" s="40" t="s">
        <v>91</v>
      </c>
      <c r="C585" s="104">
        <f>SUM(C572:C584)</f>
        <v>0</v>
      </c>
      <c r="D585" s="105">
        <f>SUM(D572:D584)</f>
        <v>0</v>
      </c>
      <c r="E585" s="29"/>
      <c r="F585" s="99">
        <f>SUM(F572:F584)</f>
        <v>0</v>
      </c>
      <c r="G585" s="99">
        <f>SUM(G572:G584)</f>
        <v>0</v>
      </c>
    </row>
    <row r="586" spans="1:7" customFormat="1" x14ac:dyDescent="0.35">
      <c r="A586" s="23" t="s">
        <v>2528</v>
      </c>
      <c r="B586" s="40"/>
      <c r="C586" s="104"/>
      <c r="D586" s="105"/>
      <c r="E586" s="29"/>
      <c r="F586" s="111"/>
      <c r="G586" s="111"/>
    </row>
    <row r="587" spans="1:7" customFormat="1" x14ac:dyDescent="0.35">
      <c r="A587" s="23" t="s">
        <v>2621</v>
      </c>
      <c r="B587" s="40"/>
      <c r="C587" s="104"/>
      <c r="D587" s="105"/>
      <c r="E587" s="29"/>
      <c r="F587" s="111"/>
      <c r="G587" s="111"/>
    </row>
    <row r="588" spans="1:7" customFormat="1" x14ac:dyDescent="0.35">
      <c r="A588" s="23" t="s">
        <v>2622</v>
      </c>
      <c r="B588" s="40"/>
      <c r="C588" s="104"/>
      <c r="D588" s="105"/>
      <c r="E588" s="29"/>
      <c r="F588" s="111"/>
      <c r="G588" s="111"/>
    </row>
    <row r="589" spans="1:7" customFormat="1" x14ac:dyDescent="0.35">
      <c r="A589" s="23" t="s">
        <v>2623</v>
      </c>
      <c r="B589" s="40"/>
      <c r="C589" s="104"/>
      <c r="D589" s="105"/>
      <c r="E589" s="29"/>
      <c r="F589" s="111"/>
      <c r="G589" s="111"/>
    </row>
    <row r="590" spans="1:7" customFormat="1" x14ac:dyDescent="0.35">
      <c r="A590" s="23" t="s">
        <v>2624</v>
      </c>
      <c r="B590" s="40"/>
      <c r="C590" s="104"/>
      <c r="D590" s="105"/>
      <c r="E590" s="29"/>
      <c r="F590" s="111"/>
      <c r="G590" s="111"/>
    </row>
    <row r="591" spans="1:7" customFormat="1" x14ac:dyDescent="0.35">
      <c r="A591" s="23" t="s">
        <v>2625</v>
      </c>
      <c r="B591" s="40"/>
      <c r="C591" s="104"/>
      <c r="D591" s="105"/>
      <c r="E591" s="29"/>
      <c r="F591" s="111" t="str">
        <f>IF($C$585=0,"",IF(C591="[for completion]","",IF(C591="","",C591/$C$585)))</f>
        <v/>
      </c>
      <c r="G591" s="111" t="str">
        <f>IF($D$585=0,"",IF(D591="[for completion]","",IF(D591="","",D591/$D$585)))</f>
        <v/>
      </c>
    </row>
    <row r="592" spans="1:7" customFormat="1" x14ac:dyDescent="0.35">
      <c r="A592" s="23" t="s">
        <v>2626</v>
      </c>
    </row>
    <row r="593" spans="1:7" customFormat="1" x14ac:dyDescent="0.35">
      <c r="A593" s="23" t="s">
        <v>2627</v>
      </c>
    </row>
    <row r="594" spans="1:7" x14ac:dyDescent="0.35">
      <c r="A594" s="23" t="s">
        <v>2628</v>
      </c>
    </row>
    <row r="595" spans="1:7" x14ac:dyDescent="0.35">
      <c r="A595" s="23" t="s">
        <v>2634</v>
      </c>
    </row>
    <row r="596" spans="1:7" x14ac:dyDescent="0.35">
      <c r="A596" s="109"/>
      <c r="B596" s="109" t="s">
        <v>2410</v>
      </c>
      <c r="C596" s="42" t="s">
        <v>60</v>
      </c>
      <c r="D596" s="42" t="s">
        <v>1568</v>
      </c>
      <c r="E596" s="42"/>
      <c r="F596" s="42" t="s">
        <v>432</v>
      </c>
      <c r="G596" s="42" t="s">
        <v>1876</v>
      </c>
    </row>
    <row r="597" spans="1:7" x14ac:dyDescent="0.35">
      <c r="A597" s="23" t="s">
        <v>2529</v>
      </c>
      <c r="B597" s="40" t="s">
        <v>2139</v>
      </c>
      <c r="C597" s="104"/>
      <c r="D597" s="105"/>
      <c r="E597" s="29"/>
      <c r="F597" s="111" t="str">
        <f>IF($C$601=0,"",IF(C597="[for completion]","",IF(C597="","",C597/$C$601)))</f>
        <v/>
      </c>
      <c r="G597" s="111" t="str">
        <f>IF($D$601=0,"",IF(D597="[for completion]","",IF(D597="","",D597/$D$601)))</f>
        <v/>
      </c>
    </row>
    <row r="598" spans="1:7" x14ac:dyDescent="0.35">
      <c r="A598" s="23" t="s">
        <v>2530</v>
      </c>
      <c r="B598" s="125" t="s">
        <v>2140</v>
      </c>
      <c r="C598" s="104"/>
      <c r="D598" s="105"/>
      <c r="E598" s="29"/>
      <c r="F598" s="111" t="str">
        <f>IF($C$601=0,"",IF(C598="[for completion]","",IF(C598="","",C598/$C$601)))</f>
        <v/>
      </c>
      <c r="G598" s="111" t="str">
        <f>IF($D$601=0,"",IF(D598="[for completion]","",IF(D598="","",D598/$D$601)))</f>
        <v/>
      </c>
    </row>
    <row r="599" spans="1:7" x14ac:dyDescent="0.35">
      <c r="A599" s="23" t="s">
        <v>2531</v>
      </c>
      <c r="B599" s="40" t="s">
        <v>1567</v>
      </c>
      <c r="C599" s="104"/>
      <c r="D599" s="105"/>
      <c r="E599" s="29"/>
      <c r="F599" s="111" t="str">
        <f>IF($C$601=0,"",IF(C599="[for completion]","",IF(C599="","",C599/$C$601)))</f>
        <v/>
      </c>
      <c r="G599" s="111" t="str">
        <f>IF($D$601=0,"",IF(D599="[for completion]","",IF(D599="","",D599/$D$601)))</f>
        <v/>
      </c>
    </row>
    <row r="600" spans="1:7" x14ac:dyDescent="0.35">
      <c r="A600" s="23" t="s">
        <v>2532</v>
      </c>
      <c r="B600" s="23" t="s">
        <v>1959</v>
      </c>
      <c r="C600" s="104"/>
      <c r="D600" s="105"/>
      <c r="E600" s="29"/>
      <c r="F600" s="111" t="str">
        <f>IF($C$601=0,"",IF(C600="[for completion]","",IF(C600="","",C600/$C$601)))</f>
        <v/>
      </c>
      <c r="G600" s="111" t="str">
        <f>IF($D$601=0,"",IF(D600="[for completion]","",IF(D600="","",D600/$D$601)))</f>
        <v/>
      </c>
    </row>
    <row r="601" spans="1:7" x14ac:dyDescent="0.35">
      <c r="A601" s="23" t="s">
        <v>2533</v>
      </c>
      <c r="B601" s="40" t="s">
        <v>91</v>
      </c>
      <c r="C601" s="104">
        <f>SUM(C597:C600)</f>
        <v>0</v>
      </c>
      <c r="D601" s="105">
        <f>SUM(D597:D600)</f>
        <v>0</v>
      </c>
      <c r="E601" s="29"/>
      <c r="F601" s="99">
        <f>SUM(F597:F600)</f>
        <v>0</v>
      </c>
      <c r="G601" s="99">
        <f>SUM(G597:G600)</f>
        <v>0</v>
      </c>
    </row>
    <row r="603" spans="1:7" x14ac:dyDescent="0.35">
      <c r="A603" s="109"/>
      <c r="B603" s="109" t="s">
        <v>2964</v>
      </c>
      <c r="C603" s="109" t="s">
        <v>2596</v>
      </c>
      <c r="D603" s="109" t="s">
        <v>2599</v>
      </c>
      <c r="E603" s="109"/>
      <c r="F603" s="109" t="s">
        <v>2598</v>
      </c>
      <c r="G603" s="109"/>
    </row>
    <row r="604" spans="1:7" x14ac:dyDescent="0.35">
      <c r="A604" s="23" t="s">
        <v>2536</v>
      </c>
      <c r="B604" s="40" t="s">
        <v>718</v>
      </c>
      <c r="C604" s="139" t="s">
        <v>1152</v>
      </c>
      <c r="D604" s="139" t="s">
        <v>1152</v>
      </c>
      <c r="E604" s="169"/>
      <c r="F604" s="139" t="s">
        <v>1152</v>
      </c>
      <c r="G604" s="111" t="str">
        <f>IF($D$622=0,"",IF(D604="[for completion]","",IF(D604="","",D604/$D$622)))</f>
        <v/>
      </c>
    </row>
    <row r="605" spans="1:7" x14ac:dyDescent="0.35">
      <c r="A605" s="23" t="s">
        <v>2537</v>
      </c>
      <c r="B605" s="40" t="s">
        <v>719</v>
      </c>
      <c r="C605" s="139" t="s">
        <v>1152</v>
      </c>
      <c r="D605" s="139" t="s">
        <v>1152</v>
      </c>
      <c r="E605" s="169"/>
      <c r="F605" s="139" t="s">
        <v>1152</v>
      </c>
      <c r="G605" s="111" t="str">
        <f t="shared" ref="G605:G622" si="35">IF($D$622=0,"",IF(D605="[for completion]","",IF(D605="","",D605/$D$622)))</f>
        <v/>
      </c>
    </row>
    <row r="606" spans="1:7" x14ac:dyDescent="0.35">
      <c r="A606" s="23" t="s">
        <v>2538</v>
      </c>
      <c r="B606" s="40" t="s">
        <v>720</v>
      </c>
      <c r="C606" s="139" t="s">
        <v>1152</v>
      </c>
      <c r="D606" s="139" t="s">
        <v>1152</v>
      </c>
      <c r="E606" s="169"/>
      <c r="F606" s="139" t="s">
        <v>1152</v>
      </c>
      <c r="G606" s="111" t="str">
        <f t="shared" si="35"/>
        <v/>
      </c>
    </row>
    <row r="607" spans="1:7" x14ac:dyDescent="0.35">
      <c r="A607" s="23" t="s">
        <v>2539</v>
      </c>
      <c r="B607" s="40" t="s">
        <v>721</v>
      </c>
      <c r="C607" s="139" t="s">
        <v>1152</v>
      </c>
      <c r="D607" s="139" t="s">
        <v>1152</v>
      </c>
      <c r="E607" s="169"/>
      <c r="F607" s="139" t="s">
        <v>1152</v>
      </c>
      <c r="G607" s="111" t="str">
        <f t="shared" si="35"/>
        <v/>
      </c>
    </row>
    <row r="608" spans="1:7" x14ac:dyDescent="0.35">
      <c r="A608" s="23" t="s">
        <v>2540</v>
      </c>
      <c r="B608" s="40" t="s">
        <v>722</v>
      </c>
      <c r="C608" s="139" t="s">
        <v>1152</v>
      </c>
      <c r="D608" s="139" t="s">
        <v>1152</v>
      </c>
      <c r="E608" s="169"/>
      <c r="F608" s="139" t="s">
        <v>1152</v>
      </c>
      <c r="G608" s="111" t="str">
        <f t="shared" si="35"/>
        <v/>
      </c>
    </row>
    <row r="609" spans="1:7" x14ac:dyDescent="0.35">
      <c r="A609" s="23" t="s">
        <v>2541</v>
      </c>
      <c r="B609" s="40" t="s">
        <v>723</v>
      </c>
      <c r="C609" s="139" t="s">
        <v>1152</v>
      </c>
      <c r="D609" s="139" t="s">
        <v>1152</v>
      </c>
      <c r="E609" s="169"/>
      <c r="F609" s="139" t="s">
        <v>1152</v>
      </c>
      <c r="G609" s="111" t="str">
        <f t="shared" si="35"/>
        <v/>
      </c>
    </row>
    <row r="610" spans="1:7" x14ac:dyDescent="0.35">
      <c r="A610" s="23" t="s">
        <v>2542</v>
      </c>
      <c r="B610" s="40" t="s">
        <v>724</v>
      </c>
      <c r="C610" s="139" t="s">
        <v>1152</v>
      </c>
      <c r="D610" s="139" t="s">
        <v>1152</v>
      </c>
      <c r="E610" s="169"/>
      <c r="F610" s="139" t="s">
        <v>1152</v>
      </c>
      <c r="G610" s="111" t="str">
        <f t="shared" si="35"/>
        <v/>
      </c>
    </row>
    <row r="611" spans="1:7" x14ac:dyDescent="0.35">
      <c r="A611" s="23" t="s">
        <v>2543</v>
      </c>
      <c r="B611" s="40" t="s">
        <v>2132</v>
      </c>
      <c r="C611" s="139" t="s">
        <v>1152</v>
      </c>
      <c r="D611" s="139" t="s">
        <v>1152</v>
      </c>
      <c r="E611" s="169"/>
      <c r="F611" s="139" t="s">
        <v>1152</v>
      </c>
      <c r="G611" s="111" t="str">
        <f t="shared" si="35"/>
        <v/>
      </c>
    </row>
    <row r="612" spans="1:7" x14ac:dyDescent="0.35">
      <c r="A612" s="23" t="s">
        <v>2544</v>
      </c>
      <c r="B612" s="40" t="s">
        <v>2133</v>
      </c>
      <c r="C612" s="139" t="s">
        <v>1152</v>
      </c>
      <c r="D612" s="139" t="s">
        <v>1152</v>
      </c>
      <c r="E612" s="169"/>
      <c r="F612" s="139" t="s">
        <v>1152</v>
      </c>
      <c r="G612" s="111" t="str">
        <f t="shared" si="35"/>
        <v/>
      </c>
    </row>
    <row r="613" spans="1:7" x14ac:dyDescent="0.35">
      <c r="A613" s="23" t="s">
        <v>2545</v>
      </c>
      <c r="B613" s="40" t="s">
        <v>2134</v>
      </c>
      <c r="C613" s="139" t="s">
        <v>1152</v>
      </c>
      <c r="D613" s="139" t="s">
        <v>1152</v>
      </c>
      <c r="E613" s="169"/>
      <c r="F613" s="139" t="s">
        <v>1152</v>
      </c>
      <c r="G613" s="111" t="str">
        <f t="shared" si="35"/>
        <v/>
      </c>
    </row>
    <row r="614" spans="1:7" x14ac:dyDescent="0.35">
      <c r="A614" s="23" t="s">
        <v>2546</v>
      </c>
      <c r="B614" s="40" t="s">
        <v>725</v>
      </c>
      <c r="C614" s="139" t="s">
        <v>1152</v>
      </c>
      <c r="D614" s="139" t="s">
        <v>1152</v>
      </c>
      <c r="E614" s="169"/>
      <c r="F614" s="139" t="s">
        <v>1152</v>
      </c>
      <c r="G614" s="111" t="str">
        <f t="shared" si="35"/>
        <v/>
      </c>
    </row>
    <row r="615" spans="1:7" x14ac:dyDescent="0.35">
      <c r="A615" s="23" t="s">
        <v>2547</v>
      </c>
      <c r="B615" s="40" t="s">
        <v>2920</v>
      </c>
      <c r="C615" s="139" t="s">
        <v>1152</v>
      </c>
      <c r="D615" s="139" t="s">
        <v>1152</v>
      </c>
      <c r="E615" s="169"/>
      <c r="F615" s="139" t="s">
        <v>1152</v>
      </c>
      <c r="G615" s="111" t="str">
        <f t="shared" si="35"/>
        <v/>
      </c>
    </row>
    <row r="616" spans="1:7" x14ac:dyDescent="0.35">
      <c r="A616" s="23" t="s">
        <v>2548</v>
      </c>
      <c r="B616" s="40" t="s">
        <v>89</v>
      </c>
      <c r="C616" s="139" t="s">
        <v>1152</v>
      </c>
      <c r="D616" s="139" t="s">
        <v>1152</v>
      </c>
      <c r="E616" s="169"/>
      <c r="F616" s="139" t="s">
        <v>1152</v>
      </c>
      <c r="G616" s="111" t="str">
        <f t="shared" si="35"/>
        <v/>
      </c>
    </row>
    <row r="617" spans="1:7" x14ac:dyDescent="0.35">
      <c r="A617" s="23" t="s">
        <v>2549</v>
      </c>
      <c r="B617" s="40" t="s">
        <v>1959</v>
      </c>
      <c r="C617" s="139" t="s">
        <v>1152</v>
      </c>
      <c r="D617" s="139" t="s">
        <v>1152</v>
      </c>
      <c r="E617" s="169"/>
      <c r="F617" s="139" t="s">
        <v>1152</v>
      </c>
      <c r="G617" s="111" t="str">
        <f t="shared" si="35"/>
        <v/>
      </c>
    </row>
    <row r="618" spans="1:7" x14ac:dyDescent="0.35">
      <c r="A618" s="23" t="s">
        <v>2550</v>
      </c>
      <c r="B618" s="40" t="s">
        <v>91</v>
      </c>
      <c r="C618" s="104">
        <f>SUM(C604:C617)</f>
        <v>0</v>
      </c>
      <c r="D618" s="104">
        <f>SUM(D604:D617)</f>
        <v>0</v>
      </c>
      <c r="E618" s="21"/>
      <c r="F618" s="104"/>
      <c r="G618" s="111" t="str">
        <f t="shared" si="35"/>
        <v/>
      </c>
    </row>
    <row r="619" spans="1:7" x14ac:dyDescent="0.35">
      <c r="A619" s="23" t="s">
        <v>2551</v>
      </c>
      <c r="B619" s="23" t="s">
        <v>2595</v>
      </c>
      <c r="C619"/>
      <c r="D619"/>
      <c r="E619"/>
      <c r="F619" s="139" t="s">
        <v>1152</v>
      </c>
      <c r="G619" s="111" t="str">
        <f t="shared" si="35"/>
        <v/>
      </c>
    </row>
    <row r="620" spans="1:7" x14ac:dyDescent="0.35">
      <c r="A620" s="23" t="s">
        <v>2552</v>
      </c>
      <c r="B620" s="40"/>
      <c r="C620" s="104"/>
      <c r="D620" s="105"/>
      <c r="E620" s="21"/>
      <c r="F620" s="111"/>
      <c r="G620" s="111" t="str">
        <f t="shared" si="35"/>
        <v/>
      </c>
    </row>
    <row r="621" spans="1:7" x14ac:dyDescent="0.35">
      <c r="A621" s="23" t="s">
        <v>2553</v>
      </c>
      <c r="B621" s="40"/>
      <c r="C621" s="104"/>
      <c r="D621" s="105"/>
      <c r="E621" s="21"/>
      <c r="F621" s="111"/>
      <c r="G621" s="111" t="str">
        <f t="shared" si="35"/>
        <v/>
      </c>
    </row>
    <row r="622" spans="1:7" x14ac:dyDescent="0.35">
      <c r="A622" s="23" t="s">
        <v>2554</v>
      </c>
      <c r="B622" s="40"/>
      <c r="C622" s="104"/>
      <c r="D622" s="105"/>
      <c r="E622" s="21"/>
      <c r="F622" s="111"/>
      <c r="G622" s="111"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topLeftCell="A21" zoomScale="60" zoomScaleNormal="60" workbookViewId="0">
      <selection activeCell="C77" sqref="C77"/>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0.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726</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1502</v>
      </c>
      <c r="D3" s="24"/>
      <c r="E3" s="24"/>
      <c r="F3" s="24"/>
      <c r="G3" s="24"/>
      <c r="H3"/>
      <c r="L3" s="21"/>
      <c r="M3" s="21"/>
    </row>
    <row r="4" spans="1:14" ht="15" thickBot="1" x14ac:dyDescent="0.4">
      <c r="H4"/>
      <c r="L4" s="21"/>
      <c r="M4" s="21"/>
    </row>
    <row r="5" spans="1:14" ht="18.5" x14ac:dyDescent="0.35">
      <c r="B5" s="28" t="s">
        <v>727</v>
      </c>
      <c r="C5" s="27"/>
      <c r="E5" s="29"/>
      <c r="F5" s="29"/>
      <c r="H5"/>
      <c r="L5" s="21"/>
      <c r="M5" s="21"/>
    </row>
    <row r="6" spans="1:14" ht="15" thickBot="1" x14ac:dyDescent="0.4">
      <c r="B6" s="32" t="s">
        <v>728</v>
      </c>
      <c r="H6"/>
      <c r="L6" s="21"/>
      <c r="M6" s="21"/>
    </row>
    <row r="7" spans="1:14" s="67" customFormat="1" x14ac:dyDescent="0.35">
      <c r="A7" s="23"/>
      <c r="B7" s="47"/>
      <c r="C7" s="23"/>
      <c r="D7" s="23"/>
      <c r="E7" s="23"/>
      <c r="F7" s="23"/>
      <c r="G7" s="21"/>
      <c r="H7"/>
      <c r="I7" s="23"/>
      <c r="J7" s="23"/>
      <c r="K7" s="23"/>
      <c r="L7" s="21"/>
      <c r="M7" s="21"/>
      <c r="N7" s="21"/>
    </row>
    <row r="8" spans="1:14" ht="37" x14ac:dyDescent="0.35">
      <c r="A8" s="34" t="s">
        <v>31</v>
      </c>
      <c r="B8" s="34" t="s">
        <v>728</v>
      </c>
      <c r="C8" s="35"/>
      <c r="D8" s="35"/>
      <c r="E8" s="35"/>
      <c r="F8" s="35"/>
      <c r="G8" s="36"/>
      <c r="H8"/>
      <c r="I8" s="40"/>
      <c r="J8" s="29"/>
      <c r="K8" s="29"/>
      <c r="L8" s="29"/>
      <c r="M8" s="29"/>
    </row>
    <row r="9" spans="1:14" ht="15" customHeight="1" x14ac:dyDescent="0.35">
      <c r="A9" s="42"/>
      <c r="B9" s="43" t="s">
        <v>729</v>
      </c>
      <c r="C9" s="42"/>
      <c r="D9" s="42"/>
      <c r="E9" s="42"/>
      <c r="F9" s="45"/>
      <c r="G9" s="45"/>
      <c r="H9"/>
      <c r="I9" s="40"/>
      <c r="J9" s="37"/>
      <c r="K9" s="37"/>
      <c r="L9" s="37"/>
      <c r="M9" s="55"/>
      <c r="N9" s="55"/>
    </row>
    <row r="10" spans="1:14" x14ac:dyDescent="0.35">
      <c r="A10" s="23" t="s">
        <v>730</v>
      </c>
      <c r="B10" s="23" t="s">
        <v>731</v>
      </c>
      <c r="C10" s="105" t="s">
        <v>1152</v>
      </c>
      <c r="E10" s="40"/>
      <c r="F10" s="40"/>
      <c r="H10"/>
      <c r="I10" s="40"/>
      <c r="L10" s="40"/>
      <c r="M10" s="40"/>
    </row>
    <row r="11" spans="1:14" outlineLevel="1" x14ac:dyDescent="0.35">
      <c r="A11" s="23" t="s">
        <v>732</v>
      </c>
      <c r="B11" s="52" t="s">
        <v>426</v>
      </c>
      <c r="C11" s="105"/>
      <c r="E11" s="40"/>
      <c r="F11" s="40"/>
      <c r="H11"/>
      <c r="I11" s="40"/>
      <c r="L11" s="40"/>
      <c r="M11" s="40"/>
    </row>
    <row r="12" spans="1:14" outlineLevel="1" x14ac:dyDescent="0.35">
      <c r="A12" s="23" t="s">
        <v>733</v>
      </c>
      <c r="B12" s="52" t="s">
        <v>428</v>
      </c>
      <c r="C12" s="105"/>
      <c r="E12" s="40"/>
      <c r="F12" s="40"/>
      <c r="H12"/>
      <c r="I12" s="40"/>
      <c r="L12" s="40"/>
      <c r="M12" s="40"/>
    </row>
    <row r="13" spans="1:14" outlineLevel="1" x14ac:dyDescent="0.35">
      <c r="A13" s="23" t="s">
        <v>734</v>
      </c>
      <c r="E13" s="40"/>
      <c r="F13" s="40"/>
      <c r="H13"/>
      <c r="I13" s="40"/>
      <c r="L13" s="40"/>
      <c r="M13" s="40"/>
    </row>
    <row r="14" spans="1:14" outlineLevel="1" x14ac:dyDescent="0.35">
      <c r="A14" s="23" t="s">
        <v>735</v>
      </c>
      <c r="E14" s="40"/>
      <c r="F14" s="40"/>
      <c r="H14"/>
      <c r="I14" s="40"/>
      <c r="L14" s="40"/>
      <c r="M14" s="40"/>
    </row>
    <row r="15" spans="1:14" outlineLevel="1" x14ac:dyDescent="0.35">
      <c r="A15" s="23" t="s">
        <v>736</v>
      </c>
      <c r="E15" s="40"/>
      <c r="F15" s="40"/>
      <c r="H15"/>
      <c r="I15" s="40"/>
      <c r="L15" s="40"/>
      <c r="M15" s="40"/>
    </row>
    <row r="16" spans="1:14" outlineLevel="1" x14ac:dyDescent="0.35">
      <c r="A16" s="23" t="s">
        <v>737</v>
      </c>
      <c r="E16" s="40"/>
      <c r="F16" s="40"/>
      <c r="H16"/>
      <c r="I16" s="40"/>
      <c r="L16" s="40"/>
      <c r="M16" s="40"/>
    </row>
    <row r="17" spans="1:14" outlineLevel="1" x14ac:dyDescent="0.35">
      <c r="A17" s="23" t="s">
        <v>738</v>
      </c>
      <c r="E17" s="40"/>
      <c r="F17" s="40"/>
      <c r="H17"/>
      <c r="I17" s="40"/>
      <c r="L17" s="40"/>
      <c r="M17" s="40"/>
    </row>
    <row r="18" spans="1:14" x14ac:dyDescent="0.35">
      <c r="A18" s="42"/>
      <c r="B18" s="42" t="s">
        <v>739</v>
      </c>
      <c r="C18" s="42" t="s">
        <v>598</v>
      </c>
      <c r="D18" s="42" t="s">
        <v>740</v>
      </c>
      <c r="E18" s="42"/>
      <c r="F18" s="42" t="s">
        <v>741</v>
      </c>
      <c r="G18" s="42" t="s">
        <v>742</v>
      </c>
      <c r="H18"/>
      <c r="I18" s="66"/>
      <c r="J18" s="37"/>
      <c r="K18" s="37"/>
      <c r="L18" s="29"/>
      <c r="M18" s="37"/>
      <c r="N18" s="37"/>
    </row>
    <row r="19" spans="1:14" x14ac:dyDescent="0.35">
      <c r="A19" s="23" t="s">
        <v>743</v>
      </c>
      <c r="B19" s="23" t="s">
        <v>744</v>
      </c>
      <c r="C19" s="104" t="s">
        <v>1152</v>
      </c>
      <c r="D19" s="37"/>
      <c r="E19" s="37"/>
      <c r="F19" s="55"/>
      <c r="G19" s="55"/>
      <c r="H19"/>
      <c r="I19" s="40"/>
      <c r="L19" s="37"/>
      <c r="M19" s="55"/>
      <c r="N19" s="55"/>
    </row>
    <row r="20" spans="1:14" x14ac:dyDescent="0.35">
      <c r="A20" s="37"/>
      <c r="B20" s="66"/>
      <c r="C20" s="37"/>
      <c r="D20" s="37"/>
      <c r="E20" s="37"/>
      <c r="F20" s="55"/>
      <c r="G20" s="55"/>
      <c r="H20"/>
      <c r="I20" s="66"/>
      <c r="J20" s="37"/>
      <c r="K20" s="37"/>
      <c r="L20" s="37"/>
      <c r="M20" s="55"/>
      <c r="N20" s="55"/>
    </row>
    <row r="21" spans="1:14" x14ac:dyDescent="0.35">
      <c r="B21" s="23" t="s">
        <v>603</v>
      </c>
      <c r="C21" s="37"/>
      <c r="D21" s="37"/>
      <c r="E21" s="37"/>
      <c r="F21" s="55"/>
      <c r="G21" s="55"/>
      <c r="H21"/>
      <c r="I21" s="40"/>
      <c r="J21" s="37"/>
      <c r="K21" s="37"/>
      <c r="L21" s="37"/>
      <c r="M21" s="55"/>
      <c r="N21" s="55"/>
    </row>
    <row r="22" spans="1:14" x14ac:dyDescent="0.35">
      <c r="A22" s="23" t="s">
        <v>745</v>
      </c>
      <c r="B22" s="40" t="s">
        <v>525</v>
      </c>
      <c r="C22" s="104" t="s">
        <v>1152</v>
      </c>
      <c r="D22" s="105" t="s">
        <v>1152</v>
      </c>
      <c r="E22" s="40"/>
      <c r="F22" s="111" t="str">
        <f>IF($C$37=0,"",IF(C22="[for completion]","",C22/$C$37))</f>
        <v/>
      </c>
      <c r="G22" s="111" t="str">
        <f>IF($D$37=0,"",IF(D22="[for completion]","",D22/$D$37))</f>
        <v/>
      </c>
      <c r="H22"/>
      <c r="I22" s="40"/>
      <c r="L22" s="40"/>
      <c r="M22" s="49"/>
      <c r="N22" s="49"/>
    </row>
    <row r="23" spans="1:14" x14ac:dyDescent="0.35">
      <c r="A23" s="23" t="s">
        <v>746</v>
      </c>
      <c r="B23" s="40" t="s">
        <v>525</v>
      </c>
      <c r="C23" s="104" t="s">
        <v>1152</v>
      </c>
      <c r="D23" s="105" t="s">
        <v>1152</v>
      </c>
      <c r="E23" s="40"/>
      <c r="F23" s="111" t="str">
        <f t="shared" ref="F23:F36" si="0">IF($C$37=0,"",IF(C23="[for completion]","",C23/$C$37))</f>
        <v/>
      </c>
      <c r="G23" s="111" t="str">
        <f t="shared" ref="G23:G36" si="1">IF($D$37=0,"",IF(D23="[for completion]","",D23/$D$37))</f>
        <v/>
      </c>
      <c r="H23"/>
      <c r="I23" s="40"/>
      <c r="L23" s="40"/>
      <c r="M23" s="49"/>
      <c r="N23" s="49"/>
    </row>
    <row r="24" spans="1:14" x14ac:dyDescent="0.35">
      <c r="A24" s="23" t="s">
        <v>747</v>
      </c>
      <c r="B24" s="40" t="s">
        <v>525</v>
      </c>
      <c r="C24" s="104" t="s">
        <v>1152</v>
      </c>
      <c r="D24" s="105" t="s">
        <v>1152</v>
      </c>
      <c r="F24" s="111" t="str">
        <f t="shared" si="0"/>
        <v/>
      </c>
      <c r="G24" s="111" t="str">
        <f t="shared" si="1"/>
        <v/>
      </c>
      <c r="H24"/>
      <c r="I24" s="40"/>
      <c r="M24" s="49"/>
      <c r="N24" s="49"/>
    </row>
    <row r="25" spans="1:14" x14ac:dyDescent="0.35">
      <c r="A25" s="23" t="s">
        <v>748</v>
      </c>
      <c r="B25" s="40" t="s">
        <v>525</v>
      </c>
      <c r="C25" s="104" t="s">
        <v>1152</v>
      </c>
      <c r="D25" s="105" t="s">
        <v>1152</v>
      </c>
      <c r="E25" s="59"/>
      <c r="F25" s="111" t="str">
        <f t="shared" si="0"/>
        <v/>
      </c>
      <c r="G25" s="111" t="str">
        <f t="shared" si="1"/>
        <v/>
      </c>
      <c r="H25"/>
      <c r="I25" s="40"/>
      <c r="L25" s="59"/>
      <c r="M25" s="49"/>
      <c r="N25" s="49"/>
    </row>
    <row r="26" spans="1:14" x14ac:dyDescent="0.35">
      <c r="A26" s="23" t="s">
        <v>749</v>
      </c>
      <c r="B26" s="40" t="s">
        <v>525</v>
      </c>
      <c r="C26" s="104" t="s">
        <v>1152</v>
      </c>
      <c r="D26" s="105" t="s">
        <v>1152</v>
      </c>
      <c r="E26" s="59"/>
      <c r="F26" s="111" t="str">
        <f t="shared" si="0"/>
        <v/>
      </c>
      <c r="G26" s="111" t="str">
        <f t="shared" si="1"/>
        <v/>
      </c>
      <c r="H26"/>
      <c r="I26" s="40"/>
      <c r="L26" s="59"/>
      <c r="M26" s="49"/>
      <c r="N26" s="49"/>
    </row>
    <row r="27" spans="1:14" x14ac:dyDescent="0.35">
      <c r="A27" s="23" t="s">
        <v>750</v>
      </c>
      <c r="B27" s="40" t="s">
        <v>525</v>
      </c>
      <c r="C27" s="104" t="s">
        <v>1152</v>
      </c>
      <c r="D27" s="105" t="s">
        <v>1152</v>
      </c>
      <c r="E27" s="59"/>
      <c r="F27" s="111" t="str">
        <f t="shared" si="0"/>
        <v/>
      </c>
      <c r="G27" s="111" t="str">
        <f t="shared" si="1"/>
        <v/>
      </c>
      <c r="H27"/>
      <c r="I27" s="40"/>
      <c r="L27" s="59"/>
      <c r="M27" s="49"/>
      <c r="N27" s="49"/>
    </row>
    <row r="28" spans="1:14" x14ac:dyDescent="0.35">
      <c r="A28" s="23" t="s">
        <v>751</v>
      </c>
      <c r="B28" s="40" t="s">
        <v>525</v>
      </c>
      <c r="C28" s="104" t="s">
        <v>1152</v>
      </c>
      <c r="D28" s="105" t="s">
        <v>1152</v>
      </c>
      <c r="E28" s="59"/>
      <c r="F28" s="111" t="str">
        <f t="shared" si="0"/>
        <v/>
      </c>
      <c r="G28" s="111" t="str">
        <f t="shared" si="1"/>
        <v/>
      </c>
      <c r="H28"/>
      <c r="I28" s="40"/>
      <c r="L28" s="59"/>
      <c r="M28" s="49"/>
      <c r="N28" s="49"/>
    </row>
    <row r="29" spans="1:14" x14ac:dyDescent="0.35">
      <c r="A29" s="23" t="s">
        <v>752</v>
      </c>
      <c r="B29" s="40" t="s">
        <v>525</v>
      </c>
      <c r="C29" s="104" t="s">
        <v>1152</v>
      </c>
      <c r="D29" s="105" t="s">
        <v>1152</v>
      </c>
      <c r="E29" s="59"/>
      <c r="F29" s="111" t="str">
        <f t="shared" si="0"/>
        <v/>
      </c>
      <c r="G29" s="111" t="str">
        <f t="shared" si="1"/>
        <v/>
      </c>
      <c r="H29"/>
      <c r="I29" s="40"/>
      <c r="L29" s="59"/>
      <c r="M29" s="49"/>
      <c r="N29" s="49"/>
    </row>
    <row r="30" spans="1:14" x14ac:dyDescent="0.35">
      <c r="A30" s="23" t="s">
        <v>753</v>
      </c>
      <c r="B30" s="40" t="s">
        <v>525</v>
      </c>
      <c r="C30" s="104" t="s">
        <v>1152</v>
      </c>
      <c r="D30" s="105" t="s">
        <v>1152</v>
      </c>
      <c r="E30" s="59"/>
      <c r="F30" s="111" t="str">
        <f t="shared" si="0"/>
        <v/>
      </c>
      <c r="G30" s="111" t="str">
        <f t="shared" si="1"/>
        <v/>
      </c>
      <c r="H30"/>
      <c r="I30" s="40"/>
      <c r="L30" s="59"/>
      <c r="M30" s="49"/>
      <c r="N30" s="49"/>
    </row>
    <row r="31" spans="1:14" x14ac:dyDescent="0.35">
      <c r="A31" s="23" t="s">
        <v>754</v>
      </c>
      <c r="B31" s="40" t="s">
        <v>525</v>
      </c>
      <c r="C31" s="104" t="s">
        <v>1152</v>
      </c>
      <c r="D31" s="105" t="s">
        <v>1152</v>
      </c>
      <c r="E31" s="59"/>
      <c r="F31" s="111" t="str">
        <f t="shared" si="0"/>
        <v/>
      </c>
      <c r="G31" s="111" t="str">
        <f t="shared" si="1"/>
        <v/>
      </c>
      <c r="H31"/>
      <c r="I31" s="40"/>
      <c r="L31" s="59"/>
      <c r="M31" s="49"/>
      <c r="N31" s="49"/>
    </row>
    <row r="32" spans="1:14" x14ac:dyDescent="0.35">
      <c r="A32" s="23" t="s">
        <v>755</v>
      </c>
      <c r="B32" s="40" t="s">
        <v>525</v>
      </c>
      <c r="C32" s="104" t="s">
        <v>1152</v>
      </c>
      <c r="D32" s="105" t="s">
        <v>1152</v>
      </c>
      <c r="E32" s="59"/>
      <c r="F32" s="111" t="str">
        <f t="shared" si="0"/>
        <v/>
      </c>
      <c r="G32" s="111" t="str">
        <f t="shared" si="1"/>
        <v/>
      </c>
      <c r="H32"/>
      <c r="I32" s="40"/>
      <c r="L32" s="59"/>
      <c r="M32" s="49"/>
      <c r="N32" s="49"/>
    </row>
    <row r="33" spans="1:14" x14ac:dyDescent="0.35">
      <c r="A33" s="23" t="s">
        <v>756</v>
      </c>
      <c r="B33" s="40" t="s">
        <v>525</v>
      </c>
      <c r="C33" s="104" t="s">
        <v>1152</v>
      </c>
      <c r="D33" s="105" t="s">
        <v>1152</v>
      </c>
      <c r="E33" s="59"/>
      <c r="F33" s="111" t="str">
        <f t="shared" si="0"/>
        <v/>
      </c>
      <c r="G33" s="111" t="str">
        <f t="shared" si="1"/>
        <v/>
      </c>
      <c r="H33"/>
      <c r="I33" s="40"/>
      <c r="L33" s="59"/>
      <c r="M33" s="49"/>
      <c r="N33" s="49"/>
    </row>
    <row r="34" spans="1:14" x14ac:dyDescent="0.35">
      <c r="A34" s="23" t="s">
        <v>757</v>
      </c>
      <c r="B34" s="40" t="s">
        <v>525</v>
      </c>
      <c r="C34" s="104" t="s">
        <v>1152</v>
      </c>
      <c r="D34" s="105" t="s">
        <v>1152</v>
      </c>
      <c r="E34" s="59"/>
      <c r="F34" s="111" t="str">
        <f t="shared" si="0"/>
        <v/>
      </c>
      <c r="G34" s="111" t="str">
        <f t="shared" si="1"/>
        <v/>
      </c>
      <c r="H34"/>
      <c r="I34" s="40"/>
      <c r="L34" s="59"/>
      <c r="M34" s="49"/>
      <c r="N34" s="49"/>
    </row>
    <row r="35" spans="1:14" x14ac:dyDescent="0.35">
      <c r="A35" s="23" t="s">
        <v>758</v>
      </c>
      <c r="B35" s="40" t="s">
        <v>525</v>
      </c>
      <c r="C35" s="104" t="s">
        <v>1152</v>
      </c>
      <c r="D35" s="105" t="s">
        <v>1152</v>
      </c>
      <c r="E35" s="59"/>
      <c r="F35" s="111" t="str">
        <f t="shared" si="0"/>
        <v/>
      </c>
      <c r="G35" s="111" t="str">
        <f t="shared" si="1"/>
        <v/>
      </c>
      <c r="H35"/>
      <c r="I35" s="40"/>
      <c r="L35" s="59"/>
      <c r="M35" s="49"/>
      <c r="N35" s="49"/>
    </row>
    <row r="36" spans="1:14" x14ac:dyDescent="0.35">
      <c r="A36" s="23" t="s">
        <v>759</v>
      </c>
      <c r="B36" s="40" t="s">
        <v>525</v>
      </c>
      <c r="C36" s="104" t="s">
        <v>1152</v>
      </c>
      <c r="D36" s="105" t="s">
        <v>1152</v>
      </c>
      <c r="E36" s="59"/>
      <c r="F36" s="111" t="str">
        <f t="shared" si="0"/>
        <v/>
      </c>
      <c r="G36" s="111" t="str">
        <f t="shared" si="1"/>
        <v/>
      </c>
      <c r="H36"/>
      <c r="I36" s="40"/>
      <c r="L36" s="59"/>
      <c r="M36" s="49"/>
      <c r="N36" s="49"/>
    </row>
    <row r="37" spans="1:14" x14ac:dyDescent="0.35">
      <c r="A37" s="23" t="s">
        <v>760</v>
      </c>
      <c r="B37" s="50" t="s">
        <v>91</v>
      </c>
      <c r="C37" s="106">
        <f>SUM(C22:C36)</f>
        <v>0</v>
      </c>
      <c r="D37" s="48">
        <f>SUM(D22:D36)</f>
        <v>0</v>
      </c>
      <c r="E37" s="59"/>
      <c r="F37" s="112">
        <f>SUM(F22:F36)</f>
        <v>0</v>
      </c>
      <c r="G37" s="112">
        <f>SUM(G22:G36)</f>
        <v>0</v>
      </c>
      <c r="H37"/>
      <c r="I37" s="50"/>
      <c r="J37" s="40"/>
      <c r="K37" s="40"/>
      <c r="L37" s="59"/>
      <c r="M37" s="51"/>
      <c r="N37" s="51"/>
    </row>
    <row r="38" spans="1:14" x14ac:dyDescent="0.35">
      <c r="A38" s="42"/>
      <c r="B38" s="43" t="s">
        <v>761</v>
      </c>
      <c r="C38" s="42" t="s">
        <v>60</v>
      </c>
      <c r="D38" s="42"/>
      <c r="E38" s="44"/>
      <c r="F38" s="42" t="s">
        <v>741</v>
      </c>
      <c r="G38" s="42"/>
      <c r="H38"/>
      <c r="I38" s="66"/>
      <c r="J38" s="37"/>
      <c r="K38" s="37"/>
      <c r="L38" s="29"/>
      <c r="M38" s="37"/>
      <c r="N38" s="37"/>
    </row>
    <row r="39" spans="1:14" x14ac:dyDescent="0.35">
      <c r="A39" s="23" t="s">
        <v>762</v>
      </c>
      <c r="B39" s="40" t="s">
        <v>763</v>
      </c>
      <c r="C39" s="104" t="s">
        <v>1152</v>
      </c>
      <c r="E39" s="68"/>
      <c r="F39" s="111" t="str">
        <f>IF($C$42=0,"",IF(C39="[for completion]","",C39/$C$42))</f>
        <v/>
      </c>
      <c r="G39" s="48"/>
      <c r="H39"/>
      <c r="I39" s="40"/>
      <c r="L39" s="68"/>
      <c r="M39" s="49"/>
      <c r="N39" s="48"/>
    </row>
    <row r="40" spans="1:14" x14ac:dyDescent="0.35">
      <c r="A40" s="23" t="s">
        <v>764</v>
      </c>
      <c r="B40" s="40" t="s">
        <v>765</v>
      </c>
      <c r="C40" s="104" t="s">
        <v>1152</v>
      </c>
      <c r="E40" s="68"/>
      <c r="F40" s="111" t="str">
        <f>IF($C$42=0,"",IF(C40="[for completion]","",C40/$C$42))</f>
        <v/>
      </c>
      <c r="G40" s="48"/>
      <c r="H40"/>
      <c r="I40" s="40"/>
      <c r="L40" s="68"/>
      <c r="M40" s="49"/>
      <c r="N40" s="48"/>
    </row>
    <row r="41" spans="1:14" x14ac:dyDescent="0.35">
      <c r="A41" s="23" t="s">
        <v>766</v>
      </c>
      <c r="B41" s="40" t="s">
        <v>89</v>
      </c>
      <c r="C41" s="104" t="s">
        <v>1152</v>
      </c>
      <c r="E41" s="59"/>
      <c r="F41" s="111" t="str">
        <f>IF($C$42=0,"",IF(C41="[for completion]","",C41/$C$42))</f>
        <v/>
      </c>
      <c r="G41" s="48"/>
      <c r="H41"/>
      <c r="I41" s="40"/>
      <c r="L41" s="59"/>
      <c r="M41" s="49"/>
      <c r="N41" s="48"/>
    </row>
    <row r="42" spans="1:14" x14ac:dyDescent="0.35">
      <c r="A42" s="23" t="s">
        <v>767</v>
      </c>
      <c r="B42" s="50" t="s">
        <v>91</v>
      </c>
      <c r="C42" s="106">
        <f>SUM(C39:C41)</f>
        <v>0</v>
      </c>
      <c r="D42" s="40"/>
      <c r="E42" s="59"/>
      <c r="F42" s="112">
        <f>SUM(F39:F41)</f>
        <v>0</v>
      </c>
      <c r="G42" s="48"/>
      <c r="H42"/>
      <c r="I42" s="40"/>
      <c r="L42" s="59"/>
      <c r="M42" s="49"/>
      <c r="N42" s="48"/>
    </row>
    <row r="43" spans="1:14" hidden="1" outlineLevel="1" x14ac:dyDescent="0.35">
      <c r="A43" s="23" t="s">
        <v>768</v>
      </c>
      <c r="B43" s="50"/>
      <c r="C43" s="40"/>
      <c r="D43" s="40"/>
      <c r="E43" s="59"/>
      <c r="F43" s="51"/>
      <c r="G43" s="48"/>
      <c r="H43"/>
      <c r="I43" s="40"/>
      <c r="L43" s="59"/>
      <c r="M43" s="49"/>
      <c r="N43" s="48"/>
    </row>
    <row r="44" spans="1:14" hidden="1" outlineLevel="1" x14ac:dyDescent="0.35">
      <c r="A44" s="23" t="s">
        <v>769</v>
      </c>
      <c r="B44" s="50"/>
      <c r="C44" s="40"/>
      <c r="D44" s="40"/>
      <c r="E44" s="59"/>
      <c r="F44" s="51"/>
      <c r="G44" s="48"/>
      <c r="H44"/>
      <c r="I44" s="40"/>
      <c r="L44" s="59"/>
      <c r="M44" s="49"/>
      <c r="N44" s="48"/>
    </row>
    <row r="45" spans="1:14" hidden="1" outlineLevel="1" x14ac:dyDescent="0.35">
      <c r="A45" s="23" t="s">
        <v>770</v>
      </c>
      <c r="B45" s="40"/>
      <c r="E45" s="59"/>
      <c r="F45" s="49"/>
      <c r="G45" s="48"/>
      <c r="H45"/>
      <c r="I45" s="40"/>
      <c r="L45" s="59"/>
      <c r="M45" s="49"/>
      <c r="N45" s="48"/>
    </row>
    <row r="46" spans="1:14" hidden="1" outlineLevel="1" x14ac:dyDescent="0.35">
      <c r="A46" s="23" t="s">
        <v>771</v>
      </c>
      <c r="B46" s="40"/>
      <c r="E46" s="59"/>
      <c r="F46" s="49"/>
      <c r="G46" s="48"/>
      <c r="H46"/>
      <c r="I46" s="40"/>
      <c r="L46" s="59"/>
      <c r="M46" s="49"/>
      <c r="N46" s="48"/>
    </row>
    <row r="47" spans="1:14" hidden="1" outlineLevel="1" x14ac:dyDescent="0.35">
      <c r="A47" s="23" t="s">
        <v>772</v>
      </c>
      <c r="B47" s="40"/>
      <c r="E47" s="59"/>
      <c r="F47" s="49"/>
      <c r="G47" s="48"/>
      <c r="H47"/>
      <c r="I47" s="40"/>
      <c r="L47" s="59"/>
      <c r="M47" s="49"/>
      <c r="N47" s="48"/>
    </row>
    <row r="48" spans="1:14" ht="15" customHeight="1" collapsed="1" x14ac:dyDescent="0.35">
      <c r="A48" s="42"/>
      <c r="B48" s="43" t="s">
        <v>442</v>
      </c>
      <c r="C48" s="42" t="s">
        <v>741</v>
      </c>
      <c r="D48" s="42"/>
      <c r="E48" s="44"/>
      <c r="F48" s="45"/>
      <c r="G48" s="45"/>
      <c r="H48"/>
      <c r="I48" s="66"/>
      <c r="J48" s="37"/>
      <c r="K48" s="37"/>
      <c r="L48" s="29"/>
      <c r="M48" s="55"/>
      <c r="N48" s="55"/>
    </row>
    <row r="49" spans="1:14" x14ac:dyDescent="0.35">
      <c r="A49" s="23" t="s">
        <v>773</v>
      </c>
      <c r="B49" s="65" t="s">
        <v>444</v>
      </c>
      <c r="C49" s="101">
        <f>SUM(C50:C76)</f>
        <v>0</v>
      </c>
      <c r="G49" s="23"/>
      <c r="H49"/>
      <c r="I49" s="29"/>
      <c r="N49" s="23"/>
    </row>
    <row r="50" spans="1:14" x14ac:dyDescent="0.35">
      <c r="A50" s="23" t="s">
        <v>774</v>
      </c>
      <c r="B50" s="23" t="s">
        <v>446</v>
      </c>
      <c r="C50" s="101" t="s">
        <v>1152</v>
      </c>
      <c r="G50" s="23"/>
      <c r="H50"/>
      <c r="N50" s="23"/>
    </row>
    <row r="51" spans="1:14" x14ac:dyDescent="0.35">
      <c r="A51" s="23" t="s">
        <v>775</v>
      </c>
      <c r="B51" s="23" t="s">
        <v>448</v>
      </c>
      <c r="C51" s="101" t="s">
        <v>1152</v>
      </c>
      <c r="G51" s="23"/>
      <c r="H51"/>
      <c r="N51" s="23"/>
    </row>
    <row r="52" spans="1:14" x14ac:dyDescent="0.35">
      <c r="A52" s="23" t="s">
        <v>776</v>
      </c>
      <c r="B52" s="23" t="s">
        <v>450</v>
      </c>
      <c r="C52" s="101" t="s">
        <v>1152</v>
      </c>
      <c r="G52" s="23"/>
      <c r="H52"/>
      <c r="N52" s="23"/>
    </row>
    <row r="53" spans="1:14" x14ac:dyDescent="0.35">
      <c r="A53" s="23" t="s">
        <v>777</v>
      </c>
      <c r="B53" s="23" t="s">
        <v>452</v>
      </c>
      <c r="C53" s="101" t="s">
        <v>1152</v>
      </c>
      <c r="G53" s="23"/>
      <c r="H53"/>
      <c r="N53" s="23"/>
    </row>
    <row r="54" spans="1:14" x14ac:dyDescent="0.35">
      <c r="A54" s="23" t="s">
        <v>778</v>
      </c>
      <c r="B54" s="23" t="s">
        <v>454</v>
      </c>
      <c r="C54" s="101" t="s">
        <v>1152</v>
      </c>
      <c r="G54" s="23"/>
      <c r="H54"/>
      <c r="N54" s="23"/>
    </row>
    <row r="55" spans="1:14" x14ac:dyDescent="0.35">
      <c r="A55" s="23" t="s">
        <v>779</v>
      </c>
      <c r="B55" s="23" t="s">
        <v>2215</v>
      </c>
      <c r="C55" s="101" t="s">
        <v>1152</v>
      </c>
      <c r="G55" s="23"/>
      <c r="H55"/>
      <c r="N55" s="23"/>
    </row>
    <row r="56" spans="1:14" x14ac:dyDescent="0.35">
      <c r="A56" s="23" t="s">
        <v>780</v>
      </c>
      <c r="B56" s="23" t="s">
        <v>457</v>
      </c>
      <c r="C56" s="101" t="s">
        <v>1152</v>
      </c>
      <c r="G56" s="23"/>
      <c r="H56"/>
      <c r="N56" s="23"/>
    </row>
    <row r="57" spans="1:14" x14ac:dyDescent="0.35">
      <c r="A57" s="23" t="s">
        <v>781</v>
      </c>
      <c r="B57" s="23" t="s">
        <v>459</v>
      </c>
      <c r="C57" s="101" t="s">
        <v>1152</v>
      </c>
      <c r="G57" s="23"/>
      <c r="H57"/>
      <c r="N57" s="23"/>
    </row>
    <row r="58" spans="1:14" x14ac:dyDescent="0.35">
      <c r="A58" s="23" t="s">
        <v>782</v>
      </c>
      <c r="B58" s="23" t="s">
        <v>461</v>
      </c>
      <c r="C58" s="101" t="s">
        <v>1152</v>
      </c>
      <c r="G58" s="23"/>
      <c r="H58"/>
      <c r="N58" s="23"/>
    </row>
    <row r="59" spans="1:14" x14ac:dyDescent="0.35">
      <c r="A59" s="23" t="s">
        <v>783</v>
      </c>
      <c r="B59" s="23" t="s">
        <v>463</v>
      </c>
      <c r="C59" s="101" t="s">
        <v>1152</v>
      </c>
      <c r="G59" s="23"/>
      <c r="H59"/>
      <c r="N59" s="23"/>
    </row>
    <row r="60" spans="1:14" x14ac:dyDescent="0.35">
      <c r="A60" s="23" t="s">
        <v>784</v>
      </c>
      <c r="B60" s="23" t="s">
        <v>465</v>
      </c>
      <c r="C60" s="101" t="s">
        <v>1152</v>
      </c>
      <c r="G60" s="23"/>
      <c r="H60"/>
      <c r="N60" s="23"/>
    </row>
    <row r="61" spans="1:14" x14ac:dyDescent="0.35">
      <c r="A61" s="23" t="s">
        <v>785</v>
      </c>
      <c r="B61" s="23" t="s">
        <v>467</v>
      </c>
      <c r="C61" s="101" t="s">
        <v>1152</v>
      </c>
      <c r="G61" s="23"/>
      <c r="H61"/>
      <c r="N61" s="23"/>
    </row>
    <row r="62" spans="1:14" x14ac:dyDescent="0.35">
      <c r="A62" s="23" t="s">
        <v>786</v>
      </c>
      <c r="B62" s="23" t="s">
        <v>469</v>
      </c>
      <c r="C62" s="101" t="s">
        <v>1152</v>
      </c>
      <c r="G62" s="23"/>
      <c r="H62"/>
      <c r="N62" s="23"/>
    </row>
    <row r="63" spans="1:14" x14ac:dyDescent="0.35">
      <c r="A63" s="23" t="s">
        <v>787</v>
      </c>
      <c r="B63" s="23" t="s">
        <v>471</v>
      </c>
      <c r="C63" s="101" t="s">
        <v>1152</v>
      </c>
      <c r="G63" s="23"/>
      <c r="H63"/>
      <c r="N63" s="23"/>
    </row>
    <row r="64" spans="1:14" x14ac:dyDescent="0.35">
      <c r="A64" s="23" t="s">
        <v>788</v>
      </c>
      <c r="B64" s="23" t="s">
        <v>473</v>
      </c>
      <c r="C64" s="101" t="s">
        <v>1152</v>
      </c>
      <c r="G64" s="23"/>
      <c r="H64"/>
      <c r="N64" s="23"/>
    </row>
    <row r="65" spans="1:14" x14ac:dyDescent="0.35">
      <c r="A65" s="23" t="s">
        <v>789</v>
      </c>
      <c r="B65" s="23" t="s">
        <v>2</v>
      </c>
      <c r="C65" s="101" t="s">
        <v>1152</v>
      </c>
      <c r="G65" s="23"/>
      <c r="H65"/>
      <c r="N65" s="23"/>
    </row>
    <row r="66" spans="1:14" x14ac:dyDescent="0.35">
      <c r="A66" s="23" t="s">
        <v>790</v>
      </c>
      <c r="B66" s="23" t="s">
        <v>476</v>
      </c>
      <c r="C66" s="101" t="s">
        <v>1152</v>
      </c>
      <c r="G66" s="23"/>
      <c r="H66"/>
      <c r="N66" s="23"/>
    </row>
    <row r="67" spans="1:14" x14ac:dyDescent="0.35">
      <c r="A67" s="23" t="s">
        <v>791</v>
      </c>
      <c r="B67" s="23" t="s">
        <v>478</v>
      </c>
      <c r="C67" s="101" t="s">
        <v>1152</v>
      </c>
      <c r="G67" s="23"/>
      <c r="H67"/>
      <c r="N67" s="23"/>
    </row>
    <row r="68" spans="1:14" x14ac:dyDescent="0.35">
      <c r="A68" s="23" t="s">
        <v>792</v>
      </c>
      <c r="B68" s="23" t="s">
        <v>480</v>
      </c>
      <c r="C68" s="101" t="s">
        <v>1152</v>
      </c>
      <c r="G68" s="23"/>
      <c r="H68"/>
      <c r="N68" s="23"/>
    </row>
    <row r="69" spans="1:14" x14ac:dyDescent="0.35">
      <c r="A69" s="23" t="s">
        <v>793</v>
      </c>
      <c r="B69" s="23" t="s">
        <v>482</v>
      </c>
      <c r="C69" s="101" t="s">
        <v>1152</v>
      </c>
      <c r="G69" s="23"/>
      <c r="H69"/>
      <c r="N69" s="23"/>
    </row>
    <row r="70" spans="1:14" x14ac:dyDescent="0.35">
      <c r="A70" s="23" t="s">
        <v>794</v>
      </c>
      <c r="B70" s="23" t="s">
        <v>484</v>
      </c>
      <c r="C70" s="101" t="s">
        <v>1152</v>
      </c>
      <c r="G70" s="23"/>
      <c r="H70"/>
      <c r="N70" s="23"/>
    </row>
    <row r="71" spans="1:14" x14ac:dyDescent="0.35">
      <c r="A71" s="23" t="s">
        <v>795</v>
      </c>
      <c r="B71" s="23" t="s">
        <v>486</v>
      </c>
      <c r="C71" s="101" t="s">
        <v>1152</v>
      </c>
      <c r="G71" s="23"/>
      <c r="H71"/>
      <c r="N71" s="23"/>
    </row>
    <row r="72" spans="1:14" x14ac:dyDescent="0.35">
      <c r="A72" s="23" t="s">
        <v>796</v>
      </c>
      <c r="B72" s="23" t="s">
        <v>488</v>
      </c>
      <c r="C72" s="101" t="s">
        <v>1152</v>
      </c>
      <c r="G72" s="23"/>
      <c r="H72"/>
      <c r="N72" s="23"/>
    </row>
    <row r="73" spans="1:14" x14ac:dyDescent="0.35">
      <c r="A73" s="23" t="s">
        <v>797</v>
      </c>
      <c r="B73" s="23" t="s">
        <v>490</v>
      </c>
      <c r="C73" s="101" t="s">
        <v>1152</v>
      </c>
      <c r="G73" s="23"/>
      <c r="H73"/>
      <c r="N73" s="23"/>
    </row>
    <row r="74" spans="1:14" x14ac:dyDescent="0.35">
      <c r="A74" s="23" t="s">
        <v>798</v>
      </c>
      <c r="B74" s="23" t="s">
        <v>492</v>
      </c>
      <c r="C74" s="101" t="s">
        <v>1152</v>
      </c>
      <c r="G74" s="23"/>
      <c r="H74"/>
      <c r="N74" s="23"/>
    </row>
    <row r="75" spans="1:14" x14ac:dyDescent="0.35">
      <c r="A75" s="23" t="s">
        <v>799</v>
      </c>
      <c r="B75" s="23" t="s">
        <v>494</v>
      </c>
      <c r="C75" s="101" t="s">
        <v>1152</v>
      </c>
      <c r="G75" s="23"/>
      <c r="H75"/>
      <c r="N75" s="23"/>
    </row>
    <row r="76" spans="1:14" x14ac:dyDescent="0.35">
      <c r="A76" s="23" t="s">
        <v>800</v>
      </c>
      <c r="B76" s="23" t="s">
        <v>5</v>
      </c>
      <c r="C76" s="101" t="s">
        <v>1152</v>
      </c>
      <c r="G76" s="23"/>
      <c r="H76"/>
      <c r="N76" s="23"/>
    </row>
    <row r="77" spans="1:14" x14ac:dyDescent="0.35">
      <c r="A77" s="23" t="s">
        <v>801</v>
      </c>
      <c r="B77" s="65" t="s">
        <v>259</v>
      </c>
      <c r="C77" s="101">
        <f>SUM(C78:C80)</f>
        <v>0</v>
      </c>
      <c r="G77" s="23"/>
      <c r="H77"/>
      <c r="I77" s="29"/>
      <c r="N77" s="23"/>
    </row>
    <row r="78" spans="1:14" x14ac:dyDescent="0.35">
      <c r="A78" s="23" t="s">
        <v>802</v>
      </c>
      <c r="B78" s="23" t="s">
        <v>500</v>
      </c>
      <c r="C78" s="101" t="s">
        <v>1152</v>
      </c>
      <c r="G78" s="23"/>
      <c r="H78"/>
      <c r="N78" s="23"/>
    </row>
    <row r="79" spans="1:14" x14ac:dyDescent="0.35">
      <c r="A79" s="23" t="s">
        <v>803</v>
      </c>
      <c r="B79" s="23" t="s">
        <v>502</v>
      </c>
      <c r="C79" s="101" t="s">
        <v>1152</v>
      </c>
      <c r="G79" s="23"/>
      <c r="H79"/>
      <c r="N79" s="23"/>
    </row>
    <row r="80" spans="1:14" x14ac:dyDescent="0.35">
      <c r="A80" s="23" t="s">
        <v>804</v>
      </c>
      <c r="B80" s="23" t="s">
        <v>1</v>
      </c>
      <c r="C80" s="101" t="s">
        <v>1152</v>
      </c>
      <c r="G80" s="23"/>
      <c r="H80"/>
      <c r="N80" s="23"/>
    </row>
    <row r="81" spans="1:14" x14ac:dyDescent="0.35">
      <c r="A81" s="23" t="s">
        <v>805</v>
      </c>
      <c r="B81" s="65" t="s">
        <v>89</v>
      </c>
      <c r="C81" s="101">
        <f>SUM(C82:C92)</f>
        <v>0</v>
      </c>
      <c r="G81" s="23"/>
      <c r="H81"/>
      <c r="I81" s="29"/>
      <c r="N81" s="23"/>
    </row>
    <row r="82" spans="1:14" x14ac:dyDescent="0.35">
      <c r="A82" s="23" t="s">
        <v>806</v>
      </c>
      <c r="B82" s="40" t="s">
        <v>261</v>
      </c>
      <c r="C82" s="101" t="s">
        <v>1152</v>
      </c>
      <c r="G82" s="23"/>
      <c r="H82"/>
      <c r="I82" s="40"/>
      <c r="N82" s="23"/>
    </row>
    <row r="83" spans="1:14" x14ac:dyDescent="0.35">
      <c r="A83" s="23" t="s">
        <v>807</v>
      </c>
      <c r="B83" s="23" t="s">
        <v>497</v>
      </c>
      <c r="C83" s="101" t="s">
        <v>1152</v>
      </c>
      <c r="G83" s="23"/>
      <c r="H83"/>
      <c r="I83" s="40"/>
      <c r="N83" s="23"/>
    </row>
    <row r="84" spans="1:14" x14ac:dyDescent="0.35">
      <c r="A84" s="23" t="s">
        <v>808</v>
      </c>
      <c r="B84" s="40" t="s">
        <v>263</v>
      </c>
      <c r="C84" s="101" t="s">
        <v>1152</v>
      </c>
      <c r="G84" s="23"/>
      <c r="H84"/>
      <c r="I84" s="40"/>
      <c r="N84" s="23"/>
    </row>
    <row r="85" spans="1:14" x14ac:dyDescent="0.35">
      <c r="A85" s="23" t="s">
        <v>809</v>
      </c>
      <c r="B85" s="40" t="s">
        <v>265</v>
      </c>
      <c r="C85" s="101" t="s">
        <v>1152</v>
      </c>
      <c r="G85" s="23"/>
      <c r="H85"/>
      <c r="I85" s="40"/>
      <c r="N85" s="23"/>
    </row>
    <row r="86" spans="1:14" x14ac:dyDescent="0.35">
      <c r="A86" s="23" t="s">
        <v>810</v>
      </c>
      <c r="B86" s="40" t="s">
        <v>11</v>
      </c>
      <c r="C86" s="101" t="s">
        <v>1152</v>
      </c>
      <c r="G86" s="23"/>
      <c r="H86"/>
      <c r="I86" s="40"/>
      <c r="N86" s="23"/>
    </row>
    <row r="87" spans="1:14" x14ac:dyDescent="0.35">
      <c r="A87" s="23" t="s">
        <v>811</v>
      </c>
      <c r="B87" s="40" t="s">
        <v>268</v>
      </c>
      <c r="C87" s="101" t="s">
        <v>1152</v>
      </c>
      <c r="G87" s="23"/>
      <c r="H87"/>
      <c r="I87" s="40"/>
      <c r="N87" s="23"/>
    </row>
    <row r="88" spans="1:14" x14ac:dyDescent="0.35">
      <c r="A88" s="23" t="s">
        <v>812</v>
      </c>
      <c r="B88" s="40" t="s">
        <v>270</v>
      </c>
      <c r="C88" s="101" t="s">
        <v>1152</v>
      </c>
      <c r="G88" s="23"/>
      <c r="H88"/>
      <c r="I88" s="40"/>
      <c r="N88" s="23"/>
    </row>
    <row r="89" spans="1:14" x14ac:dyDescent="0.35">
      <c r="A89" s="23" t="s">
        <v>813</v>
      </c>
      <c r="B89" s="40" t="s">
        <v>272</v>
      </c>
      <c r="C89" s="101" t="s">
        <v>1152</v>
      </c>
      <c r="G89" s="23"/>
      <c r="H89"/>
      <c r="I89" s="40"/>
      <c r="N89" s="23"/>
    </row>
    <row r="90" spans="1:14" x14ac:dyDescent="0.35">
      <c r="A90" s="23" t="s">
        <v>814</v>
      </c>
      <c r="B90" s="40" t="s">
        <v>274</v>
      </c>
      <c r="C90" s="101" t="s">
        <v>1152</v>
      </c>
      <c r="G90" s="23"/>
      <c r="H90"/>
      <c r="I90" s="40"/>
      <c r="N90" s="23"/>
    </row>
    <row r="91" spans="1:14" x14ac:dyDescent="0.35">
      <c r="A91" s="23" t="s">
        <v>815</v>
      </c>
      <c r="B91" s="40" t="s">
        <v>276</v>
      </c>
      <c r="C91" s="101" t="s">
        <v>1152</v>
      </c>
      <c r="G91" s="23"/>
      <c r="H91"/>
      <c r="I91" s="40"/>
      <c r="N91" s="23"/>
    </row>
    <row r="92" spans="1:14" x14ac:dyDescent="0.35">
      <c r="A92" s="23" t="s">
        <v>816</v>
      </c>
      <c r="B92" s="40" t="s">
        <v>89</v>
      </c>
      <c r="C92" s="101" t="s">
        <v>1152</v>
      </c>
      <c r="G92" s="23"/>
      <c r="H92"/>
      <c r="I92" s="40"/>
      <c r="N92" s="23"/>
    </row>
    <row r="93" spans="1:14" hidden="1" outlineLevel="1" x14ac:dyDescent="0.35">
      <c r="A93" s="23" t="s">
        <v>817</v>
      </c>
      <c r="B93" s="52" t="s">
        <v>93</v>
      </c>
      <c r="C93" s="101"/>
      <c r="G93" s="23"/>
      <c r="H93"/>
      <c r="I93" s="40"/>
      <c r="N93" s="23"/>
    </row>
    <row r="94" spans="1:14" hidden="1" outlineLevel="1" x14ac:dyDescent="0.35">
      <c r="A94" s="23" t="s">
        <v>818</v>
      </c>
      <c r="B94" s="52" t="s">
        <v>93</v>
      </c>
      <c r="C94" s="101"/>
      <c r="G94" s="23"/>
      <c r="H94"/>
      <c r="I94" s="40"/>
      <c r="N94" s="23"/>
    </row>
    <row r="95" spans="1:14" hidden="1" outlineLevel="1" x14ac:dyDescent="0.35">
      <c r="A95" s="23" t="s">
        <v>819</v>
      </c>
      <c r="B95" s="52" t="s">
        <v>93</v>
      </c>
      <c r="C95" s="101"/>
      <c r="G95" s="23"/>
      <c r="H95"/>
      <c r="I95" s="40"/>
      <c r="N95" s="23"/>
    </row>
    <row r="96" spans="1:14" hidden="1" outlineLevel="1" x14ac:dyDescent="0.35">
      <c r="A96" s="23" t="s">
        <v>820</v>
      </c>
      <c r="B96" s="52" t="s">
        <v>93</v>
      </c>
      <c r="C96" s="101"/>
      <c r="G96" s="23"/>
      <c r="H96"/>
      <c r="I96" s="40"/>
      <c r="N96" s="23"/>
    </row>
    <row r="97" spans="1:14" hidden="1" outlineLevel="1" x14ac:dyDescent="0.35">
      <c r="A97" s="23" t="s">
        <v>821</v>
      </c>
      <c r="B97" s="52" t="s">
        <v>93</v>
      </c>
      <c r="C97" s="101"/>
      <c r="G97" s="23"/>
      <c r="H97"/>
      <c r="I97" s="40"/>
      <c r="N97" s="23"/>
    </row>
    <row r="98" spans="1:14" hidden="1" outlineLevel="1" x14ac:dyDescent="0.35">
      <c r="A98" s="23" t="s">
        <v>822</v>
      </c>
      <c r="B98" s="52" t="s">
        <v>93</v>
      </c>
      <c r="C98" s="101"/>
      <c r="G98" s="23"/>
      <c r="H98"/>
      <c r="I98" s="40"/>
      <c r="N98" s="23"/>
    </row>
    <row r="99" spans="1:14" hidden="1" outlineLevel="1" x14ac:dyDescent="0.35">
      <c r="A99" s="23" t="s">
        <v>823</v>
      </c>
      <c r="B99" s="52" t="s">
        <v>93</v>
      </c>
      <c r="C99" s="101"/>
      <c r="G99" s="23"/>
      <c r="H99"/>
      <c r="I99" s="40"/>
      <c r="N99" s="23"/>
    </row>
    <row r="100" spans="1:14" hidden="1" outlineLevel="1" x14ac:dyDescent="0.35">
      <c r="A100" s="23" t="s">
        <v>824</v>
      </c>
      <c r="B100" s="52" t="s">
        <v>93</v>
      </c>
      <c r="C100" s="101"/>
      <c r="G100" s="23"/>
      <c r="H100"/>
      <c r="I100" s="40"/>
      <c r="N100" s="23"/>
    </row>
    <row r="101" spans="1:14" hidden="1" outlineLevel="1" x14ac:dyDescent="0.35">
      <c r="A101" s="23" t="s">
        <v>825</v>
      </c>
      <c r="B101" s="52" t="s">
        <v>93</v>
      </c>
      <c r="C101" s="101"/>
      <c r="G101" s="23"/>
      <c r="H101"/>
      <c r="I101" s="40"/>
      <c r="N101" s="23"/>
    </row>
    <row r="102" spans="1:14" hidden="1" outlineLevel="1" x14ac:dyDescent="0.35">
      <c r="A102" s="23" t="s">
        <v>826</v>
      </c>
      <c r="B102" s="52" t="s">
        <v>93</v>
      </c>
      <c r="C102" s="101"/>
      <c r="G102" s="23"/>
      <c r="H102"/>
      <c r="I102" s="40"/>
      <c r="N102" s="23"/>
    </row>
    <row r="103" spans="1:14" ht="15" customHeight="1" collapsed="1" x14ac:dyDescent="0.35">
      <c r="A103" s="42"/>
      <c r="B103" s="110" t="s">
        <v>1509</v>
      </c>
      <c r="C103" s="102" t="s">
        <v>741</v>
      </c>
      <c r="D103" s="42"/>
      <c r="E103" s="44"/>
      <c r="F103" s="42"/>
      <c r="G103" s="45"/>
      <c r="H103"/>
      <c r="I103" s="66"/>
      <c r="J103" s="37"/>
      <c r="K103" s="37"/>
      <c r="L103" s="29"/>
      <c r="M103" s="37"/>
      <c r="N103" s="55"/>
    </row>
    <row r="104" spans="1:14" x14ac:dyDescent="0.35">
      <c r="A104" s="23" t="s">
        <v>827</v>
      </c>
      <c r="B104" s="40"/>
      <c r="C104" s="101"/>
      <c r="G104" s="23"/>
      <c r="H104"/>
      <c r="I104" s="40"/>
      <c r="N104" s="23"/>
    </row>
    <row r="105" spans="1:14" x14ac:dyDescent="0.35">
      <c r="A105" s="23" t="s">
        <v>828</v>
      </c>
      <c r="B105" s="40"/>
      <c r="C105" s="101"/>
      <c r="G105" s="23"/>
      <c r="H105"/>
      <c r="I105" s="40"/>
      <c r="N105" s="23"/>
    </row>
    <row r="106" spans="1:14" x14ac:dyDescent="0.35">
      <c r="A106" s="23" t="s">
        <v>829</v>
      </c>
      <c r="B106" s="40"/>
      <c r="C106" s="101"/>
      <c r="G106" s="23"/>
      <c r="H106"/>
      <c r="I106" s="40"/>
      <c r="N106" s="23"/>
    </row>
    <row r="107" spans="1:14" x14ac:dyDescent="0.35">
      <c r="A107" s="23" t="s">
        <v>830</v>
      </c>
      <c r="B107" s="40"/>
      <c r="C107" s="101"/>
      <c r="G107" s="23"/>
      <c r="H107"/>
      <c r="I107" s="40"/>
      <c r="N107" s="23"/>
    </row>
    <row r="108" spans="1:14" x14ac:dyDescent="0.35">
      <c r="A108" s="23" t="s">
        <v>831</v>
      </c>
      <c r="B108" s="40"/>
      <c r="C108" s="101"/>
      <c r="G108" s="23"/>
      <c r="H108"/>
      <c r="I108" s="40"/>
      <c r="N108" s="23"/>
    </row>
    <row r="109" spans="1:14" x14ac:dyDescent="0.35">
      <c r="A109" s="23" t="s">
        <v>832</v>
      </c>
      <c r="B109" s="40"/>
      <c r="C109" s="101"/>
      <c r="G109" s="23"/>
      <c r="H109"/>
      <c r="I109" s="40"/>
      <c r="N109" s="23"/>
    </row>
    <row r="110" spans="1:14" x14ac:dyDescent="0.35">
      <c r="A110" s="23" t="s">
        <v>833</v>
      </c>
      <c r="B110" s="40"/>
      <c r="C110" s="101"/>
      <c r="G110" s="23"/>
      <c r="H110"/>
      <c r="I110" s="40"/>
      <c r="N110" s="23"/>
    </row>
    <row r="111" spans="1:14" x14ac:dyDescent="0.35">
      <c r="A111" s="23" t="s">
        <v>834</v>
      </c>
      <c r="B111" s="40"/>
      <c r="C111" s="101"/>
      <c r="G111" s="23"/>
      <c r="H111"/>
      <c r="I111" s="40"/>
      <c r="N111" s="23"/>
    </row>
    <row r="112" spans="1:14" x14ac:dyDescent="0.35">
      <c r="A112" s="23" t="s">
        <v>835</v>
      </c>
      <c r="B112" s="40"/>
      <c r="C112" s="101"/>
      <c r="G112" s="23"/>
      <c r="H112"/>
      <c r="I112" s="40"/>
      <c r="N112" s="23"/>
    </row>
    <row r="113" spans="1:14" x14ac:dyDescent="0.35">
      <c r="A113" s="23" t="s">
        <v>836</v>
      </c>
      <c r="B113" s="40"/>
      <c r="C113" s="101"/>
      <c r="G113" s="23"/>
      <c r="H113"/>
      <c r="I113" s="40"/>
      <c r="N113" s="23"/>
    </row>
    <row r="114" spans="1:14" x14ac:dyDescent="0.35">
      <c r="A114" s="23" t="s">
        <v>837</v>
      </c>
      <c r="B114" s="40"/>
      <c r="C114" s="101"/>
      <c r="G114" s="23"/>
      <c r="H114"/>
      <c r="I114" s="40"/>
      <c r="N114" s="23"/>
    </row>
    <row r="115" spans="1:14" x14ac:dyDescent="0.35">
      <c r="A115" s="23" t="s">
        <v>838</v>
      </c>
      <c r="B115" s="40"/>
      <c r="C115" s="101"/>
      <c r="G115" s="23"/>
      <c r="H115"/>
      <c r="I115" s="40"/>
      <c r="N115" s="23"/>
    </row>
    <row r="116" spans="1:14" x14ac:dyDescent="0.35">
      <c r="A116" s="23" t="s">
        <v>839</v>
      </c>
      <c r="B116" s="40"/>
      <c r="C116" s="101"/>
      <c r="G116" s="23"/>
      <c r="H116"/>
      <c r="I116" s="40"/>
      <c r="N116" s="23"/>
    </row>
    <row r="117" spans="1:14" x14ac:dyDescent="0.35">
      <c r="A117" s="23" t="s">
        <v>840</v>
      </c>
      <c r="B117" s="40"/>
      <c r="C117" s="101"/>
      <c r="G117" s="23"/>
      <c r="H117"/>
      <c r="I117" s="40"/>
      <c r="N117" s="23"/>
    </row>
    <row r="118" spans="1:14" x14ac:dyDescent="0.35">
      <c r="A118" s="23" t="s">
        <v>841</v>
      </c>
      <c r="B118" s="40"/>
      <c r="C118" s="101"/>
      <c r="G118" s="23"/>
      <c r="H118"/>
      <c r="I118" s="40"/>
      <c r="N118" s="23"/>
    </row>
    <row r="119" spans="1:14" x14ac:dyDescent="0.35">
      <c r="A119" s="23" t="s">
        <v>842</v>
      </c>
      <c r="B119" s="40"/>
      <c r="C119" s="101"/>
      <c r="G119" s="23"/>
      <c r="H119"/>
      <c r="I119" s="40"/>
      <c r="N119" s="23"/>
    </row>
    <row r="120" spans="1:14" x14ac:dyDescent="0.35">
      <c r="A120" s="23" t="s">
        <v>843</v>
      </c>
      <c r="B120" s="40"/>
      <c r="C120" s="101"/>
      <c r="G120" s="23"/>
      <c r="H120"/>
      <c r="I120" s="40"/>
      <c r="N120" s="23"/>
    </row>
    <row r="121" spans="1:14" x14ac:dyDescent="0.35">
      <c r="A121" s="23" t="s">
        <v>844</v>
      </c>
      <c r="B121" s="40"/>
      <c r="C121" s="101"/>
      <c r="G121" s="23"/>
      <c r="H121"/>
      <c r="I121" s="40"/>
      <c r="N121" s="23"/>
    </row>
    <row r="122" spans="1:14" x14ac:dyDescent="0.35">
      <c r="A122" s="23" t="s">
        <v>845</v>
      </c>
      <c r="B122" s="40"/>
      <c r="C122" s="101"/>
      <c r="G122" s="23"/>
      <c r="H122"/>
      <c r="I122" s="40"/>
      <c r="N122" s="23"/>
    </row>
    <row r="123" spans="1:14" x14ac:dyDescent="0.35">
      <c r="A123" s="23" t="s">
        <v>846</v>
      </c>
      <c r="B123" s="40"/>
      <c r="C123" s="101"/>
      <c r="G123" s="23"/>
      <c r="H123"/>
      <c r="I123" s="40"/>
      <c r="N123" s="23"/>
    </row>
    <row r="124" spans="1:14" x14ac:dyDescent="0.35">
      <c r="A124" s="23" t="s">
        <v>847</v>
      </c>
      <c r="B124" s="40"/>
      <c r="C124" s="101"/>
      <c r="G124" s="23"/>
      <c r="H124"/>
      <c r="I124" s="40"/>
      <c r="N124" s="23"/>
    </row>
    <row r="125" spans="1:14" x14ac:dyDescent="0.35">
      <c r="A125" s="23" t="s">
        <v>848</v>
      </c>
      <c r="B125" s="40"/>
      <c r="C125" s="101"/>
      <c r="G125" s="23"/>
      <c r="H125"/>
      <c r="I125" s="40"/>
      <c r="N125" s="23"/>
    </row>
    <row r="126" spans="1:14" x14ac:dyDescent="0.35">
      <c r="A126" s="23" t="s">
        <v>849</v>
      </c>
      <c r="B126" s="40"/>
      <c r="C126" s="101"/>
      <c r="G126" s="23"/>
      <c r="H126"/>
      <c r="I126" s="40"/>
      <c r="N126" s="23"/>
    </row>
    <row r="127" spans="1:14" x14ac:dyDescent="0.35">
      <c r="A127" s="23" t="s">
        <v>850</v>
      </c>
      <c r="B127" s="40"/>
      <c r="C127" s="101"/>
      <c r="G127" s="23"/>
      <c r="H127"/>
      <c r="I127" s="40"/>
      <c r="N127" s="23"/>
    </row>
    <row r="128" spans="1:14" x14ac:dyDescent="0.35">
      <c r="A128" s="23" t="s">
        <v>851</v>
      </c>
      <c r="B128" s="40"/>
      <c r="G128" s="23"/>
      <c r="H128"/>
      <c r="I128" s="40"/>
      <c r="N128" s="23"/>
    </row>
    <row r="129" spans="1:14" x14ac:dyDescent="0.35">
      <c r="A129" s="42"/>
      <c r="B129" s="43" t="s">
        <v>556</v>
      </c>
      <c r="C129" s="42" t="s">
        <v>741</v>
      </c>
      <c r="D129" s="42"/>
      <c r="E129" s="42"/>
      <c r="F129" s="45"/>
      <c r="G129" s="45"/>
      <c r="H129"/>
      <c r="I129" s="66"/>
      <c r="J129" s="37"/>
      <c r="K129" s="37"/>
      <c r="L129" s="37"/>
      <c r="M129" s="55"/>
      <c r="N129" s="55"/>
    </row>
    <row r="130" spans="1:14" x14ac:dyDescent="0.35">
      <c r="A130" s="23" t="s">
        <v>852</v>
      </c>
      <c r="B130" s="23" t="s">
        <v>558</v>
      </c>
      <c r="C130" s="101" t="s">
        <v>1152</v>
      </c>
      <c r="D130"/>
      <c r="E130"/>
      <c r="F130"/>
      <c r="G130"/>
      <c r="H130"/>
      <c r="K130"/>
      <c r="L130"/>
      <c r="M130"/>
      <c r="N130"/>
    </row>
    <row r="131" spans="1:14" x14ac:dyDescent="0.35">
      <c r="A131" s="23" t="s">
        <v>853</v>
      </c>
      <c r="B131" s="23" t="s">
        <v>560</v>
      </c>
      <c r="C131" s="101" t="s">
        <v>1152</v>
      </c>
      <c r="D131"/>
      <c r="E131"/>
      <c r="F131"/>
      <c r="G131"/>
      <c r="H131"/>
      <c r="K131"/>
      <c r="L131"/>
      <c r="M131"/>
      <c r="N131"/>
    </row>
    <row r="132" spans="1:14" x14ac:dyDescent="0.35">
      <c r="A132" s="23" t="s">
        <v>854</v>
      </c>
      <c r="B132" s="23" t="s">
        <v>89</v>
      </c>
      <c r="C132" s="101" t="s">
        <v>1152</v>
      </c>
      <c r="D132"/>
      <c r="E132"/>
      <c r="F132"/>
      <c r="G132"/>
      <c r="H132"/>
      <c r="K132"/>
      <c r="L132"/>
      <c r="M132"/>
      <c r="N132"/>
    </row>
    <row r="133" spans="1:14" hidden="1" outlineLevel="1" x14ac:dyDescent="0.35">
      <c r="A133" s="23" t="s">
        <v>855</v>
      </c>
      <c r="C133" s="101"/>
      <c r="D133"/>
      <c r="E133"/>
      <c r="F133"/>
      <c r="G133"/>
      <c r="H133"/>
      <c r="K133"/>
      <c r="L133"/>
      <c r="M133"/>
      <c r="N133"/>
    </row>
    <row r="134" spans="1:14" hidden="1" outlineLevel="1" x14ac:dyDescent="0.35">
      <c r="A134" s="23" t="s">
        <v>856</v>
      </c>
      <c r="C134" s="101"/>
      <c r="D134"/>
      <c r="E134"/>
      <c r="F134"/>
      <c r="G134"/>
      <c r="H134"/>
      <c r="K134"/>
      <c r="L134"/>
      <c r="M134"/>
      <c r="N134"/>
    </row>
    <row r="135" spans="1:14" hidden="1" outlineLevel="1" x14ac:dyDescent="0.35">
      <c r="A135" s="23" t="s">
        <v>857</v>
      </c>
      <c r="C135" s="101"/>
      <c r="D135"/>
      <c r="E135"/>
      <c r="F135"/>
      <c r="G135"/>
      <c r="H135"/>
      <c r="K135"/>
      <c r="L135"/>
      <c r="M135"/>
      <c r="N135"/>
    </row>
    <row r="136" spans="1:14" hidden="1" outlineLevel="1" x14ac:dyDescent="0.35">
      <c r="A136" s="23" t="s">
        <v>858</v>
      </c>
      <c r="C136" s="101"/>
      <c r="D136"/>
      <c r="E136"/>
      <c r="F136"/>
      <c r="G136"/>
      <c r="H136"/>
      <c r="K136"/>
      <c r="L136"/>
      <c r="M136"/>
      <c r="N136"/>
    </row>
    <row r="137" spans="1:14" collapsed="1" x14ac:dyDescent="0.35">
      <c r="A137" s="42"/>
      <c r="B137" s="43" t="s">
        <v>568</v>
      </c>
      <c r="C137" s="42" t="s">
        <v>741</v>
      </c>
      <c r="D137" s="42"/>
      <c r="E137" s="42"/>
      <c r="F137" s="45"/>
      <c r="G137" s="45"/>
      <c r="H137"/>
      <c r="I137" s="66"/>
      <c r="J137" s="37"/>
      <c r="K137" s="37"/>
      <c r="L137" s="37"/>
      <c r="M137" s="55"/>
      <c r="N137" s="55"/>
    </row>
    <row r="138" spans="1:14" x14ac:dyDescent="0.35">
      <c r="A138" s="23" t="s">
        <v>859</v>
      </c>
      <c r="B138" s="23" t="s">
        <v>570</v>
      </c>
      <c r="C138" s="101" t="s">
        <v>1152</v>
      </c>
      <c r="D138" s="68"/>
      <c r="E138" s="68"/>
      <c r="F138" s="59"/>
      <c r="G138" s="48"/>
      <c r="H138"/>
      <c r="K138" s="68"/>
      <c r="L138" s="68"/>
      <c r="M138" s="59"/>
      <c r="N138" s="48"/>
    </row>
    <row r="139" spans="1:14" x14ac:dyDescent="0.35">
      <c r="A139" s="23" t="s">
        <v>860</v>
      </c>
      <c r="B139" s="23" t="s">
        <v>572</v>
      </c>
      <c r="C139" s="101" t="s">
        <v>1152</v>
      </c>
      <c r="D139" s="68"/>
      <c r="E139" s="68"/>
      <c r="F139" s="59"/>
      <c r="G139" s="48"/>
      <c r="H139"/>
      <c r="K139" s="68"/>
      <c r="L139" s="68"/>
      <c r="M139" s="59"/>
      <c r="N139" s="48"/>
    </row>
    <row r="140" spans="1:14" x14ac:dyDescent="0.35">
      <c r="A140" s="23" t="s">
        <v>861</v>
      </c>
      <c r="B140" s="23" t="s">
        <v>89</v>
      </c>
      <c r="C140" s="101" t="s">
        <v>1152</v>
      </c>
      <c r="D140" s="68"/>
      <c r="E140" s="68"/>
      <c r="F140" s="59"/>
      <c r="G140" s="48"/>
      <c r="H140"/>
      <c r="K140" s="68"/>
      <c r="L140" s="68"/>
      <c r="M140" s="59"/>
      <c r="N140" s="48"/>
    </row>
    <row r="141" spans="1:14" hidden="1" outlineLevel="1" x14ac:dyDescent="0.35">
      <c r="A141" s="23" t="s">
        <v>862</v>
      </c>
      <c r="C141" s="101"/>
      <c r="D141" s="68"/>
      <c r="E141" s="68"/>
      <c r="F141" s="59"/>
      <c r="G141" s="48"/>
      <c r="H141"/>
      <c r="K141" s="68"/>
      <c r="L141" s="68"/>
      <c r="M141" s="59"/>
      <c r="N141" s="48"/>
    </row>
    <row r="142" spans="1:14" hidden="1" outlineLevel="1" x14ac:dyDescent="0.35">
      <c r="A142" s="23" t="s">
        <v>863</v>
      </c>
      <c r="C142" s="101"/>
      <c r="D142" s="68"/>
      <c r="E142" s="68"/>
      <c r="F142" s="59"/>
      <c r="G142" s="48"/>
      <c r="H142"/>
      <c r="K142" s="68"/>
      <c r="L142" s="68"/>
      <c r="M142" s="59"/>
      <c r="N142" s="48"/>
    </row>
    <row r="143" spans="1:14" hidden="1" outlineLevel="1" x14ac:dyDescent="0.35">
      <c r="A143" s="23" t="s">
        <v>864</v>
      </c>
      <c r="C143" s="101"/>
      <c r="D143" s="68"/>
      <c r="E143" s="68"/>
      <c r="F143" s="59"/>
      <c r="G143" s="48"/>
      <c r="H143"/>
      <c r="K143" s="68"/>
      <c r="L143" s="68"/>
      <c r="M143" s="59"/>
      <c r="N143" s="48"/>
    </row>
    <row r="144" spans="1:14" hidden="1" outlineLevel="1" x14ac:dyDescent="0.35">
      <c r="A144" s="23" t="s">
        <v>865</v>
      </c>
      <c r="C144" s="101"/>
      <c r="D144" s="68"/>
      <c r="E144" s="68"/>
      <c r="F144" s="59"/>
      <c r="G144" s="48"/>
      <c r="H144"/>
      <c r="K144" s="68"/>
      <c r="L144" s="68"/>
      <c r="M144" s="59"/>
      <c r="N144" s="48"/>
    </row>
    <row r="145" spans="1:14" hidden="1" outlineLevel="1" x14ac:dyDescent="0.35">
      <c r="A145" s="23" t="s">
        <v>866</v>
      </c>
      <c r="C145" s="101"/>
      <c r="D145" s="68"/>
      <c r="E145" s="68"/>
      <c r="F145" s="59"/>
      <c r="G145" s="48"/>
      <c r="H145"/>
      <c r="K145" s="68"/>
      <c r="L145" s="68"/>
      <c r="M145" s="59"/>
      <c r="N145" s="48"/>
    </row>
    <row r="146" spans="1:14" hidden="1" outlineLevel="1" x14ac:dyDescent="0.35">
      <c r="A146" s="23" t="s">
        <v>867</v>
      </c>
      <c r="C146" s="101"/>
      <c r="D146" s="68"/>
      <c r="E146" s="68"/>
      <c r="F146" s="59"/>
      <c r="G146" s="48"/>
      <c r="H146"/>
      <c r="K146" s="68"/>
      <c r="L146" s="68"/>
      <c r="M146" s="59"/>
      <c r="N146" s="48"/>
    </row>
    <row r="147" spans="1:14" collapsed="1" x14ac:dyDescent="0.35">
      <c r="A147" s="42"/>
      <c r="B147" s="43" t="s">
        <v>868</v>
      </c>
      <c r="C147" s="42" t="s">
        <v>60</v>
      </c>
      <c r="D147" s="42"/>
      <c r="E147" s="42"/>
      <c r="F147" s="42" t="s">
        <v>741</v>
      </c>
      <c r="G147" s="45"/>
      <c r="H147"/>
      <c r="I147" s="66"/>
      <c r="J147" s="37"/>
      <c r="K147" s="37"/>
      <c r="L147" s="37"/>
      <c r="M147" s="37"/>
      <c r="N147" s="55"/>
    </row>
    <row r="148" spans="1:14" x14ac:dyDescent="0.35">
      <c r="A148" s="23" t="s">
        <v>869</v>
      </c>
      <c r="B148" s="40" t="s">
        <v>870</v>
      </c>
      <c r="C148" s="104" t="s">
        <v>1152</v>
      </c>
      <c r="D148" s="68"/>
      <c r="E148" s="68"/>
      <c r="F148" s="111" t="str">
        <f>IF($C$152=0,"",IF(C148="[for completion]","",C148/$C$152))</f>
        <v/>
      </c>
      <c r="G148" s="48"/>
      <c r="H148"/>
      <c r="I148" s="40"/>
      <c r="K148" s="68"/>
      <c r="L148" s="68"/>
      <c r="M148" s="49"/>
      <c r="N148" s="48"/>
    </row>
    <row r="149" spans="1:14" x14ac:dyDescent="0.35">
      <c r="A149" s="23" t="s">
        <v>871</v>
      </c>
      <c r="B149" s="40" t="s">
        <v>872</v>
      </c>
      <c r="C149" s="104" t="s">
        <v>1152</v>
      </c>
      <c r="D149" s="68"/>
      <c r="E149" s="68"/>
      <c r="F149" s="111" t="str">
        <f>IF($C$152=0,"",IF(C149="[for completion]","",C149/$C$152))</f>
        <v/>
      </c>
      <c r="G149" s="48"/>
      <c r="H149"/>
      <c r="I149" s="40"/>
      <c r="K149" s="68"/>
      <c r="L149" s="68"/>
      <c r="M149" s="49"/>
      <c r="N149" s="48"/>
    </row>
    <row r="150" spans="1:14" x14ac:dyDescent="0.35">
      <c r="A150" s="23" t="s">
        <v>873</v>
      </c>
      <c r="B150" s="40" t="s">
        <v>874</v>
      </c>
      <c r="C150" s="104" t="s">
        <v>1152</v>
      </c>
      <c r="D150" s="68"/>
      <c r="E150" s="68"/>
      <c r="F150" s="111" t="str">
        <f>IF($C$152=0,"",IF(C150="[for completion]","",C150/$C$152))</f>
        <v/>
      </c>
      <c r="G150" s="48"/>
      <c r="H150"/>
      <c r="I150" s="40"/>
      <c r="K150" s="68"/>
      <c r="L150" s="68"/>
      <c r="M150" s="49"/>
      <c r="N150" s="48"/>
    </row>
    <row r="151" spans="1:14" ht="15" customHeight="1" x14ac:dyDescent="0.35">
      <c r="A151" s="23" t="s">
        <v>875</v>
      </c>
      <c r="B151" s="40" t="s">
        <v>876</v>
      </c>
      <c r="C151" s="104" t="s">
        <v>1152</v>
      </c>
      <c r="D151" s="68"/>
      <c r="E151" s="68"/>
      <c r="F151" s="111" t="str">
        <f>IF($C$152=0,"",IF(C151="[for completion]","",C151/$C$152))</f>
        <v/>
      </c>
      <c r="G151" s="48"/>
      <c r="H151"/>
      <c r="I151" s="40"/>
      <c r="K151" s="68"/>
      <c r="L151" s="68"/>
      <c r="M151" s="49"/>
      <c r="N151" s="48"/>
    </row>
    <row r="152" spans="1:14" ht="15" customHeight="1" x14ac:dyDescent="0.35">
      <c r="A152" s="23" t="s">
        <v>877</v>
      </c>
      <c r="B152" s="50" t="s">
        <v>91</v>
      </c>
      <c r="C152" s="106">
        <f>SUM(C148:C151)</f>
        <v>0</v>
      </c>
      <c r="D152" s="68"/>
      <c r="E152" s="68"/>
      <c r="F152" s="101">
        <f>SUM(F148:F151)</f>
        <v>0</v>
      </c>
      <c r="G152" s="48"/>
      <c r="H152"/>
      <c r="I152" s="40"/>
      <c r="K152" s="68"/>
      <c r="L152" s="68"/>
      <c r="M152" s="49"/>
      <c r="N152" s="48"/>
    </row>
    <row r="153" spans="1:14" ht="15" hidden="1" customHeight="1" outlineLevel="1" x14ac:dyDescent="0.35">
      <c r="A153" s="23" t="s">
        <v>878</v>
      </c>
      <c r="B153" s="52" t="s">
        <v>879</v>
      </c>
      <c r="D153" s="68"/>
      <c r="E153" s="68"/>
      <c r="F153" s="111" t="str">
        <f>IF($C$152=0,"",IF(C153="[for completion]","",C153/$C$152))</f>
        <v/>
      </c>
      <c r="G153" s="48"/>
      <c r="H153"/>
      <c r="I153" s="40"/>
      <c r="K153" s="68"/>
      <c r="L153" s="68"/>
      <c r="M153" s="49"/>
      <c r="N153" s="48"/>
    </row>
    <row r="154" spans="1:14" ht="15" hidden="1" customHeight="1" outlineLevel="1" x14ac:dyDescent="0.35">
      <c r="A154" s="23" t="s">
        <v>880</v>
      </c>
      <c r="B154" s="52" t="s">
        <v>881</v>
      </c>
      <c r="D154" s="68"/>
      <c r="E154" s="68"/>
      <c r="F154" s="111" t="str">
        <f t="shared" ref="F154:F159" si="2">IF($C$152=0,"",IF(C154="[for completion]","",C154/$C$152))</f>
        <v/>
      </c>
      <c r="G154" s="48"/>
      <c r="H154"/>
      <c r="I154" s="40"/>
      <c r="K154" s="68"/>
      <c r="L154" s="68"/>
      <c r="M154" s="49"/>
      <c r="N154" s="48"/>
    </row>
    <row r="155" spans="1:14" ht="15" hidden="1" customHeight="1" outlineLevel="1" x14ac:dyDescent="0.35">
      <c r="A155" s="23" t="s">
        <v>882</v>
      </c>
      <c r="B155" s="52" t="s">
        <v>883</v>
      </c>
      <c r="D155" s="68"/>
      <c r="E155" s="68"/>
      <c r="F155" s="111" t="str">
        <f t="shared" si="2"/>
        <v/>
      </c>
      <c r="G155" s="48"/>
      <c r="H155"/>
      <c r="I155" s="40"/>
      <c r="K155" s="68"/>
      <c r="L155" s="68"/>
      <c r="M155" s="49"/>
      <c r="N155" s="48"/>
    </row>
    <row r="156" spans="1:14" ht="15" hidden="1" customHeight="1" outlineLevel="1" x14ac:dyDescent="0.35">
      <c r="A156" s="23" t="s">
        <v>884</v>
      </c>
      <c r="B156" s="52" t="s">
        <v>885</v>
      </c>
      <c r="D156" s="68"/>
      <c r="E156" s="68"/>
      <c r="F156" s="111" t="str">
        <f t="shared" si="2"/>
        <v/>
      </c>
      <c r="G156" s="48"/>
      <c r="H156"/>
      <c r="I156" s="40"/>
      <c r="K156" s="68"/>
      <c r="L156" s="68"/>
      <c r="M156" s="49"/>
      <c r="N156" s="48"/>
    </row>
    <row r="157" spans="1:14" ht="15" hidden="1" customHeight="1" outlineLevel="1" x14ac:dyDescent="0.35">
      <c r="A157" s="23" t="s">
        <v>886</v>
      </c>
      <c r="B157" s="52" t="s">
        <v>887</v>
      </c>
      <c r="D157" s="68"/>
      <c r="E157" s="68"/>
      <c r="F157" s="111" t="str">
        <f t="shared" si="2"/>
        <v/>
      </c>
      <c r="G157" s="48"/>
      <c r="H157"/>
      <c r="I157" s="40"/>
      <c r="K157" s="68"/>
      <c r="L157" s="68"/>
      <c r="M157" s="49"/>
      <c r="N157" s="48"/>
    </row>
    <row r="158" spans="1:14" ht="15" hidden="1" customHeight="1" outlineLevel="1" x14ac:dyDescent="0.35">
      <c r="A158" s="23" t="s">
        <v>888</v>
      </c>
      <c r="B158" s="52" t="s">
        <v>889</v>
      </c>
      <c r="D158" s="68"/>
      <c r="E158" s="68"/>
      <c r="F158" s="111" t="str">
        <f t="shared" si="2"/>
        <v/>
      </c>
      <c r="G158" s="48"/>
      <c r="H158"/>
      <c r="I158" s="40"/>
      <c r="K158" s="68"/>
      <c r="L158" s="68"/>
      <c r="M158" s="49"/>
      <c r="N158" s="48"/>
    </row>
    <row r="159" spans="1:14" ht="15" hidden="1" customHeight="1" outlineLevel="1" x14ac:dyDescent="0.35">
      <c r="A159" s="23" t="s">
        <v>890</v>
      </c>
      <c r="B159" s="52" t="s">
        <v>891</v>
      </c>
      <c r="D159" s="68"/>
      <c r="E159" s="68"/>
      <c r="F159" s="111" t="str">
        <f t="shared" si="2"/>
        <v/>
      </c>
      <c r="G159" s="48"/>
      <c r="H159"/>
      <c r="I159" s="40"/>
      <c r="K159" s="68"/>
      <c r="L159" s="68"/>
      <c r="M159" s="49"/>
      <c r="N159" s="48"/>
    </row>
    <row r="160" spans="1:14" ht="15" hidden="1" customHeight="1" outlineLevel="1" x14ac:dyDescent="0.35">
      <c r="A160" s="23" t="s">
        <v>892</v>
      </c>
      <c r="B160" s="52"/>
      <c r="D160" s="68"/>
      <c r="E160" s="68"/>
      <c r="F160" s="49"/>
      <c r="G160" s="48"/>
      <c r="H160"/>
      <c r="I160" s="40"/>
      <c r="K160" s="68"/>
      <c r="L160" s="68"/>
      <c r="M160" s="49"/>
      <c r="N160" s="48"/>
    </row>
    <row r="161" spans="1:14" ht="15" hidden="1" customHeight="1" outlineLevel="1" x14ac:dyDescent="0.35">
      <c r="A161" s="23" t="s">
        <v>893</v>
      </c>
      <c r="B161" s="52"/>
      <c r="D161" s="68"/>
      <c r="E161" s="68"/>
      <c r="F161" s="49"/>
      <c r="G161" s="48"/>
      <c r="H161"/>
      <c r="I161" s="40"/>
      <c r="K161" s="68"/>
      <c r="L161" s="68"/>
      <c r="M161" s="49"/>
      <c r="N161" s="48"/>
    </row>
    <row r="162" spans="1:14" ht="15" hidden="1" customHeight="1" outlineLevel="1" x14ac:dyDescent="0.35">
      <c r="A162" s="23" t="s">
        <v>894</v>
      </c>
      <c r="B162" s="52"/>
      <c r="D162" s="68"/>
      <c r="E162" s="68"/>
      <c r="F162" s="49"/>
      <c r="G162" s="48"/>
      <c r="H162"/>
      <c r="I162" s="40"/>
      <c r="K162" s="68"/>
      <c r="L162" s="68"/>
      <c r="M162" s="49"/>
      <c r="N162" s="48"/>
    </row>
    <row r="163" spans="1:14" ht="15" hidden="1" customHeight="1" outlineLevel="1" x14ac:dyDescent="0.35">
      <c r="A163" s="23" t="s">
        <v>895</v>
      </c>
      <c r="B163" s="52"/>
      <c r="D163" s="68"/>
      <c r="E163" s="68"/>
      <c r="F163" s="49"/>
      <c r="G163" s="48"/>
      <c r="H163"/>
      <c r="I163" s="40"/>
      <c r="K163" s="68"/>
      <c r="L163" s="68"/>
      <c r="M163" s="49"/>
      <c r="N163" s="48"/>
    </row>
    <row r="164" spans="1:14" ht="15" hidden="1" customHeight="1" outlineLevel="1" x14ac:dyDescent="0.35">
      <c r="A164" s="23" t="s">
        <v>896</v>
      </c>
      <c r="B164" s="40"/>
      <c r="D164" s="68"/>
      <c r="E164" s="68"/>
      <c r="F164" s="49"/>
      <c r="G164" s="48"/>
      <c r="H164"/>
      <c r="I164" s="40"/>
      <c r="K164" s="68"/>
      <c r="L164" s="68"/>
      <c r="M164" s="49"/>
      <c r="N164" s="48"/>
    </row>
    <row r="165" spans="1:14" hidden="1" outlineLevel="1" x14ac:dyDescent="0.35">
      <c r="A165" s="23" t="s">
        <v>897</v>
      </c>
      <c r="B165" s="53"/>
      <c r="C165" s="53"/>
      <c r="D165" s="53"/>
      <c r="E165" s="53"/>
      <c r="F165" s="49"/>
      <c r="G165" s="48"/>
      <c r="H165"/>
      <c r="I165" s="50"/>
      <c r="J165" s="40"/>
      <c r="K165" s="68"/>
      <c r="L165" s="68"/>
      <c r="M165" s="59"/>
      <c r="N165" s="48"/>
    </row>
    <row r="166" spans="1:14" ht="15" customHeight="1" collapsed="1" x14ac:dyDescent="0.35">
      <c r="A166" s="42"/>
      <c r="B166" s="109" t="s">
        <v>898</v>
      </c>
      <c r="C166" s="42" t="s">
        <v>741</v>
      </c>
      <c r="D166" s="42"/>
      <c r="E166" s="42"/>
      <c r="F166" s="45"/>
      <c r="G166" s="45"/>
      <c r="H166"/>
      <c r="I166" s="66"/>
      <c r="J166" s="37"/>
      <c r="K166" s="37"/>
      <c r="L166" s="37"/>
      <c r="M166" s="55"/>
      <c r="N166" s="55"/>
    </row>
    <row r="167" spans="1:14" x14ac:dyDescent="0.35">
      <c r="A167" s="23" t="s">
        <v>899</v>
      </c>
      <c r="B167" s="23" t="s">
        <v>593</v>
      </c>
      <c r="C167" s="101" t="s">
        <v>1152</v>
      </c>
      <c r="D167"/>
      <c r="E167" s="21"/>
      <c r="F167" s="21"/>
      <c r="G167"/>
      <c r="H167"/>
      <c r="K167"/>
      <c r="L167" s="21"/>
      <c r="M167" s="21"/>
      <c r="N167"/>
    </row>
    <row r="168" spans="1:14" hidden="1" outlineLevel="1" x14ac:dyDescent="0.35">
      <c r="A168" s="23" t="s">
        <v>900</v>
      </c>
      <c r="B168" s="93" t="s">
        <v>2585</v>
      </c>
      <c r="C168" s="99" t="s">
        <v>1152</v>
      </c>
      <c r="D168"/>
      <c r="E168" s="21"/>
      <c r="F168" s="21"/>
      <c r="G168"/>
      <c r="H168"/>
      <c r="K168"/>
      <c r="L168" s="21"/>
      <c r="M168" s="21"/>
      <c r="N168"/>
    </row>
    <row r="169" spans="1:14" hidden="1" outlineLevel="1" x14ac:dyDescent="0.35">
      <c r="A169" s="23" t="s">
        <v>901</v>
      </c>
      <c r="D169"/>
      <c r="E169" s="21"/>
      <c r="F169" s="21"/>
      <c r="G169"/>
      <c r="H169"/>
      <c r="K169"/>
      <c r="L169" s="21"/>
      <c r="M169" s="21"/>
      <c r="N169"/>
    </row>
    <row r="170" spans="1:14" hidden="1" outlineLevel="1" x14ac:dyDescent="0.35">
      <c r="A170" s="23" t="s">
        <v>902</v>
      </c>
      <c r="D170"/>
      <c r="E170" s="21"/>
      <c r="F170" s="21"/>
      <c r="G170"/>
      <c r="H170"/>
      <c r="K170"/>
      <c r="L170" s="21"/>
      <c r="M170" s="21"/>
      <c r="N170"/>
    </row>
    <row r="171" spans="1:14" hidden="1" outlineLevel="1" x14ac:dyDescent="0.35">
      <c r="A171" s="23" t="s">
        <v>903</v>
      </c>
      <c r="D171"/>
      <c r="E171" s="21"/>
      <c r="F171" s="21"/>
      <c r="G171"/>
      <c r="H171"/>
      <c r="K171"/>
      <c r="L171" s="21"/>
      <c r="M171" s="21"/>
      <c r="N171"/>
    </row>
    <row r="172" spans="1:14" collapsed="1" x14ac:dyDescent="0.35">
      <c r="A172" s="42"/>
      <c r="B172" s="43" t="s">
        <v>904</v>
      </c>
      <c r="C172" s="42" t="s">
        <v>741</v>
      </c>
      <c r="D172" s="42"/>
      <c r="E172" s="42"/>
      <c r="F172" s="45"/>
      <c r="G172" s="45"/>
      <c r="H172"/>
      <c r="I172" s="66"/>
      <c r="J172" s="37"/>
      <c r="K172" s="37"/>
      <c r="L172" s="37"/>
      <c r="M172" s="55"/>
      <c r="N172" s="55"/>
    </row>
    <row r="173" spans="1:14" ht="15" customHeight="1" x14ac:dyDescent="0.35">
      <c r="A173" s="23" t="s">
        <v>905</v>
      </c>
      <c r="B173" s="23" t="s">
        <v>906</v>
      </c>
      <c r="C173" s="101" t="s">
        <v>1152</v>
      </c>
      <c r="D173"/>
      <c r="E173"/>
      <c r="F173"/>
      <c r="G173"/>
      <c r="H173"/>
      <c r="K173"/>
      <c r="L173"/>
      <c r="M173"/>
      <c r="N173"/>
    </row>
    <row r="174" spans="1:14" hidden="1" outlineLevel="1" x14ac:dyDescent="0.35">
      <c r="A174" s="23" t="s">
        <v>907</v>
      </c>
      <c r="D174"/>
      <c r="E174"/>
      <c r="F174"/>
      <c r="G174"/>
      <c r="H174"/>
      <c r="K174"/>
      <c r="L174"/>
      <c r="M174"/>
      <c r="N174"/>
    </row>
    <row r="175" spans="1:14" hidden="1" outlineLevel="1" x14ac:dyDescent="0.35">
      <c r="A175" s="23" t="s">
        <v>908</v>
      </c>
      <c r="D175"/>
      <c r="E175"/>
      <c r="F175"/>
      <c r="G175"/>
      <c r="H175"/>
      <c r="K175"/>
      <c r="L175"/>
      <c r="M175"/>
      <c r="N175"/>
    </row>
    <row r="176" spans="1:14" hidden="1" outlineLevel="1" x14ac:dyDescent="0.35">
      <c r="A176" s="23" t="s">
        <v>909</v>
      </c>
      <c r="D176"/>
      <c r="E176"/>
      <c r="F176"/>
      <c r="G176"/>
      <c r="H176"/>
      <c r="K176"/>
      <c r="L176"/>
      <c r="M176"/>
      <c r="N176"/>
    </row>
    <row r="177" spans="1:14" hidden="1" outlineLevel="1" x14ac:dyDescent="0.35">
      <c r="A177" s="23" t="s">
        <v>910</v>
      </c>
      <c r="D177"/>
      <c r="E177"/>
      <c r="F177"/>
      <c r="G177"/>
      <c r="H177"/>
      <c r="K177"/>
      <c r="L177"/>
      <c r="M177"/>
      <c r="N177"/>
    </row>
    <row r="178" spans="1:14" hidden="1" outlineLevel="1" x14ac:dyDescent="0.35">
      <c r="A178" s="23" t="s">
        <v>911</v>
      </c>
    </row>
    <row r="179" spans="1:14" hidden="1" outlineLevel="1" x14ac:dyDescent="0.35">
      <c r="A179" s="23" t="s">
        <v>912</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55" zoomScaleNormal="55" workbookViewId="0">
      <selection activeCell="C54" sqref="C54"/>
    </sheetView>
  </sheetViews>
  <sheetFormatPr defaultColWidth="8.81640625" defaultRowHeight="14.5" outlineLevelRow="1" x14ac:dyDescent="0.35"/>
  <cols>
    <col min="1" max="1" width="10.81640625" style="23" customWidth="1"/>
    <col min="2" max="2" width="60.81640625" style="23" customWidth="1"/>
    <col min="3" max="4" width="40.81640625" style="23" customWidth="1"/>
    <col min="5" max="5" width="6.81640625" style="23" customWidth="1"/>
    <col min="6" max="6" width="40.81640625" style="23" customWidth="1"/>
    <col min="7" max="7" width="40.81640625" style="21" customWidth="1"/>
    <col min="8" max="16384" width="8.81640625" style="53"/>
  </cols>
  <sheetData>
    <row r="1" spans="1:7" ht="31" x14ac:dyDescent="0.35">
      <c r="A1" s="20" t="s">
        <v>913</v>
      </c>
      <c r="B1" s="20"/>
      <c r="C1" s="21"/>
      <c r="D1" s="21"/>
      <c r="E1" s="21"/>
      <c r="F1" s="180" t="s">
        <v>2992</v>
      </c>
    </row>
    <row r="2" spans="1:7" ht="15" thickBot="1" x14ac:dyDescent="0.4">
      <c r="A2" s="21"/>
      <c r="B2" s="21"/>
      <c r="C2" s="21"/>
      <c r="D2" s="21"/>
      <c r="E2" s="21"/>
      <c r="F2" s="21"/>
    </row>
    <row r="3" spans="1:7" ht="19" thickBot="1" x14ac:dyDescent="0.4">
      <c r="A3" s="24"/>
      <c r="B3" s="25" t="s">
        <v>22</v>
      </c>
      <c r="C3" s="26" t="s">
        <v>1502</v>
      </c>
      <c r="D3" s="24"/>
      <c r="E3" s="24"/>
      <c r="F3" s="24"/>
      <c r="G3" s="24"/>
    </row>
    <row r="4" spans="1:7" ht="15" thickBot="1" x14ac:dyDescent="0.4"/>
    <row r="5" spans="1:7" ht="19" thickBot="1" x14ac:dyDescent="0.4">
      <c r="A5" s="27"/>
      <c r="B5" s="69" t="s">
        <v>914</v>
      </c>
      <c r="C5" s="27"/>
      <c r="E5" s="29"/>
      <c r="F5" s="29"/>
    </row>
    <row r="6" spans="1:7" ht="15" thickBot="1" x14ac:dyDescent="0.4">
      <c r="B6" s="70" t="s">
        <v>915</v>
      </c>
    </row>
    <row r="7" spans="1:7" x14ac:dyDescent="0.35">
      <c r="B7" s="33"/>
    </row>
    <row r="8" spans="1:7" ht="37" x14ac:dyDescent="0.35">
      <c r="A8" s="34" t="s">
        <v>31</v>
      </c>
      <c r="B8" s="34" t="s">
        <v>915</v>
      </c>
      <c r="C8" s="35"/>
      <c r="D8" s="35"/>
      <c r="E8" s="35"/>
      <c r="F8" s="35"/>
      <c r="G8" s="36"/>
    </row>
    <row r="9" spans="1:7" ht="15" customHeight="1" x14ac:dyDescent="0.35">
      <c r="A9" s="42"/>
      <c r="B9" s="43" t="s">
        <v>729</v>
      </c>
      <c r="C9" s="42" t="s">
        <v>916</v>
      </c>
      <c r="D9" s="42"/>
      <c r="E9" s="44"/>
      <c r="F9" s="42"/>
      <c r="G9" s="45"/>
    </row>
    <row r="10" spans="1:7" x14ac:dyDescent="0.35">
      <c r="A10" s="23" t="s">
        <v>917</v>
      </c>
      <c r="B10" s="23" t="s">
        <v>918</v>
      </c>
      <c r="C10" s="105" t="s">
        <v>1152</v>
      </c>
    </row>
    <row r="11" spans="1:7" hidden="1" outlineLevel="1" x14ac:dyDescent="0.35">
      <c r="A11" s="23" t="s">
        <v>919</v>
      </c>
      <c r="B11" s="38" t="s">
        <v>426</v>
      </c>
      <c r="C11" s="105"/>
    </row>
    <row r="12" spans="1:7" hidden="1" outlineLevel="1" x14ac:dyDescent="0.35">
      <c r="A12" s="23" t="s">
        <v>920</v>
      </c>
      <c r="B12" s="38" t="s">
        <v>428</v>
      </c>
      <c r="C12" s="105"/>
    </row>
    <row r="13" spans="1:7" hidden="1" outlineLevel="1" x14ac:dyDescent="0.35">
      <c r="A13" s="23" t="s">
        <v>921</v>
      </c>
      <c r="B13" s="38"/>
    </row>
    <row r="14" spans="1:7" hidden="1" outlineLevel="1" x14ac:dyDescent="0.35">
      <c r="A14" s="23" t="s">
        <v>922</v>
      </c>
      <c r="B14" s="38"/>
    </row>
    <row r="15" spans="1:7" hidden="1" outlineLevel="1" x14ac:dyDescent="0.35">
      <c r="A15" s="23" t="s">
        <v>923</v>
      </c>
      <c r="B15" s="38"/>
    </row>
    <row r="16" spans="1:7" hidden="1" outlineLevel="1" x14ac:dyDescent="0.35">
      <c r="A16" s="23" t="s">
        <v>924</v>
      </c>
      <c r="B16" s="38"/>
    </row>
    <row r="17" spans="1:7" ht="15" customHeight="1" collapsed="1" x14ac:dyDescent="0.35">
      <c r="A17" s="42"/>
      <c r="B17" s="43" t="s">
        <v>925</v>
      </c>
      <c r="C17" s="42" t="s">
        <v>926</v>
      </c>
      <c r="D17" s="42"/>
      <c r="E17" s="44"/>
      <c r="F17" s="45"/>
      <c r="G17" s="45"/>
    </row>
    <row r="18" spans="1:7" x14ac:dyDescent="0.35">
      <c r="A18" s="23" t="s">
        <v>927</v>
      </c>
      <c r="B18" s="23" t="s">
        <v>435</v>
      </c>
      <c r="C18" s="101" t="s">
        <v>1152</v>
      </c>
    </row>
    <row r="19" spans="1:7" hidden="1" outlineLevel="1" x14ac:dyDescent="0.35">
      <c r="A19" s="23" t="s">
        <v>928</v>
      </c>
      <c r="C19" s="101"/>
    </row>
    <row r="20" spans="1:7" hidden="1" outlineLevel="1" x14ac:dyDescent="0.35">
      <c r="A20" s="23" t="s">
        <v>929</v>
      </c>
      <c r="C20" s="101"/>
    </row>
    <row r="21" spans="1:7" hidden="1" outlineLevel="1" x14ac:dyDescent="0.35">
      <c r="A21" s="23" t="s">
        <v>930</v>
      </c>
      <c r="C21" s="101"/>
    </row>
    <row r="22" spans="1:7" hidden="1" outlineLevel="1" x14ac:dyDescent="0.35">
      <c r="A22" s="23" t="s">
        <v>931</v>
      </c>
      <c r="C22" s="101"/>
    </row>
    <row r="23" spans="1:7" hidden="1" outlineLevel="1" x14ac:dyDescent="0.35">
      <c r="A23" s="23" t="s">
        <v>932</v>
      </c>
      <c r="C23" s="101"/>
    </row>
    <row r="24" spans="1:7" hidden="1" outlineLevel="1" x14ac:dyDescent="0.35">
      <c r="A24" s="23" t="s">
        <v>933</v>
      </c>
      <c r="C24" s="101"/>
    </row>
    <row r="25" spans="1:7" ht="15" customHeight="1" collapsed="1" x14ac:dyDescent="0.35">
      <c r="A25" s="42"/>
      <c r="B25" s="43" t="s">
        <v>934</v>
      </c>
      <c r="C25" s="42" t="s">
        <v>926</v>
      </c>
      <c r="D25" s="42"/>
      <c r="E25" s="44"/>
      <c r="F25" s="45"/>
      <c r="G25" s="45"/>
    </row>
    <row r="26" spans="1:7" x14ac:dyDescent="0.35">
      <c r="A26" s="23" t="s">
        <v>935</v>
      </c>
      <c r="B26" s="65" t="s">
        <v>444</v>
      </c>
      <c r="C26" s="101">
        <f>SUM(C27:C53)</f>
        <v>0</v>
      </c>
      <c r="D26" s="65"/>
      <c r="F26" s="65"/>
      <c r="G26" s="23"/>
    </row>
    <row r="27" spans="1:7" x14ac:dyDescent="0.35">
      <c r="A27" s="23" t="s">
        <v>936</v>
      </c>
      <c r="B27" s="23" t="s">
        <v>446</v>
      </c>
      <c r="C27" s="101" t="s">
        <v>1152</v>
      </c>
      <c r="D27" s="65"/>
      <c r="F27" s="65"/>
      <c r="G27" s="23"/>
    </row>
    <row r="28" spans="1:7" x14ac:dyDescent="0.35">
      <c r="A28" s="23" t="s">
        <v>937</v>
      </c>
      <c r="B28" s="23" t="s">
        <v>448</v>
      </c>
      <c r="C28" s="101" t="s">
        <v>1152</v>
      </c>
      <c r="D28" s="65"/>
      <c r="F28" s="65"/>
      <c r="G28" s="23"/>
    </row>
    <row r="29" spans="1:7" x14ac:dyDescent="0.35">
      <c r="A29" s="23" t="s">
        <v>938</v>
      </c>
      <c r="B29" s="23" t="s">
        <v>450</v>
      </c>
      <c r="C29" s="101" t="s">
        <v>1152</v>
      </c>
      <c r="D29" s="65"/>
      <c r="F29" s="65"/>
      <c r="G29" s="23"/>
    </row>
    <row r="30" spans="1:7" x14ac:dyDescent="0.35">
      <c r="A30" s="23" t="s">
        <v>939</v>
      </c>
      <c r="B30" s="23" t="s">
        <v>452</v>
      </c>
      <c r="C30" s="101" t="s">
        <v>1152</v>
      </c>
      <c r="D30" s="65"/>
      <c r="F30" s="65"/>
      <c r="G30" s="23"/>
    </row>
    <row r="31" spans="1:7" x14ac:dyDescent="0.35">
      <c r="A31" s="23" t="s">
        <v>940</v>
      </c>
      <c r="B31" s="23" t="s">
        <v>454</v>
      </c>
      <c r="C31" s="101" t="s">
        <v>1152</v>
      </c>
      <c r="D31" s="65"/>
      <c r="F31" s="65"/>
      <c r="G31" s="23"/>
    </row>
    <row r="32" spans="1:7" x14ac:dyDescent="0.35">
      <c r="A32" s="23" t="s">
        <v>941</v>
      </c>
      <c r="B32" s="23" t="s">
        <v>2215</v>
      </c>
      <c r="C32" s="101" t="s">
        <v>1152</v>
      </c>
      <c r="D32" s="65"/>
      <c r="F32" s="65"/>
      <c r="G32" s="23"/>
    </row>
    <row r="33" spans="1:7" x14ac:dyDescent="0.35">
      <c r="A33" s="23" t="s">
        <v>942</v>
      </c>
      <c r="B33" s="23" t="s">
        <v>457</v>
      </c>
      <c r="C33" s="101" t="s">
        <v>1152</v>
      </c>
      <c r="D33" s="65"/>
      <c r="F33" s="65"/>
      <c r="G33" s="23"/>
    </row>
    <row r="34" spans="1:7" x14ac:dyDescent="0.35">
      <c r="A34" s="23" t="s">
        <v>943</v>
      </c>
      <c r="B34" s="23" t="s">
        <v>459</v>
      </c>
      <c r="C34" s="101" t="s">
        <v>1152</v>
      </c>
      <c r="D34" s="65"/>
      <c r="F34" s="65"/>
      <c r="G34" s="23"/>
    </row>
    <row r="35" spans="1:7" x14ac:dyDescent="0.35">
      <c r="A35" s="23" t="s">
        <v>944</v>
      </c>
      <c r="B35" s="23" t="s">
        <v>461</v>
      </c>
      <c r="C35" s="101" t="s">
        <v>1152</v>
      </c>
      <c r="D35" s="65"/>
      <c r="F35" s="65"/>
      <c r="G35" s="23"/>
    </row>
    <row r="36" spans="1:7" x14ac:dyDescent="0.35">
      <c r="A36" s="23" t="s">
        <v>945</v>
      </c>
      <c r="B36" s="23" t="s">
        <v>463</v>
      </c>
      <c r="C36" s="101" t="s">
        <v>1152</v>
      </c>
      <c r="D36" s="65"/>
      <c r="F36" s="65"/>
      <c r="G36" s="23"/>
    </row>
    <row r="37" spans="1:7" x14ac:dyDescent="0.35">
      <c r="A37" s="23" t="s">
        <v>946</v>
      </c>
      <c r="B37" s="23" t="s">
        <v>465</v>
      </c>
      <c r="C37" s="101" t="s">
        <v>1152</v>
      </c>
      <c r="D37" s="65"/>
      <c r="F37" s="65"/>
      <c r="G37" s="23"/>
    </row>
    <row r="38" spans="1:7" x14ac:dyDescent="0.35">
      <c r="A38" s="23" t="s">
        <v>947</v>
      </c>
      <c r="B38" s="23" t="s">
        <v>467</v>
      </c>
      <c r="C38" s="101" t="s">
        <v>1152</v>
      </c>
      <c r="D38" s="65"/>
      <c r="F38" s="65"/>
      <c r="G38" s="23"/>
    </row>
    <row r="39" spans="1:7" x14ac:dyDescent="0.35">
      <c r="A39" s="23" t="s">
        <v>948</v>
      </c>
      <c r="B39" s="23" t="s">
        <v>469</v>
      </c>
      <c r="C39" s="101" t="s">
        <v>1152</v>
      </c>
      <c r="D39" s="65"/>
      <c r="F39" s="65"/>
      <c r="G39" s="23"/>
    </row>
    <row r="40" spans="1:7" x14ac:dyDescent="0.35">
      <c r="A40" s="23" t="s">
        <v>949</v>
      </c>
      <c r="B40" s="23" t="s">
        <v>471</v>
      </c>
      <c r="C40" s="101" t="s">
        <v>1152</v>
      </c>
      <c r="D40" s="65"/>
      <c r="F40" s="65"/>
      <c r="G40" s="23"/>
    </row>
    <row r="41" spans="1:7" x14ac:dyDescent="0.35">
      <c r="A41" s="23" t="s">
        <v>950</v>
      </c>
      <c r="B41" s="23" t="s">
        <v>473</v>
      </c>
      <c r="C41" s="101" t="s">
        <v>1152</v>
      </c>
      <c r="D41" s="65"/>
      <c r="F41" s="65"/>
      <c r="G41" s="23"/>
    </row>
    <row r="42" spans="1:7" x14ac:dyDescent="0.35">
      <c r="A42" s="23" t="s">
        <v>951</v>
      </c>
      <c r="B42" s="23" t="s">
        <v>2</v>
      </c>
      <c r="C42" s="101" t="s">
        <v>1152</v>
      </c>
      <c r="D42" s="65"/>
      <c r="F42" s="65"/>
      <c r="G42" s="23"/>
    </row>
    <row r="43" spans="1:7" x14ac:dyDescent="0.35">
      <c r="A43" s="23" t="s">
        <v>952</v>
      </c>
      <c r="B43" s="23" t="s">
        <v>476</v>
      </c>
      <c r="C43" s="101" t="s">
        <v>1152</v>
      </c>
      <c r="D43" s="65"/>
      <c r="F43" s="65"/>
      <c r="G43" s="23"/>
    </row>
    <row r="44" spans="1:7" x14ac:dyDescent="0.35">
      <c r="A44" s="23" t="s">
        <v>953</v>
      </c>
      <c r="B44" s="23" t="s">
        <v>478</v>
      </c>
      <c r="C44" s="101" t="s">
        <v>1152</v>
      </c>
      <c r="D44" s="65"/>
      <c r="F44" s="65"/>
      <c r="G44" s="23"/>
    </row>
    <row r="45" spans="1:7" x14ac:dyDescent="0.35">
      <c r="A45" s="23" t="s">
        <v>954</v>
      </c>
      <c r="B45" s="23" t="s">
        <v>480</v>
      </c>
      <c r="C45" s="101" t="s">
        <v>1152</v>
      </c>
      <c r="D45" s="65"/>
      <c r="F45" s="65"/>
      <c r="G45" s="23"/>
    </row>
    <row r="46" spans="1:7" x14ac:dyDescent="0.35">
      <c r="A46" s="23" t="s">
        <v>955</v>
      </c>
      <c r="B46" s="23" t="s">
        <v>482</v>
      </c>
      <c r="C46" s="101" t="s">
        <v>1152</v>
      </c>
      <c r="D46" s="65"/>
      <c r="F46" s="65"/>
      <c r="G46" s="23"/>
    </row>
    <row r="47" spans="1:7" x14ac:dyDescent="0.35">
      <c r="A47" s="23" t="s">
        <v>956</v>
      </c>
      <c r="B47" s="23" t="s">
        <v>484</v>
      </c>
      <c r="C47" s="101" t="s">
        <v>1152</v>
      </c>
      <c r="D47" s="65"/>
      <c r="F47" s="65"/>
      <c r="G47" s="23"/>
    </row>
    <row r="48" spans="1:7" x14ac:dyDescent="0.35">
      <c r="A48" s="23" t="s">
        <v>957</v>
      </c>
      <c r="B48" s="23" t="s">
        <v>486</v>
      </c>
      <c r="C48" s="101" t="s">
        <v>1152</v>
      </c>
      <c r="D48" s="65"/>
      <c r="F48" s="65"/>
      <c r="G48" s="23"/>
    </row>
    <row r="49" spans="1:7" x14ac:dyDescent="0.35">
      <c r="A49" s="23" t="s">
        <v>958</v>
      </c>
      <c r="B49" s="23" t="s">
        <v>488</v>
      </c>
      <c r="C49" s="101" t="s">
        <v>1152</v>
      </c>
      <c r="D49" s="65"/>
      <c r="F49" s="65"/>
      <c r="G49" s="23"/>
    </row>
    <row r="50" spans="1:7" x14ac:dyDescent="0.35">
      <c r="A50" s="23" t="s">
        <v>959</v>
      </c>
      <c r="B50" s="23" t="s">
        <v>490</v>
      </c>
      <c r="C50" s="101" t="s">
        <v>1152</v>
      </c>
      <c r="D50" s="65"/>
      <c r="F50" s="65"/>
      <c r="G50" s="23"/>
    </row>
    <row r="51" spans="1:7" x14ac:dyDescent="0.35">
      <c r="A51" s="23" t="s">
        <v>960</v>
      </c>
      <c r="B51" s="23" t="s">
        <v>492</v>
      </c>
      <c r="C51" s="101" t="s">
        <v>1152</v>
      </c>
      <c r="D51" s="65"/>
      <c r="F51" s="65"/>
      <c r="G51" s="23"/>
    </row>
    <row r="52" spans="1:7" x14ac:dyDescent="0.35">
      <c r="A52" s="23" t="s">
        <v>961</v>
      </c>
      <c r="B52" s="23" t="s">
        <v>494</v>
      </c>
      <c r="C52" s="101" t="s">
        <v>1152</v>
      </c>
      <c r="D52" s="65"/>
      <c r="F52" s="65"/>
      <c r="G52" s="23"/>
    </row>
    <row r="53" spans="1:7" x14ac:dyDescent="0.35">
      <c r="A53" s="23" t="s">
        <v>962</v>
      </c>
      <c r="B53" s="23" t="s">
        <v>5</v>
      </c>
      <c r="C53" s="101" t="s">
        <v>1152</v>
      </c>
      <c r="D53" s="65"/>
      <c r="F53" s="65"/>
      <c r="G53" s="23"/>
    </row>
    <row r="54" spans="1:7" x14ac:dyDescent="0.35">
      <c r="A54" s="23" t="s">
        <v>963</v>
      </c>
      <c r="B54" s="65" t="s">
        <v>259</v>
      </c>
      <c r="C54" s="103">
        <f>SUM(C55:C57)</f>
        <v>0</v>
      </c>
      <c r="D54" s="65"/>
      <c r="F54" s="65"/>
      <c r="G54" s="23"/>
    </row>
    <row r="55" spans="1:7" x14ac:dyDescent="0.35">
      <c r="A55" s="23" t="s">
        <v>964</v>
      </c>
      <c r="B55" s="23" t="s">
        <v>500</v>
      </c>
      <c r="C55" s="101" t="s">
        <v>1152</v>
      </c>
      <c r="D55" s="65"/>
      <c r="F55" s="65"/>
      <c r="G55" s="23"/>
    </row>
    <row r="56" spans="1:7" x14ac:dyDescent="0.35">
      <c r="A56" s="23" t="s">
        <v>965</v>
      </c>
      <c r="B56" s="23" t="s">
        <v>502</v>
      </c>
      <c r="C56" s="101" t="s">
        <v>1152</v>
      </c>
      <c r="D56" s="65"/>
      <c r="F56" s="65"/>
      <c r="G56" s="23"/>
    </row>
    <row r="57" spans="1:7" x14ac:dyDescent="0.35">
      <c r="A57" s="23" t="s">
        <v>966</v>
      </c>
      <c r="B57" s="23" t="s">
        <v>1</v>
      </c>
      <c r="C57" s="101" t="s">
        <v>1152</v>
      </c>
      <c r="D57" s="65"/>
      <c r="F57" s="65"/>
      <c r="G57" s="23"/>
    </row>
    <row r="58" spans="1:7" x14ac:dyDescent="0.35">
      <c r="A58" s="23" t="s">
        <v>967</v>
      </c>
      <c r="B58" s="65" t="s">
        <v>89</v>
      </c>
      <c r="C58" s="103">
        <f>SUM(C59:C69)</f>
        <v>0</v>
      </c>
      <c r="D58" s="65"/>
      <c r="F58" s="65"/>
      <c r="G58" s="23"/>
    </row>
    <row r="59" spans="1:7" x14ac:dyDescent="0.35">
      <c r="A59" s="23" t="s">
        <v>968</v>
      </c>
      <c r="B59" s="40" t="s">
        <v>261</v>
      </c>
      <c r="C59" s="101" t="s">
        <v>1152</v>
      </c>
      <c r="D59" s="65"/>
      <c r="F59" s="65"/>
      <c r="G59" s="23"/>
    </row>
    <row r="60" spans="1:7" x14ac:dyDescent="0.35">
      <c r="A60" s="23" t="s">
        <v>969</v>
      </c>
      <c r="B60" s="23" t="s">
        <v>497</v>
      </c>
      <c r="C60" s="101" t="s">
        <v>1152</v>
      </c>
      <c r="D60" s="65"/>
      <c r="F60" s="65"/>
      <c r="G60" s="23"/>
    </row>
    <row r="61" spans="1:7" x14ac:dyDescent="0.35">
      <c r="A61" s="23" t="s">
        <v>970</v>
      </c>
      <c r="B61" s="40" t="s">
        <v>263</v>
      </c>
      <c r="C61" s="101" t="s">
        <v>1152</v>
      </c>
      <c r="D61" s="65"/>
      <c r="F61" s="65"/>
      <c r="G61" s="23"/>
    </row>
    <row r="62" spans="1:7" x14ac:dyDescent="0.35">
      <c r="A62" s="23" t="s">
        <v>971</v>
      </c>
      <c r="B62" s="40" t="s">
        <v>265</v>
      </c>
      <c r="C62" s="101" t="s">
        <v>1152</v>
      </c>
      <c r="D62" s="65"/>
      <c r="F62" s="65"/>
      <c r="G62" s="23"/>
    </row>
    <row r="63" spans="1:7" x14ac:dyDescent="0.35">
      <c r="A63" s="23" t="s">
        <v>972</v>
      </c>
      <c r="B63" s="40" t="s">
        <v>11</v>
      </c>
      <c r="C63" s="101" t="s">
        <v>1152</v>
      </c>
      <c r="D63" s="65"/>
      <c r="F63" s="65"/>
      <c r="G63" s="23"/>
    </row>
    <row r="64" spans="1:7" x14ac:dyDescent="0.35">
      <c r="A64" s="23" t="s">
        <v>973</v>
      </c>
      <c r="B64" s="40" t="s">
        <v>268</v>
      </c>
      <c r="C64" s="101" t="s">
        <v>1152</v>
      </c>
      <c r="D64" s="65"/>
      <c r="F64" s="65"/>
      <c r="G64" s="23"/>
    </row>
    <row r="65" spans="1:7" x14ac:dyDescent="0.35">
      <c r="A65" s="23" t="s">
        <v>974</v>
      </c>
      <c r="B65" s="40" t="s">
        <v>270</v>
      </c>
      <c r="C65" s="101" t="s">
        <v>1152</v>
      </c>
      <c r="D65" s="65"/>
      <c r="F65" s="65"/>
      <c r="G65" s="23"/>
    </row>
    <row r="66" spans="1:7" x14ac:dyDescent="0.35">
      <c r="A66" s="23" t="s">
        <v>975</v>
      </c>
      <c r="B66" s="40" t="s">
        <v>272</v>
      </c>
      <c r="C66" s="101" t="s">
        <v>1152</v>
      </c>
      <c r="D66" s="65"/>
      <c r="F66" s="65"/>
      <c r="G66" s="23"/>
    </row>
    <row r="67" spans="1:7" x14ac:dyDescent="0.35">
      <c r="A67" s="23" t="s">
        <v>976</v>
      </c>
      <c r="B67" s="40" t="s">
        <v>274</v>
      </c>
      <c r="C67" s="101" t="s">
        <v>1152</v>
      </c>
      <c r="D67" s="65"/>
      <c r="F67" s="65"/>
      <c r="G67" s="23"/>
    </row>
    <row r="68" spans="1:7" x14ac:dyDescent="0.35">
      <c r="A68" s="23" t="s">
        <v>977</v>
      </c>
      <c r="B68" s="40" t="s">
        <v>276</v>
      </c>
      <c r="C68" s="101" t="s">
        <v>1152</v>
      </c>
      <c r="D68" s="65"/>
      <c r="F68" s="65"/>
      <c r="G68" s="23"/>
    </row>
    <row r="69" spans="1:7" x14ac:dyDescent="0.35">
      <c r="A69" s="23" t="s">
        <v>978</v>
      </c>
      <c r="B69" s="40" t="s">
        <v>89</v>
      </c>
      <c r="C69" s="101" t="s">
        <v>1152</v>
      </c>
      <c r="D69" s="65"/>
      <c r="F69" s="65"/>
      <c r="G69" s="23"/>
    </row>
    <row r="70" spans="1:7" hidden="1" outlineLevel="1" x14ac:dyDescent="0.35">
      <c r="A70" s="23" t="s">
        <v>979</v>
      </c>
      <c r="B70" s="52" t="s">
        <v>93</v>
      </c>
      <c r="C70" s="101"/>
      <c r="G70" s="23"/>
    </row>
    <row r="71" spans="1:7" hidden="1" outlineLevel="1" x14ac:dyDescent="0.35">
      <c r="A71" s="23" t="s">
        <v>980</v>
      </c>
      <c r="B71" s="52" t="s">
        <v>93</v>
      </c>
      <c r="C71" s="101"/>
      <c r="G71" s="23"/>
    </row>
    <row r="72" spans="1:7" hidden="1" outlineLevel="1" x14ac:dyDescent="0.35">
      <c r="A72" s="23" t="s">
        <v>981</v>
      </c>
      <c r="B72" s="52" t="s">
        <v>93</v>
      </c>
      <c r="C72" s="101"/>
      <c r="G72" s="23"/>
    </row>
    <row r="73" spans="1:7" hidden="1" outlineLevel="1" x14ac:dyDescent="0.35">
      <c r="A73" s="23" t="s">
        <v>982</v>
      </c>
      <c r="B73" s="52" t="s">
        <v>93</v>
      </c>
      <c r="C73" s="101"/>
      <c r="G73" s="23"/>
    </row>
    <row r="74" spans="1:7" hidden="1" outlineLevel="1" x14ac:dyDescent="0.35">
      <c r="A74" s="23" t="s">
        <v>983</v>
      </c>
      <c r="B74" s="52" t="s">
        <v>93</v>
      </c>
      <c r="C74" s="101"/>
      <c r="G74" s="23"/>
    </row>
    <row r="75" spans="1:7" hidden="1" outlineLevel="1" x14ac:dyDescent="0.35">
      <c r="A75" s="23" t="s">
        <v>984</v>
      </c>
      <c r="B75" s="52" t="s">
        <v>93</v>
      </c>
      <c r="C75" s="101"/>
      <c r="G75" s="23"/>
    </row>
    <row r="76" spans="1:7" hidden="1" outlineLevel="1" x14ac:dyDescent="0.35">
      <c r="A76" s="23" t="s">
        <v>985</v>
      </c>
      <c r="B76" s="52" t="s">
        <v>93</v>
      </c>
      <c r="C76" s="101"/>
      <c r="G76" s="23"/>
    </row>
    <row r="77" spans="1:7" hidden="1" outlineLevel="1" x14ac:dyDescent="0.35">
      <c r="A77" s="23" t="s">
        <v>986</v>
      </c>
      <c r="B77" s="52" t="s">
        <v>93</v>
      </c>
      <c r="C77" s="101"/>
      <c r="G77" s="23"/>
    </row>
    <row r="78" spans="1:7" hidden="1" outlineLevel="1" x14ac:dyDescent="0.35">
      <c r="A78" s="23" t="s">
        <v>987</v>
      </c>
      <c r="B78" s="52" t="s">
        <v>93</v>
      </c>
      <c r="C78" s="101"/>
      <c r="G78" s="23"/>
    </row>
    <row r="79" spans="1:7" hidden="1" outlineLevel="1" x14ac:dyDescent="0.35">
      <c r="A79" s="23" t="s">
        <v>988</v>
      </c>
      <c r="B79" s="52" t="s">
        <v>93</v>
      </c>
      <c r="C79" s="101"/>
      <c r="G79" s="23"/>
    </row>
    <row r="80" spans="1:7" ht="15" customHeight="1" collapsed="1" x14ac:dyDescent="0.35">
      <c r="A80" s="42"/>
      <c r="B80" s="43" t="s">
        <v>989</v>
      </c>
      <c r="C80" s="42" t="s">
        <v>926</v>
      </c>
      <c r="D80" s="42"/>
      <c r="E80" s="44"/>
      <c r="F80" s="45"/>
      <c r="G80" s="45"/>
    </row>
    <row r="81" spans="1:7" x14ac:dyDescent="0.35">
      <c r="A81" s="23" t="s">
        <v>990</v>
      </c>
      <c r="B81" s="23" t="s">
        <v>558</v>
      </c>
      <c r="C81" s="101" t="s">
        <v>1152</v>
      </c>
      <c r="E81" s="21"/>
    </row>
    <row r="82" spans="1:7" x14ac:dyDescent="0.35">
      <c r="A82" s="23" t="s">
        <v>991</v>
      </c>
      <c r="B82" s="23" t="s">
        <v>560</v>
      </c>
      <c r="C82" s="101" t="s">
        <v>1152</v>
      </c>
      <c r="E82" s="21"/>
    </row>
    <row r="83" spans="1:7" x14ac:dyDescent="0.35">
      <c r="A83" s="23" t="s">
        <v>992</v>
      </c>
      <c r="B83" s="23" t="s">
        <v>89</v>
      </c>
      <c r="C83" s="101" t="s">
        <v>1152</v>
      </c>
      <c r="E83" s="21"/>
    </row>
    <row r="84" spans="1:7" hidden="1" outlineLevel="1" x14ac:dyDescent="0.35">
      <c r="A84" s="23" t="s">
        <v>993</v>
      </c>
      <c r="C84" s="101"/>
      <c r="E84" s="21"/>
    </row>
    <row r="85" spans="1:7" hidden="1" outlineLevel="1" x14ac:dyDescent="0.35">
      <c r="A85" s="23" t="s">
        <v>994</v>
      </c>
      <c r="C85" s="101"/>
      <c r="E85" s="21"/>
    </row>
    <row r="86" spans="1:7" hidden="1" outlineLevel="1" x14ac:dyDescent="0.35">
      <c r="A86" s="23" t="s">
        <v>995</v>
      </c>
      <c r="C86" s="101"/>
      <c r="E86" s="21"/>
    </row>
    <row r="87" spans="1:7" hidden="1" outlineLevel="1" x14ac:dyDescent="0.35">
      <c r="A87" s="23" t="s">
        <v>996</v>
      </c>
      <c r="C87" s="101"/>
      <c r="E87" s="21"/>
    </row>
    <row r="88" spans="1:7" hidden="1" outlineLevel="1" x14ac:dyDescent="0.35">
      <c r="A88" s="23" t="s">
        <v>997</v>
      </c>
      <c r="C88" s="101"/>
      <c r="E88" s="21"/>
    </row>
    <row r="89" spans="1:7" hidden="1" outlineLevel="1" x14ac:dyDescent="0.35">
      <c r="A89" s="23" t="s">
        <v>998</v>
      </c>
      <c r="C89" s="101"/>
      <c r="E89" s="21"/>
    </row>
    <row r="90" spans="1:7" ht="15" customHeight="1" collapsed="1" x14ac:dyDescent="0.35">
      <c r="A90" s="42"/>
      <c r="B90" s="43" t="s">
        <v>999</v>
      </c>
      <c r="C90" s="42" t="s">
        <v>926</v>
      </c>
      <c r="D90" s="42"/>
      <c r="E90" s="44"/>
      <c r="F90" s="45"/>
      <c r="G90" s="45"/>
    </row>
    <row r="91" spans="1:7" x14ac:dyDescent="0.35">
      <c r="A91" s="23" t="s">
        <v>1000</v>
      </c>
      <c r="B91" s="23" t="s">
        <v>570</v>
      </c>
      <c r="C91" s="101" t="s">
        <v>1152</v>
      </c>
      <c r="E91" s="21"/>
    </row>
    <row r="92" spans="1:7" x14ac:dyDescent="0.35">
      <c r="A92" s="23" t="s">
        <v>1001</v>
      </c>
      <c r="B92" s="23" t="s">
        <v>572</v>
      </c>
      <c r="C92" s="101" t="s">
        <v>1152</v>
      </c>
      <c r="E92" s="21"/>
    </row>
    <row r="93" spans="1:7" x14ac:dyDescent="0.35">
      <c r="A93" s="23" t="s">
        <v>1002</v>
      </c>
      <c r="B93" s="23" t="s">
        <v>89</v>
      </c>
      <c r="C93" s="101" t="s">
        <v>1152</v>
      </c>
      <c r="E93" s="21"/>
    </row>
    <row r="94" spans="1:7" hidden="1" outlineLevel="1" x14ac:dyDescent="0.35">
      <c r="A94" s="23" t="s">
        <v>1003</v>
      </c>
      <c r="C94" s="101"/>
      <c r="E94" s="21"/>
    </row>
    <row r="95" spans="1:7" hidden="1" outlineLevel="1" x14ac:dyDescent="0.35">
      <c r="A95" s="23" t="s">
        <v>1004</v>
      </c>
      <c r="C95" s="101"/>
      <c r="E95" s="21"/>
    </row>
    <row r="96" spans="1:7" hidden="1" outlineLevel="1" x14ac:dyDescent="0.35">
      <c r="A96" s="23" t="s">
        <v>1005</v>
      </c>
      <c r="C96" s="101"/>
      <c r="E96" s="21"/>
    </row>
    <row r="97" spans="1:7" hidden="1" outlineLevel="1" x14ac:dyDescent="0.35">
      <c r="A97" s="23" t="s">
        <v>1006</v>
      </c>
      <c r="C97" s="101"/>
      <c r="E97" s="21"/>
    </row>
    <row r="98" spans="1:7" hidden="1" outlineLevel="1" x14ac:dyDescent="0.35">
      <c r="A98" s="23" t="s">
        <v>1007</v>
      </c>
      <c r="C98" s="101"/>
      <c r="E98" s="21"/>
    </row>
    <row r="99" spans="1:7" hidden="1" outlineLevel="1" x14ac:dyDescent="0.35">
      <c r="A99" s="23" t="s">
        <v>1008</v>
      </c>
      <c r="C99" s="101"/>
      <c r="E99" s="21"/>
    </row>
    <row r="100" spans="1:7" ht="15" customHeight="1" collapsed="1" x14ac:dyDescent="0.35">
      <c r="A100" s="42"/>
      <c r="B100" s="43" t="s">
        <v>1009</v>
      </c>
      <c r="C100" s="42" t="s">
        <v>926</v>
      </c>
      <c r="D100" s="42"/>
      <c r="E100" s="44"/>
      <c r="F100" s="45"/>
      <c r="G100" s="45"/>
    </row>
    <row r="101" spans="1:7" x14ac:dyDescent="0.35">
      <c r="A101" s="23" t="s">
        <v>1010</v>
      </c>
      <c r="B101" s="19" t="s">
        <v>582</v>
      </c>
      <c r="C101" s="101" t="s">
        <v>1152</v>
      </c>
      <c r="E101" s="21"/>
    </row>
    <row r="102" spans="1:7" x14ac:dyDescent="0.35">
      <c r="A102" s="23" t="s">
        <v>1011</v>
      </c>
      <c r="B102" s="19" t="s">
        <v>2969</v>
      </c>
      <c r="C102" s="101" t="s">
        <v>1152</v>
      </c>
      <c r="E102" s="21"/>
    </row>
    <row r="103" spans="1:7" x14ac:dyDescent="0.35">
      <c r="A103" s="23" t="s">
        <v>1012</v>
      </c>
      <c r="B103" s="19" t="s">
        <v>2970</v>
      </c>
      <c r="C103" s="101" t="s">
        <v>1152</v>
      </c>
    </row>
    <row r="104" spans="1:7" x14ac:dyDescent="0.35">
      <c r="A104" s="23" t="s">
        <v>1013</v>
      </c>
      <c r="B104" s="19" t="s">
        <v>2971</v>
      </c>
      <c r="C104" s="101" t="s">
        <v>1152</v>
      </c>
    </row>
    <row r="105" spans="1:7" x14ac:dyDescent="0.35">
      <c r="A105" s="23" t="s">
        <v>1014</v>
      </c>
      <c r="B105" s="19" t="s">
        <v>2972</v>
      </c>
      <c r="C105" s="101" t="s">
        <v>1152</v>
      </c>
    </row>
    <row r="106" spans="1:7" hidden="1" outlineLevel="1" x14ac:dyDescent="0.35">
      <c r="A106" s="23" t="s">
        <v>1015</v>
      </c>
      <c r="B106" s="19"/>
      <c r="C106" s="101"/>
    </row>
    <row r="107" spans="1:7" hidden="1" outlineLevel="1" x14ac:dyDescent="0.35">
      <c r="A107" s="23" t="s">
        <v>1016</v>
      </c>
      <c r="B107" s="19"/>
      <c r="C107" s="101"/>
    </row>
    <row r="108" spans="1:7" hidden="1" outlineLevel="1" x14ac:dyDescent="0.35">
      <c r="A108" s="23" t="s">
        <v>1017</v>
      </c>
      <c r="B108" s="19"/>
      <c r="C108" s="101"/>
    </row>
    <row r="109" spans="1:7" hidden="1" outlineLevel="1" x14ac:dyDescent="0.35">
      <c r="A109" s="23" t="s">
        <v>1018</v>
      </c>
      <c r="B109" s="19"/>
      <c r="C109" s="101"/>
    </row>
    <row r="110" spans="1:7" ht="15" customHeight="1" collapsed="1" x14ac:dyDescent="0.35">
      <c r="A110" s="42"/>
      <c r="B110" s="42" t="s">
        <v>1019</v>
      </c>
      <c r="C110" s="42" t="s">
        <v>926</v>
      </c>
      <c r="D110" s="42"/>
      <c r="E110" s="44"/>
      <c r="F110" s="45"/>
      <c r="G110" s="45"/>
    </row>
    <row r="111" spans="1:7" x14ac:dyDescent="0.35">
      <c r="A111" s="23" t="s">
        <v>1020</v>
      </c>
      <c r="B111" s="23" t="s">
        <v>593</v>
      </c>
      <c r="C111" s="101" t="s">
        <v>1152</v>
      </c>
      <c r="E111" s="21"/>
    </row>
    <row r="112" spans="1:7" hidden="1" outlineLevel="1" x14ac:dyDescent="0.35">
      <c r="A112" s="23" t="s">
        <v>1021</v>
      </c>
      <c r="B112" s="93" t="s">
        <v>2585</v>
      </c>
      <c r="C112" s="99" t="s">
        <v>1152</v>
      </c>
      <c r="E112" s="21"/>
    </row>
    <row r="113" spans="1:7" hidden="1" outlineLevel="1" x14ac:dyDescent="0.35">
      <c r="A113" s="23" t="s">
        <v>1022</v>
      </c>
      <c r="C113" s="101"/>
      <c r="E113" s="21"/>
    </row>
    <row r="114" spans="1:7" hidden="1" outlineLevel="1" x14ac:dyDescent="0.35">
      <c r="A114" s="23" t="s">
        <v>1023</v>
      </c>
      <c r="C114" s="101"/>
      <c r="E114" s="21"/>
    </row>
    <row r="115" spans="1:7" hidden="1" outlineLevel="1" x14ac:dyDescent="0.35">
      <c r="A115" s="23" t="s">
        <v>1024</v>
      </c>
      <c r="C115" s="101"/>
      <c r="E115" s="21"/>
    </row>
    <row r="116" spans="1:7" ht="15" customHeight="1" collapsed="1" x14ac:dyDescent="0.35">
      <c r="A116" s="42"/>
      <c r="B116" s="43" t="s">
        <v>1025</v>
      </c>
      <c r="C116" s="42" t="s">
        <v>598</v>
      </c>
      <c r="D116" s="42" t="s">
        <v>599</v>
      </c>
      <c r="E116" s="44"/>
      <c r="F116" s="42" t="s">
        <v>926</v>
      </c>
      <c r="G116" s="42" t="s">
        <v>600</v>
      </c>
    </row>
    <row r="117" spans="1:7" x14ac:dyDescent="0.35">
      <c r="A117" s="23" t="s">
        <v>1026</v>
      </c>
      <c r="B117" s="40" t="s">
        <v>602</v>
      </c>
      <c r="C117" s="104" t="s">
        <v>1152</v>
      </c>
      <c r="D117" s="37"/>
      <c r="E117" s="37"/>
      <c r="F117" s="55"/>
      <c r="G117" s="55"/>
    </row>
    <row r="118" spans="1:7" x14ac:dyDescent="0.35">
      <c r="A118" s="37"/>
      <c r="B118" s="66"/>
      <c r="C118" s="37"/>
      <c r="D118" s="37"/>
      <c r="E118" s="37"/>
      <c r="F118" s="55"/>
      <c r="G118" s="55"/>
    </row>
    <row r="119" spans="1:7" x14ac:dyDescent="0.35">
      <c r="B119" s="40" t="s">
        <v>603</v>
      </c>
      <c r="C119" s="37"/>
      <c r="D119" s="37"/>
      <c r="E119" s="37"/>
      <c r="F119" s="55"/>
      <c r="G119" s="55"/>
    </row>
    <row r="120" spans="1:7" x14ac:dyDescent="0.35">
      <c r="A120" s="23" t="s">
        <v>1027</v>
      </c>
      <c r="B120" s="40"/>
      <c r="C120" s="104"/>
      <c r="D120" s="105"/>
      <c r="E120" s="37"/>
      <c r="F120" s="111" t="str">
        <f t="shared" ref="F120:F143" si="0">IF($C$144=0,"",IF(C120="[for completion]","",C120/$C$144))</f>
        <v/>
      </c>
      <c r="G120" s="111" t="str">
        <f t="shared" ref="G120:G143" si="1">IF($D$144=0,"",IF(D120="[for completion]","",D120/$D$144))</f>
        <v/>
      </c>
    </row>
    <row r="121" spans="1:7" x14ac:dyDescent="0.35">
      <c r="A121" s="23" t="s">
        <v>1028</v>
      </c>
      <c r="B121" s="40"/>
      <c r="C121" s="104"/>
      <c r="D121" s="105"/>
      <c r="E121" s="37"/>
      <c r="F121" s="111" t="str">
        <f t="shared" si="0"/>
        <v/>
      </c>
      <c r="G121" s="111" t="str">
        <f t="shared" si="1"/>
        <v/>
      </c>
    </row>
    <row r="122" spans="1:7" x14ac:dyDescent="0.35">
      <c r="A122" s="23" t="s">
        <v>1029</v>
      </c>
      <c r="B122" s="40"/>
      <c r="C122" s="104"/>
      <c r="D122" s="105"/>
      <c r="E122" s="37"/>
      <c r="F122" s="111" t="str">
        <f t="shared" si="0"/>
        <v/>
      </c>
      <c r="G122" s="111" t="str">
        <f t="shared" si="1"/>
        <v/>
      </c>
    </row>
    <row r="123" spans="1:7" x14ac:dyDescent="0.35">
      <c r="A123" s="23" t="s">
        <v>1030</v>
      </c>
      <c r="B123" s="40"/>
      <c r="C123" s="104"/>
      <c r="D123" s="105"/>
      <c r="E123" s="37"/>
      <c r="F123" s="111" t="str">
        <f t="shared" si="0"/>
        <v/>
      </c>
      <c r="G123" s="111" t="str">
        <f t="shared" si="1"/>
        <v/>
      </c>
    </row>
    <row r="124" spans="1:7" x14ac:dyDescent="0.35">
      <c r="A124" s="23" t="s">
        <v>1031</v>
      </c>
      <c r="B124" s="40"/>
      <c r="C124" s="104"/>
      <c r="D124" s="105"/>
      <c r="E124" s="37"/>
      <c r="F124" s="111" t="str">
        <f t="shared" si="0"/>
        <v/>
      </c>
      <c r="G124" s="111" t="str">
        <f t="shared" si="1"/>
        <v/>
      </c>
    </row>
    <row r="125" spans="1:7" x14ac:dyDescent="0.35">
      <c r="A125" s="23" t="s">
        <v>1032</v>
      </c>
      <c r="B125" s="40"/>
      <c r="C125" s="104"/>
      <c r="D125" s="105"/>
      <c r="E125" s="37"/>
      <c r="F125" s="111" t="str">
        <f t="shared" si="0"/>
        <v/>
      </c>
      <c r="G125" s="111" t="str">
        <f t="shared" si="1"/>
        <v/>
      </c>
    </row>
    <row r="126" spans="1:7" x14ac:dyDescent="0.35">
      <c r="A126" s="23" t="s">
        <v>1033</v>
      </c>
      <c r="B126" s="40"/>
      <c r="C126" s="104"/>
      <c r="D126" s="105"/>
      <c r="E126" s="37"/>
      <c r="F126" s="111" t="str">
        <f t="shared" si="0"/>
        <v/>
      </c>
      <c r="G126" s="111" t="str">
        <f t="shared" si="1"/>
        <v/>
      </c>
    </row>
    <row r="127" spans="1:7" x14ac:dyDescent="0.35">
      <c r="A127" s="23" t="s">
        <v>1034</v>
      </c>
      <c r="B127" s="40"/>
      <c r="C127" s="104"/>
      <c r="D127" s="105"/>
      <c r="E127" s="37"/>
      <c r="F127" s="111" t="str">
        <f t="shared" si="0"/>
        <v/>
      </c>
      <c r="G127" s="111" t="str">
        <f t="shared" si="1"/>
        <v/>
      </c>
    </row>
    <row r="128" spans="1:7" x14ac:dyDescent="0.35">
      <c r="A128" s="23" t="s">
        <v>1035</v>
      </c>
      <c r="B128" s="40"/>
      <c r="C128" s="104"/>
      <c r="D128" s="105"/>
      <c r="E128" s="37"/>
      <c r="F128" s="111" t="str">
        <f t="shared" si="0"/>
        <v/>
      </c>
      <c r="G128" s="111" t="str">
        <f t="shared" si="1"/>
        <v/>
      </c>
    </row>
    <row r="129" spans="1:7" x14ac:dyDescent="0.35">
      <c r="A129" s="23" t="s">
        <v>1036</v>
      </c>
      <c r="B129" s="40"/>
      <c r="C129" s="104"/>
      <c r="D129" s="105"/>
      <c r="E129" s="40"/>
      <c r="F129" s="111" t="str">
        <f t="shared" si="0"/>
        <v/>
      </c>
      <c r="G129" s="111" t="str">
        <f t="shared" si="1"/>
        <v/>
      </c>
    </row>
    <row r="130" spans="1:7" x14ac:dyDescent="0.35">
      <c r="A130" s="23" t="s">
        <v>1037</v>
      </c>
      <c r="B130" s="40"/>
      <c r="C130" s="104"/>
      <c r="D130" s="105"/>
      <c r="E130" s="40"/>
      <c r="F130" s="111" t="str">
        <f t="shared" si="0"/>
        <v/>
      </c>
      <c r="G130" s="111" t="str">
        <f t="shared" si="1"/>
        <v/>
      </c>
    </row>
    <row r="131" spans="1:7" x14ac:dyDescent="0.35">
      <c r="A131" s="23" t="s">
        <v>1038</v>
      </c>
      <c r="B131" s="40"/>
      <c r="C131" s="104"/>
      <c r="D131" s="105"/>
      <c r="E131" s="40"/>
      <c r="F131" s="111" t="str">
        <f t="shared" si="0"/>
        <v/>
      </c>
      <c r="G131" s="111" t="str">
        <f t="shared" si="1"/>
        <v/>
      </c>
    </row>
    <row r="132" spans="1:7" x14ac:dyDescent="0.35">
      <c r="A132" s="23" t="s">
        <v>1039</v>
      </c>
      <c r="B132" s="40"/>
      <c r="C132" s="104"/>
      <c r="D132" s="105"/>
      <c r="E132" s="40"/>
      <c r="F132" s="111" t="str">
        <f t="shared" si="0"/>
        <v/>
      </c>
      <c r="G132" s="111" t="str">
        <f t="shared" si="1"/>
        <v/>
      </c>
    </row>
    <row r="133" spans="1:7" x14ac:dyDescent="0.35">
      <c r="A133" s="23" t="s">
        <v>1040</v>
      </c>
      <c r="B133" s="40"/>
      <c r="C133" s="104"/>
      <c r="D133" s="105"/>
      <c r="E133" s="40"/>
      <c r="F133" s="111" t="str">
        <f t="shared" si="0"/>
        <v/>
      </c>
      <c r="G133" s="111" t="str">
        <f t="shared" si="1"/>
        <v/>
      </c>
    </row>
    <row r="134" spans="1:7" x14ac:dyDescent="0.35">
      <c r="A134" s="23" t="s">
        <v>1041</v>
      </c>
      <c r="B134" s="40"/>
      <c r="C134" s="104"/>
      <c r="D134" s="105"/>
      <c r="E134" s="40"/>
      <c r="F134" s="111" t="str">
        <f t="shared" si="0"/>
        <v/>
      </c>
      <c r="G134" s="111" t="str">
        <f t="shared" si="1"/>
        <v/>
      </c>
    </row>
    <row r="135" spans="1:7" x14ac:dyDescent="0.35">
      <c r="A135" s="23" t="s">
        <v>1042</v>
      </c>
      <c r="B135" s="40"/>
      <c r="C135" s="104"/>
      <c r="D135" s="105"/>
      <c r="F135" s="111" t="str">
        <f t="shared" si="0"/>
        <v/>
      </c>
      <c r="G135" s="111" t="str">
        <f t="shared" si="1"/>
        <v/>
      </c>
    </row>
    <row r="136" spans="1:7" x14ac:dyDescent="0.35">
      <c r="A136" s="23" t="s">
        <v>1043</v>
      </c>
      <c r="B136" s="40"/>
      <c r="C136" s="104"/>
      <c r="D136" s="105"/>
      <c r="E136" s="59"/>
      <c r="F136" s="111" t="str">
        <f t="shared" si="0"/>
        <v/>
      </c>
      <c r="G136" s="111" t="str">
        <f t="shared" si="1"/>
        <v/>
      </c>
    </row>
    <row r="137" spans="1:7" x14ac:dyDescent="0.35">
      <c r="A137" s="23" t="s">
        <v>1044</v>
      </c>
      <c r="B137" s="40"/>
      <c r="C137" s="104"/>
      <c r="D137" s="105"/>
      <c r="E137" s="59"/>
      <c r="F137" s="111" t="str">
        <f t="shared" si="0"/>
        <v/>
      </c>
      <c r="G137" s="111" t="str">
        <f t="shared" si="1"/>
        <v/>
      </c>
    </row>
    <row r="138" spans="1:7" x14ac:dyDescent="0.35">
      <c r="A138" s="23" t="s">
        <v>1045</v>
      </c>
      <c r="B138" s="40"/>
      <c r="C138" s="104"/>
      <c r="D138" s="105"/>
      <c r="E138" s="59"/>
      <c r="F138" s="111" t="str">
        <f t="shared" si="0"/>
        <v/>
      </c>
      <c r="G138" s="111" t="str">
        <f t="shared" si="1"/>
        <v/>
      </c>
    </row>
    <row r="139" spans="1:7" x14ac:dyDescent="0.35">
      <c r="A139" s="23" t="s">
        <v>1046</v>
      </c>
      <c r="B139" s="40"/>
      <c r="C139" s="104"/>
      <c r="D139" s="105"/>
      <c r="E139" s="59"/>
      <c r="F139" s="111" t="str">
        <f t="shared" si="0"/>
        <v/>
      </c>
      <c r="G139" s="111" t="str">
        <f t="shared" si="1"/>
        <v/>
      </c>
    </row>
    <row r="140" spans="1:7" x14ac:dyDescent="0.35">
      <c r="A140" s="23" t="s">
        <v>1047</v>
      </c>
      <c r="B140" s="40"/>
      <c r="C140" s="104"/>
      <c r="D140" s="105"/>
      <c r="E140" s="59"/>
      <c r="F140" s="111" t="str">
        <f t="shared" si="0"/>
        <v/>
      </c>
      <c r="G140" s="111" t="str">
        <f t="shared" si="1"/>
        <v/>
      </c>
    </row>
    <row r="141" spans="1:7" x14ac:dyDescent="0.35">
      <c r="A141" s="23" t="s">
        <v>1048</v>
      </c>
      <c r="B141" s="40"/>
      <c r="C141" s="104"/>
      <c r="D141" s="105"/>
      <c r="E141" s="59"/>
      <c r="F141" s="111" t="str">
        <f t="shared" si="0"/>
        <v/>
      </c>
      <c r="G141" s="111" t="str">
        <f t="shared" si="1"/>
        <v/>
      </c>
    </row>
    <row r="142" spans="1:7" x14ac:dyDescent="0.35">
      <c r="A142" s="23" t="s">
        <v>1049</v>
      </c>
      <c r="B142" s="40"/>
      <c r="C142" s="104"/>
      <c r="D142" s="105"/>
      <c r="E142" s="59"/>
      <c r="F142" s="111" t="str">
        <f t="shared" si="0"/>
        <v/>
      </c>
      <c r="G142" s="111" t="str">
        <f t="shared" si="1"/>
        <v/>
      </c>
    </row>
    <row r="143" spans="1:7" x14ac:dyDescent="0.35">
      <c r="A143" s="23" t="s">
        <v>1050</v>
      </c>
      <c r="B143" s="40"/>
      <c r="C143" s="104"/>
      <c r="D143" s="105"/>
      <c r="E143" s="59"/>
      <c r="F143" s="111" t="str">
        <f t="shared" si="0"/>
        <v/>
      </c>
      <c r="G143" s="111" t="str">
        <f t="shared" si="1"/>
        <v/>
      </c>
    </row>
    <row r="144" spans="1:7" x14ac:dyDescent="0.35">
      <c r="A144" s="23" t="s">
        <v>1051</v>
      </c>
      <c r="B144" s="50" t="s">
        <v>91</v>
      </c>
      <c r="C144" s="106">
        <f>SUM(C120:C143)</f>
        <v>0</v>
      </c>
      <c r="D144" s="48">
        <f>SUM(D120:D143)</f>
        <v>0</v>
      </c>
      <c r="E144" s="59"/>
      <c r="F144" s="112">
        <f>SUM(F120:F143)</f>
        <v>0</v>
      </c>
      <c r="G144" s="112">
        <f>SUM(G120:G143)</f>
        <v>0</v>
      </c>
    </row>
    <row r="145" spans="1:7" ht="15" customHeight="1" x14ac:dyDescent="0.35">
      <c r="A145" s="42"/>
      <c r="B145" s="43" t="s">
        <v>1052</v>
      </c>
      <c r="C145" s="42" t="s">
        <v>598</v>
      </c>
      <c r="D145" s="42" t="s">
        <v>599</v>
      </c>
      <c r="E145" s="44"/>
      <c r="F145" s="42" t="s">
        <v>926</v>
      </c>
      <c r="G145" s="42" t="s">
        <v>600</v>
      </c>
    </row>
    <row r="146" spans="1:7" x14ac:dyDescent="0.35">
      <c r="A146" s="23" t="s">
        <v>1053</v>
      </c>
      <c r="B146" s="23" t="s">
        <v>631</v>
      </c>
      <c r="C146" s="101" t="s">
        <v>1152</v>
      </c>
      <c r="G146" s="23"/>
    </row>
    <row r="147" spans="1:7" x14ac:dyDescent="0.35">
      <c r="G147" s="23"/>
    </row>
    <row r="148" spans="1:7" x14ac:dyDescent="0.35">
      <c r="B148" s="40" t="s">
        <v>632</v>
      </c>
      <c r="G148" s="23"/>
    </row>
    <row r="149" spans="1:7" x14ac:dyDescent="0.35">
      <c r="A149" s="23" t="s">
        <v>1054</v>
      </c>
      <c r="B149" s="23" t="s">
        <v>634</v>
      </c>
      <c r="C149" s="104" t="s">
        <v>1152</v>
      </c>
      <c r="D149" s="105" t="s">
        <v>1152</v>
      </c>
      <c r="F149" s="111" t="str">
        <f t="shared" ref="F149:F163" si="2">IF($C$157=0,"",IF(C149="[for completion]","",C149/$C$157))</f>
        <v/>
      </c>
      <c r="G149" s="111" t="str">
        <f t="shared" ref="G149:G163" si="3">IF($D$157=0,"",IF(D149="[for completion]","",D149/$D$157))</f>
        <v/>
      </c>
    </row>
    <row r="150" spans="1:7" x14ac:dyDescent="0.35">
      <c r="A150" s="23" t="s">
        <v>1055</v>
      </c>
      <c r="B150" s="23" t="s">
        <v>636</v>
      </c>
      <c r="C150" s="104" t="s">
        <v>1152</v>
      </c>
      <c r="D150" s="105" t="s">
        <v>1152</v>
      </c>
      <c r="F150" s="111" t="str">
        <f t="shared" si="2"/>
        <v/>
      </c>
      <c r="G150" s="111" t="str">
        <f t="shared" si="3"/>
        <v/>
      </c>
    </row>
    <row r="151" spans="1:7" x14ac:dyDescent="0.35">
      <c r="A151" s="23" t="s">
        <v>1056</v>
      </c>
      <c r="B151" s="23" t="s">
        <v>638</v>
      </c>
      <c r="C151" s="104" t="s">
        <v>1152</v>
      </c>
      <c r="D151" s="105" t="s">
        <v>1152</v>
      </c>
      <c r="F151" s="111" t="str">
        <f t="shared" si="2"/>
        <v/>
      </c>
      <c r="G151" s="111" t="str">
        <f t="shared" si="3"/>
        <v/>
      </c>
    </row>
    <row r="152" spans="1:7" x14ac:dyDescent="0.35">
      <c r="A152" s="23" t="s">
        <v>1057</v>
      </c>
      <c r="B152" s="23" t="s">
        <v>640</v>
      </c>
      <c r="C152" s="104" t="s">
        <v>1152</v>
      </c>
      <c r="D152" s="105" t="s">
        <v>1152</v>
      </c>
      <c r="F152" s="111" t="str">
        <f t="shared" si="2"/>
        <v/>
      </c>
      <c r="G152" s="111" t="str">
        <f t="shared" si="3"/>
        <v/>
      </c>
    </row>
    <row r="153" spans="1:7" x14ac:dyDescent="0.35">
      <c r="A153" s="23" t="s">
        <v>1058</v>
      </c>
      <c r="B153" s="23" t="s">
        <v>642</v>
      </c>
      <c r="C153" s="104" t="s">
        <v>1152</v>
      </c>
      <c r="D153" s="105" t="s">
        <v>1152</v>
      </c>
      <c r="F153" s="111" t="str">
        <f t="shared" si="2"/>
        <v/>
      </c>
      <c r="G153" s="111" t="str">
        <f t="shared" si="3"/>
        <v/>
      </c>
    </row>
    <row r="154" spans="1:7" x14ac:dyDescent="0.35">
      <c r="A154" s="23" t="s">
        <v>1059</v>
      </c>
      <c r="B154" s="23" t="s">
        <v>644</v>
      </c>
      <c r="C154" s="104" t="s">
        <v>1152</v>
      </c>
      <c r="D154" s="105" t="s">
        <v>1152</v>
      </c>
      <c r="F154" s="111" t="str">
        <f t="shared" si="2"/>
        <v/>
      </c>
      <c r="G154" s="111" t="str">
        <f t="shared" si="3"/>
        <v/>
      </c>
    </row>
    <row r="155" spans="1:7" x14ac:dyDescent="0.35">
      <c r="A155" s="23" t="s">
        <v>1060</v>
      </c>
      <c r="B155" s="23" t="s">
        <v>646</v>
      </c>
      <c r="C155" s="104" t="s">
        <v>1152</v>
      </c>
      <c r="D155" s="105" t="s">
        <v>1152</v>
      </c>
      <c r="F155" s="111" t="str">
        <f t="shared" si="2"/>
        <v/>
      </c>
      <c r="G155" s="111" t="str">
        <f t="shared" si="3"/>
        <v/>
      </c>
    </row>
    <row r="156" spans="1:7" x14ac:dyDescent="0.35">
      <c r="A156" s="23" t="s">
        <v>1061</v>
      </c>
      <c r="B156" s="23" t="s">
        <v>648</v>
      </c>
      <c r="C156" s="104" t="s">
        <v>1152</v>
      </c>
      <c r="D156" s="105" t="s">
        <v>1152</v>
      </c>
      <c r="F156" s="111" t="str">
        <f t="shared" si="2"/>
        <v/>
      </c>
      <c r="G156" s="111" t="str">
        <f t="shared" si="3"/>
        <v/>
      </c>
    </row>
    <row r="157" spans="1:7" x14ac:dyDescent="0.35">
      <c r="A157" s="23" t="s">
        <v>1062</v>
      </c>
      <c r="B157" s="50" t="s">
        <v>91</v>
      </c>
      <c r="C157" s="104">
        <f>SUM(C149:C156)</f>
        <v>0</v>
      </c>
      <c r="D157" s="105">
        <f>SUM(D149:D156)</f>
        <v>0</v>
      </c>
      <c r="F157" s="101">
        <f>SUM(F149:F156)</f>
        <v>0</v>
      </c>
      <c r="G157" s="101">
        <f>SUM(G149:G156)</f>
        <v>0</v>
      </c>
    </row>
    <row r="158" spans="1:7" hidden="1" outlineLevel="1" x14ac:dyDescent="0.35">
      <c r="A158" s="23" t="s">
        <v>1063</v>
      </c>
      <c r="B158" s="52" t="s">
        <v>651</v>
      </c>
      <c r="C158" s="104"/>
      <c r="D158" s="105"/>
      <c r="F158" s="111" t="str">
        <f t="shared" si="2"/>
        <v/>
      </c>
      <c r="G158" s="111" t="str">
        <f t="shared" si="3"/>
        <v/>
      </c>
    </row>
    <row r="159" spans="1:7" hidden="1" outlineLevel="1" x14ac:dyDescent="0.35">
      <c r="A159" s="23" t="s">
        <v>1064</v>
      </c>
      <c r="B159" s="52" t="s">
        <v>653</v>
      </c>
      <c r="C159" s="104"/>
      <c r="D159" s="105"/>
      <c r="F159" s="111" t="str">
        <f t="shared" si="2"/>
        <v/>
      </c>
      <c r="G159" s="111" t="str">
        <f t="shared" si="3"/>
        <v/>
      </c>
    </row>
    <row r="160" spans="1:7" hidden="1" outlineLevel="1" x14ac:dyDescent="0.35">
      <c r="A160" s="23" t="s">
        <v>1065</v>
      </c>
      <c r="B160" s="52" t="s">
        <v>655</v>
      </c>
      <c r="C160" s="104"/>
      <c r="D160" s="105"/>
      <c r="F160" s="111" t="str">
        <f t="shared" si="2"/>
        <v/>
      </c>
      <c r="G160" s="111" t="str">
        <f t="shared" si="3"/>
        <v/>
      </c>
    </row>
    <row r="161" spans="1:7" hidden="1" outlineLevel="1" x14ac:dyDescent="0.35">
      <c r="A161" s="23" t="s">
        <v>1066</v>
      </c>
      <c r="B161" s="52" t="s">
        <v>657</v>
      </c>
      <c r="C161" s="104"/>
      <c r="D161" s="105"/>
      <c r="F161" s="111" t="str">
        <f t="shared" si="2"/>
        <v/>
      </c>
      <c r="G161" s="111" t="str">
        <f t="shared" si="3"/>
        <v/>
      </c>
    </row>
    <row r="162" spans="1:7" hidden="1" outlineLevel="1" x14ac:dyDescent="0.35">
      <c r="A162" s="23" t="s">
        <v>1067</v>
      </c>
      <c r="B162" s="52" t="s">
        <v>659</v>
      </c>
      <c r="C162" s="104"/>
      <c r="D162" s="105"/>
      <c r="F162" s="111" t="str">
        <f t="shared" si="2"/>
        <v/>
      </c>
      <c r="G162" s="111" t="str">
        <f t="shared" si="3"/>
        <v/>
      </c>
    </row>
    <row r="163" spans="1:7" hidden="1" outlineLevel="1" x14ac:dyDescent="0.35">
      <c r="A163" s="23" t="s">
        <v>1068</v>
      </c>
      <c r="B163" s="52" t="s">
        <v>661</v>
      </c>
      <c r="C163" s="104"/>
      <c r="D163" s="105"/>
      <c r="F163" s="111" t="str">
        <f t="shared" si="2"/>
        <v/>
      </c>
      <c r="G163" s="111" t="str">
        <f t="shared" si="3"/>
        <v/>
      </c>
    </row>
    <row r="164" spans="1:7" hidden="1" outlineLevel="1" x14ac:dyDescent="0.35">
      <c r="A164" s="23" t="s">
        <v>1069</v>
      </c>
      <c r="B164" s="52"/>
      <c r="F164" s="49"/>
      <c r="G164" s="49"/>
    </row>
    <row r="165" spans="1:7" hidden="1" outlineLevel="1" x14ac:dyDescent="0.35">
      <c r="A165" s="23" t="s">
        <v>1070</v>
      </c>
      <c r="B165" s="52"/>
      <c r="F165" s="49"/>
      <c r="G165" s="49"/>
    </row>
    <row r="166" spans="1:7" hidden="1" outlineLevel="1" x14ac:dyDescent="0.35">
      <c r="A166" s="23" t="s">
        <v>1071</v>
      </c>
      <c r="B166" s="52"/>
      <c r="F166" s="49"/>
      <c r="G166" s="49"/>
    </row>
    <row r="167" spans="1:7" ht="15" customHeight="1" collapsed="1" x14ac:dyDescent="0.35">
      <c r="A167" s="42"/>
      <c r="B167" s="43" t="s">
        <v>1072</v>
      </c>
      <c r="C167" s="42" t="s">
        <v>598</v>
      </c>
      <c r="D167" s="42" t="s">
        <v>599</v>
      </c>
      <c r="E167" s="44"/>
      <c r="F167" s="42" t="s">
        <v>926</v>
      </c>
      <c r="G167" s="42" t="s">
        <v>600</v>
      </c>
    </row>
    <row r="168" spans="1:7" x14ac:dyDescent="0.35">
      <c r="A168" s="23" t="s">
        <v>1073</v>
      </c>
      <c r="B168" s="23" t="s">
        <v>631</v>
      </c>
      <c r="C168" s="101" t="s">
        <v>1152</v>
      </c>
      <c r="G168" s="23"/>
    </row>
    <row r="169" spans="1:7" x14ac:dyDescent="0.35">
      <c r="G169" s="23"/>
    </row>
    <row r="170" spans="1:7" x14ac:dyDescent="0.35">
      <c r="B170" s="40" t="s">
        <v>632</v>
      </c>
      <c r="G170" s="23"/>
    </row>
    <row r="171" spans="1:7" x14ac:dyDescent="0.35">
      <c r="A171" s="23" t="s">
        <v>1074</v>
      </c>
      <c r="B171" s="23" t="s">
        <v>634</v>
      </c>
      <c r="C171" s="104" t="s">
        <v>1152</v>
      </c>
      <c r="D171" s="105" t="s">
        <v>1152</v>
      </c>
      <c r="F171" s="111" t="str">
        <f>IF($C$179=0,"",IF(C171="[Mark as ND1 if not relevant]","",C171/$C$179))</f>
        <v/>
      </c>
      <c r="G171" s="111" t="str">
        <f>IF($D$179=0,"",IF(D171="[Mark as ND1 if not relevant]","",D171/$D$179))</f>
        <v/>
      </c>
    </row>
    <row r="172" spans="1:7" x14ac:dyDescent="0.35">
      <c r="A172" s="23" t="s">
        <v>1075</v>
      </c>
      <c r="B172" s="23" t="s">
        <v>636</v>
      </c>
      <c r="C172" s="104" t="s">
        <v>1152</v>
      </c>
      <c r="D172" s="105" t="s">
        <v>1152</v>
      </c>
      <c r="F172" s="111" t="str">
        <f t="shared" ref="F172:F178" si="4">IF($C$179=0,"",IF(C172="[Mark as ND1 if not relevant]","",C172/$C$179))</f>
        <v/>
      </c>
      <c r="G172" s="111" t="str">
        <f t="shared" ref="G172:G178" si="5">IF($D$179=0,"",IF(D172="[Mark as ND1 if not relevant]","",D172/$D$179))</f>
        <v/>
      </c>
    </row>
    <row r="173" spans="1:7" x14ac:dyDescent="0.35">
      <c r="A173" s="23" t="s">
        <v>1076</v>
      </c>
      <c r="B173" s="23" t="s">
        <v>638</v>
      </c>
      <c r="C173" s="104" t="s">
        <v>1152</v>
      </c>
      <c r="D173" s="105" t="s">
        <v>1152</v>
      </c>
      <c r="F173" s="111" t="str">
        <f t="shared" si="4"/>
        <v/>
      </c>
      <c r="G173" s="111" t="str">
        <f t="shared" si="5"/>
        <v/>
      </c>
    </row>
    <row r="174" spans="1:7" x14ac:dyDescent="0.35">
      <c r="A174" s="23" t="s">
        <v>1077</v>
      </c>
      <c r="B174" s="23" t="s">
        <v>640</v>
      </c>
      <c r="C174" s="104" t="s">
        <v>1152</v>
      </c>
      <c r="D174" s="105" t="s">
        <v>1152</v>
      </c>
      <c r="F174" s="111" t="str">
        <f t="shared" si="4"/>
        <v/>
      </c>
      <c r="G174" s="111" t="str">
        <f t="shared" si="5"/>
        <v/>
      </c>
    </row>
    <row r="175" spans="1:7" x14ac:dyDescent="0.35">
      <c r="A175" s="23" t="s">
        <v>1078</v>
      </c>
      <c r="B175" s="23" t="s">
        <v>642</v>
      </c>
      <c r="C175" s="104" t="s">
        <v>1152</v>
      </c>
      <c r="D175" s="105" t="s">
        <v>1152</v>
      </c>
      <c r="F175" s="111" t="str">
        <f t="shared" si="4"/>
        <v/>
      </c>
      <c r="G175" s="111" t="str">
        <f t="shared" si="5"/>
        <v/>
      </c>
    </row>
    <row r="176" spans="1:7" x14ac:dyDescent="0.35">
      <c r="A176" s="23" t="s">
        <v>1079</v>
      </c>
      <c r="B176" s="23" t="s">
        <v>644</v>
      </c>
      <c r="C176" s="104" t="s">
        <v>1152</v>
      </c>
      <c r="D176" s="105" t="s">
        <v>1152</v>
      </c>
      <c r="F176" s="111" t="str">
        <f t="shared" si="4"/>
        <v/>
      </c>
      <c r="G176" s="111" t="str">
        <f t="shared" si="5"/>
        <v/>
      </c>
    </row>
    <row r="177" spans="1:7" x14ac:dyDescent="0.35">
      <c r="A177" s="23" t="s">
        <v>1080</v>
      </c>
      <c r="B177" s="23" t="s">
        <v>646</v>
      </c>
      <c r="C177" s="104" t="s">
        <v>1152</v>
      </c>
      <c r="D177" s="105" t="s">
        <v>1152</v>
      </c>
      <c r="F177" s="111" t="str">
        <f t="shared" si="4"/>
        <v/>
      </c>
      <c r="G177" s="111" t="str">
        <f t="shared" si="5"/>
        <v/>
      </c>
    </row>
    <row r="178" spans="1:7" x14ac:dyDescent="0.35">
      <c r="A178" s="23" t="s">
        <v>1081</v>
      </c>
      <c r="B178" s="23" t="s">
        <v>648</v>
      </c>
      <c r="C178" s="104" t="s">
        <v>1152</v>
      </c>
      <c r="D178" s="105" t="s">
        <v>1152</v>
      </c>
      <c r="F178" s="111" t="str">
        <f t="shared" si="4"/>
        <v/>
      </c>
      <c r="G178" s="111" t="str">
        <f t="shared" si="5"/>
        <v/>
      </c>
    </row>
    <row r="179" spans="1:7" x14ac:dyDescent="0.35">
      <c r="A179" s="23" t="s">
        <v>1082</v>
      </c>
      <c r="B179" s="50" t="s">
        <v>91</v>
      </c>
      <c r="C179" s="104">
        <f>SUM(C171:C178)</f>
        <v>0</v>
      </c>
      <c r="D179" s="105">
        <f>SUM(D171:D178)</f>
        <v>0</v>
      </c>
      <c r="F179" s="101">
        <f>SUM(F171:F178)</f>
        <v>0</v>
      </c>
      <c r="G179" s="101">
        <f>SUM(G171:G178)</f>
        <v>0</v>
      </c>
    </row>
    <row r="180" spans="1:7" hidden="1" outlineLevel="1" x14ac:dyDescent="0.35">
      <c r="A180" s="23" t="s">
        <v>1083</v>
      </c>
      <c r="B180" s="52" t="s">
        <v>651</v>
      </c>
      <c r="C180" s="104"/>
      <c r="D180" s="105"/>
      <c r="F180" s="111" t="str">
        <f t="shared" ref="F180:F185" si="6">IF($C$179=0,"",IF(C180="[for completion]","",C180/$C$179))</f>
        <v/>
      </c>
      <c r="G180" s="111" t="str">
        <f t="shared" ref="G180:G185" si="7">IF($D$179=0,"",IF(D180="[for completion]","",D180/$D$179))</f>
        <v/>
      </c>
    </row>
    <row r="181" spans="1:7" hidden="1" outlineLevel="1" x14ac:dyDescent="0.35">
      <c r="A181" s="23" t="s">
        <v>1084</v>
      </c>
      <c r="B181" s="52" t="s">
        <v>653</v>
      </c>
      <c r="C181" s="104"/>
      <c r="D181" s="105"/>
      <c r="F181" s="111" t="str">
        <f t="shared" si="6"/>
        <v/>
      </c>
      <c r="G181" s="111" t="str">
        <f t="shared" si="7"/>
        <v/>
      </c>
    </row>
    <row r="182" spans="1:7" hidden="1" outlineLevel="1" x14ac:dyDescent="0.35">
      <c r="A182" s="23" t="s">
        <v>1085</v>
      </c>
      <c r="B182" s="52" t="s">
        <v>655</v>
      </c>
      <c r="C182" s="104"/>
      <c r="D182" s="105"/>
      <c r="F182" s="111" t="str">
        <f t="shared" si="6"/>
        <v/>
      </c>
      <c r="G182" s="111" t="str">
        <f t="shared" si="7"/>
        <v/>
      </c>
    </row>
    <row r="183" spans="1:7" hidden="1" outlineLevel="1" x14ac:dyDescent="0.35">
      <c r="A183" s="23" t="s">
        <v>1086</v>
      </c>
      <c r="B183" s="52" t="s">
        <v>657</v>
      </c>
      <c r="C183" s="104"/>
      <c r="D183" s="105"/>
      <c r="F183" s="111" t="str">
        <f t="shared" si="6"/>
        <v/>
      </c>
      <c r="G183" s="111" t="str">
        <f t="shared" si="7"/>
        <v/>
      </c>
    </row>
    <row r="184" spans="1:7" hidden="1" outlineLevel="1" x14ac:dyDescent="0.35">
      <c r="A184" s="23" t="s">
        <v>1087</v>
      </c>
      <c r="B184" s="52" t="s">
        <v>659</v>
      </c>
      <c r="C184" s="104"/>
      <c r="D184" s="105"/>
      <c r="F184" s="111" t="str">
        <f t="shared" si="6"/>
        <v/>
      </c>
      <c r="G184" s="111" t="str">
        <f t="shared" si="7"/>
        <v/>
      </c>
    </row>
    <row r="185" spans="1:7" hidden="1" outlineLevel="1" x14ac:dyDescent="0.35">
      <c r="A185" s="23" t="s">
        <v>1088</v>
      </c>
      <c r="B185" s="52" t="s">
        <v>661</v>
      </c>
      <c r="C185" s="104"/>
      <c r="D185" s="105"/>
      <c r="F185" s="111" t="str">
        <f t="shared" si="6"/>
        <v/>
      </c>
      <c r="G185" s="111" t="str">
        <f t="shared" si="7"/>
        <v/>
      </c>
    </row>
    <row r="186" spans="1:7" hidden="1" outlineLevel="1" x14ac:dyDescent="0.35">
      <c r="A186" s="23" t="s">
        <v>1089</v>
      </c>
      <c r="B186" s="52"/>
      <c r="F186" s="49"/>
      <c r="G186" s="49"/>
    </row>
    <row r="187" spans="1:7" hidden="1" outlineLevel="1" x14ac:dyDescent="0.35">
      <c r="A187" s="23" t="s">
        <v>1090</v>
      </c>
      <c r="B187" s="52"/>
      <c r="F187" s="49"/>
      <c r="G187" s="49"/>
    </row>
    <row r="188" spans="1:7" hidden="1" outlineLevel="1" x14ac:dyDescent="0.35">
      <c r="A188" s="23" t="s">
        <v>1091</v>
      </c>
      <c r="B188" s="52"/>
      <c r="F188" s="49"/>
      <c r="G188" s="49"/>
    </row>
    <row r="189" spans="1:7" ht="15" customHeight="1" collapsed="1" x14ac:dyDescent="0.35">
      <c r="A189" s="42"/>
      <c r="B189" s="43" t="s">
        <v>1092</v>
      </c>
      <c r="C189" s="42" t="s">
        <v>926</v>
      </c>
      <c r="D189" s="42" t="s">
        <v>2921</v>
      </c>
      <c r="E189" s="44"/>
      <c r="F189" s="42"/>
      <c r="G189" s="42"/>
    </row>
    <row r="190" spans="1:7" x14ac:dyDescent="0.35">
      <c r="A190" s="23" t="s">
        <v>1093</v>
      </c>
      <c r="B190" s="40" t="s">
        <v>525</v>
      </c>
      <c r="C190" s="101" t="s">
        <v>33</v>
      </c>
      <c r="D190" s="104" t="s">
        <v>33</v>
      </c>
      <c r="E190" s="101"/>
      <c r="F190" s="101"/>
      <c r="G190" s="59"/>
    </row>
    <row r="191" spans="1:7" x14ac:dyDescent="0.35">
      <c r="A191" s="23" t="s">
        <v>1094</v>
      </c>
      <c r="B191" s="40" t="s">
        <v>525</v>
      </c>
      <c r="C191" s="101" t="s">
        <v>33</v>
      </c>
      <c r="D191" s="104" t="s">
        <v>33</v>
      </c>
      <c r="E191" s="101"/>
      <c r="F191" s="101"/>
      <c r="G191" s="59"/>
    </row>
    <row r="192" spans="1:7" x14ac:dyDescent="0.35">
      <c r="A192" s="23" t="s">
        <v>1095</v>
      </c>
      <c r="B192" s="40" t="s">
        <v>525</v>
      </c>
      <c r="C192" s="101" t="s">
        <v>33</v>
      </c>
      <c r="D192" s="104" t="s">
        <v>33</v>
      </c>
      <c r="E192" s="59"/>
      <c r="F192" s="59"/>
      <c r="G192" s="59"/>
    </row>
    <row r="193" spans="1:7" x14ac:dyDescent="0.35">
      <c r="A193" s="23" t="s">
        <v>1096</v>
      </c>
      <c r="B193" s="40" t="s">
        <v>525</v>
      </c>
      <c r="C193" s="101" t="s">
        <v>33</v>
      </c>
      <c r="D193" s="104" t="s">
        <v>33</v>
      </c>
      <c r="E193" s="59"/>
      <c r="F193" s="59"/>
      <c r="G193" s="59"/>
    </row>
    <row r="194" spans="1:7" x14ac:dyDescent="0.35">
      <c r="A194" s="23" t="s">
        <v>1097</v>
      </c>
      <c r="B194" s="40" t="s">
        <v>525</v>
      </c>
      <c r="C194" s="101" t="s">
        <v>33</v>
      </c>
      <c r="D194" s="104" t="s">
        <v>33</v>
      </c>
      <c r="E194" s="59"/>
      <c r="F194" s="59"/>
      <c r="G194" s="59"/>
    </row>
    <row r="195" spans="1:7" x14ac:dyDescent="0.35">
      <c r="A195" s="23" t="s">
        <v>1098</v>
      </c>
      <c r="B195" s="40" t="s">
        <v>525</v>
      </c>
      <c r="C195" s="101" t="s">
        <v>33</v>
      </c>
      <c r="D195" s="104" t="s">
        <v>33</v>
      </c>
      <c r="E195" s="59"/>
      <c r="F195" s="59"/>
      <c r="G195" s="59"/>
    </row>
    <row r="196" spans="1:7" x14ac:dyDescent="0.35">
      <c r="A196" s="23" t="s">
        <v>1099</v>
      </c>
      <c r="B196" s="40" t="s">
        <v>525</v>
      </c>
      <c r="C196" s="101" t="s">
        <v>33</v>
      </c>
      <c r="D196" s="104" t="s">
        <v>33</v>
      </c>
      <c r="E196" s="59"/>
      <c r="F196" s="59"/>
      <c r="G196" s="59"/>
    </row>
    <row r="197" spans="1:7" x14ac:dyDescent="0.35">
      <c r="A197" s="23" t="s">
        <v>1100</v>
      </c>
      <c r="B197" s="40" t="s">
        <v>525</v>
      </c>
      <c r="C197" s="101" t="s">
        <v>33</v>
      </c>
      <c r="D197" s="104" t="s">
        <v>33</v>
      </c>
      <c r="E197" s="59"/>
      <c r="F197" s="59"/>
    </row>
    <row r="198" spans="1:7" x14ac:dyDescent="0.35">
      <c r="A198" s="23" t="s">
        <v>1101</v>
      </c>
      <c r="B198" s="40" t="s">
        <v>525</v>
      </c>
      <c r="C198" s="101" t="s">
        <v>33</v>
      </c>
      <c r="D198" s="104" t="s">
        <v>33</v>
      </c>
      <c r="E198" s="59"/>
      <c r="F198" s="59"/>
    </row>
    <row r="199" spans="1:7" x14ac:dyDescent="0.35">
      <c r="A199" s="23" t="s">
        <v>1102</v>
      </c>
      <c r="B199" s="40" t="s">
        <v>525</v>
      </c>
      <c r="C199" s="101" t="s">
        <v>33</v>
      </c>
      <c r="D199" s="104" t="s">
        <v>33</v>
      </c>
      <c r="E199" s="59"/>
      <c r="F199" s="59"/>
    </row>
    <row r="200" spans="1:7" x14ac:dyDescent="0.35">
      <c r="A200" s="23" t="s">
        <v>1103</v>
      </c>
      <c r="B200" s="40" t="s">
        <v>525</v>
      </c>
      <c r="C200" s="101" t="s">
        <v>33</v>
      </c>
      <c r="D200" s="104" t="s">
        <v>33</v>
      </c>
      <c r="E200" s="59"/>
      <c r="F200" s="59"/>
    </row>
    <row r="201" spans="1:7" x14ac:dyDescent="0.35">
      <c r="A201" s="23" t="s">
        <v>1104</v>
      </c>
      <c r="B201" s="40" t="s">
        <v>525</v>
      </c>
      <c r="C201" s="101" t="s">
        <v>33</v>
      </c>
      <c r="D201" s="104" t="s">
        <v>33</v>
      </c>
      <c r="E201" s="59"/>
      <c r="F201" s="59"/>
    </row>
    <row r="202" spans="1:7" x14ac:dyDescent="0.35">
      <c r="A202" s="23" t="s">
        <v>1105</v>
      </c>
      <c r="B202" s="40" t="s">
        <v>525</v>
      </c>
      <c r="C202" s="101" t="s">
        <v>33</v>
      </c>
      <c r="D202" s="104" t="s">
        <v>33</v>
      </c>
    </row>
    <row r="203" spans="1:7" x14ac:dyDescent="0.35">
      <c r="A203" s="23" t="s">
        <v>1106</v>
      </c>
      <c r="B203" s="40" t="s">
        <v>525</v>
      </c>
      <c r="C203" s="101" t="s">
        <v>33</v>
      </c>
      <c r="D203" s="104" t="s">
        <v>33</v>
      </c>
    </row>
    <row r="204" spans="1:7" x14ac:dyDescent="0.35">
      <c r="A204" s="23" t="s">
        <v>1107</v>
      </c>
      <c r="B204" s="40" t="s">
        <v>525</v>
      </c>
      <c r="C204" s="101" t="s">
        <v>33</v>
      </c>
      <c r="D204" s="104" t="s">
        <v>33</v>
      </c>
    </row>
    <row r="205" spans="1:7" x14ac:dyDescent="0.35">
      <c r="A205" s="23" t="s">
        <v>1108</v>
      </c>
      <c r="B205" s="40" t="s">
        <v>525</v>
      </c>
      <c r="C205" s="101" t="s">
        <v>33</v>
      </c>
      <c r="D205" s="104" t="s">
        <v>33</v>
      </c>
    </row>
    <row r="206" spans="1:7" x14ac:dyDescent="0.35">
      <c r="A206" s="23" t="s">
        <v>1109</v>
      </c>
      <c r="B206" s="40" t="s">
        <v>525</v>
      </c>
      <c r="C206" s="101" t="s">
        <v>33</v>
      </c>
      <c r="D206" s="104" t="s">
        <v>33</v>
      </c>
    </row>
    <row r="207" spans="1:7" hidden="1" outlineLevel="1" x14ac:dyDescent="0.35">
      <c r="A207" s="23" t="s">
        <v>1110</v>
      </c>
    </row>
    <row r="208" spans="1:7" hidden="1" outlineLevel="1" x14ac:dyDescent="0.35">
      <c r="A208" s="23" t="s">
        <v>1111</v>
      </c>
    </row>
    <row r="209" spans="1:7" hidden="1" outlineLevel="1" x14ac:dyDescent="0.35">
      <c r="A209" s="23" t="s">
        <v>1112</v>
      </c>
    </row>
    <row r="210" spans="1:7" hidden="1" outlineLevel="1" x14ac:dyDescent="0.35">
      <c r="A210" s="23" t="s">
        <v>1113</v>
      </c>
    </row>
    <row r="211" spans="1:7" hidden="1" outlineLevel="1" x14ac:dyDescent="0.35">
      <c r="A211" s="23" t="s">
        <v>1114</v>
      </c>
    </row>
    <row r="212" spans="1:7" collapsed="1" x14ac:dyDescent="0.35">
      <c r="A212" s="42"/>
      <c r="B212" s="43" t="s">
        <v>2922</v>
      </c>
      <c r="C212" s="42" t="s">
        <v>926</v>
      </c>
      <c r="D212" s="42" t="s">
        <v>2921</v>
      </c>
      <c r="E212" s="44"/>
      <c r="F212" s="42"/>
      <c r="G212" s="42"/>
    </row>
    <row r="213" spans="1:7" x14ac:dyDescent="0.35">
      <c r="A213" s="177" t="s">
        <v>2923</v>
      </c>
      <c r="B213" s="186" t="s">
        <v>525</v>
      </c>
      <c r="C213" s="187" t="s">
        <v>33</v>
      </c>
      <c r="D213" s="104" t="s">
        <v>33</v>
      </c>
    </row>
    <row r="214" spans="1:7" x14ac:dyDescent="0.35">
      <c r="A214" s="177" t="s">
        <v>2924</v>
      </c>
      <c r="B214" s="186" t="s">
        <v>525</v>
      </c>
      <c r="C214" s="187" t="s">
        <v>33</v>
      </c>
      <c r="D214" s="104" t="s">
        <v>33</v>
      </c>
    </row>
    <row r="215" spans="1:7" x14ac:dyDescent="0.35">
      <c r="A215" s="177" t="s">
        <v>2925</v>
      </c>
      <c r="B215" s="186" t="s">
        <v>525</v>
      </c>
      <c r="C215" s="187" t="s">
        <v>33</v>
      </c>
      <c r="D215" s="104" t="s">
        <v>33</v>
      </c>
    </row>
    <row r="216" spans="1:7" x14ac:dyDescent="0.35">
      <c r="A216" s="177" t="s">
        <v>2926</v>
      </c>
      <c r="B216" s="186" t="s">
        <v>525</v>
      </c>
      <c r="C216" s="187" t="s">
        <v>33</v>
      </c>
      <c r="D216" s="104" t="s">
        <v>33</v>
      </c>
    </row>
    <row r="217" spans="1:7" x14ac:dyDescent="0.35">
      <c r="A217" s="177" t="s">
        <v>2927</v>
      </c>
      <c r="B217" s="186" t="s">
        <v>525</v>
      </c>
      <c r="C217" s="187" t="s">
        <v>33</v>
      </c>
      <c r="D217" s="104" t="s">
        <v>33</v>
      </c>
    </row>
    <row r="218" spans="1:7" x14ac:dyDescent="0.35">
      <c r="A218" s="177" t="s">
        <v>2928</v>
      </c>
      <c r="B218" s="186" t="s">
        <v>525</v>
      </c>
      <c r="C218" s="187" t="s">
        <v>33</v>
      </c>
      <c r="D218" s="104" t="s">
        <v>33</v>
      </c>
    </row>
    <row r="219" spans="1:7" x14ac:dyDescent="0.35">
      <c r="A219" s="177" t="s">
        <v>2929</v>
      </c>
      <c r="B219" s="186" t="s">
        <v>525</v>
      </c>
      <c r="C219" s="187" t="s">
        <v>33</v>
      </c>
      <c r="D219" s="104" t="s">
        <v>33</v>
      </c>
    </row>
    <row r="220" spans="1:7" x14ac:dyDescent="0.35">
      <c r="A220" s="177" t="s">
        <v>2930</v>
      </c>
      <c r="B220" s="186" t="s">
        <v>525</v>
      </c>
      <c r="C220" s="187" t="s">
        <v>33</v>
      </c>
      <c r="D220" s="104" t="s">
        <v>33</v>
      </c>
    </row>
    <row r="221" spans="1:7" x14ac:dyDescent="0.35">
      <c r="A221" s="177" t="s">
        <v>2931</v>
      </c>
      <c r="B221" s="186" t="s">
        <v>525</v>
      </c>
      <c r="C221" s="187" t="s">
        <v>33</v>
      </c>
      <c r="D221" s="104" t="s">
        <v>33</v>
      </c>
    </row>
    <row r="222" spans="1:7" x14ac:dyDescent="0.35">
      <c r="A222" s="177" t="s">
        <v>2932</v>
      </c>
      <c r="B222" s="186" t="s">
        <v>525</v>
      </c>
      <c r="C222" s="187" t="s">
        <v>33</v>
      </c>
      <c r="D222" s="104" t="s">
        <v>33</v>
      </c>
    </row>
    <row r="223" spans="1:7" x14ac:dyDescent="0.35">
      <c r="A223" s="177" t="s">
        <v>2933</v>
      </c>
      <c r="B223" s="186" t="s">
        <v>525</v>
      </c>
      <c r="C223" s="187" t="s">
        <v>33</v>
      </c>
      <c r="D223" s="104" t="s">
        <v>33</v>
      </c>
    </row>
    <row r="224" spans="1:7" x14ac:dyDescent="0.35">
      <c r="A224" s="177" t="s">
        <v>2934</v>
      </c>
      <c r="B224" s="186" t="s">
        <v>525</v>
      </c>
      <c r="C224" s="187" t="s">
        <v>33</v>
      </c>
      <c r="D224" s="104" t="s">
        <v>33</v>
      </c>
    </row>
    <row r="225" spans="1:7" x14ac:dyDescent="0.35">
      <c r="A225" s="177" t="s">
        <v>2935</v>
      </c>
      <c r="B225" s="186" t="s">
        <v>525</v>
      </c>
      <c r="C225" s="187" t="s">
        <v>33</v>
      </c>
      <c r="D225" s="104" t="s">
        <v>33</v>
      </c>
    </row>
    <row r="226" spans="1:7" x14ac:dyDescent="0.35">
      <c r="A226" s="177" t="s">
        <v>2936</v>
      </c>
      <c r="B226" s="186" t="s">
        <v>525</v>
      </c>
      <c r="C226" s="187" t="s">
        <v>33</v>
      </c>
      <c r="D226" s="104" t="s">
        <v>33</v>
      </c>
    </row>
    <row r="227" spans="1:7" x14ac:dyDescent="0.35">
      <c r="A227" s="177" t="s">
        <v>2937</v>
      </c>
      <c r="B227" s="186" t="s">
        <v>525</v>
      </c>
      <c r="C227" s="187" t="s">
        <v>33</v>
      </c>
      <c r="D227" s="104" t="s">
        <v>33</v>
      </c>
    </row>
    <row r="228" spans="1:7" x14ac:dyDescent="0.35">
      <c r="A228" s="177" t="s">
        <v>2938</v>
      </c>
      <c r="B228" s="186" t="s">
        <v>525</v>
      </c>
      <c r="C228" s="187" t="s">
        <v>33</v>
      </c>
      <c r="D228" s="104" t="s">
        <v>33</v>
      </c>
    </row>
    <row r="229" spans="1:7" x14ac:dyDescent="0.35">
      <c r="A229" s="177" t="s">
        <v>2939</v>
      </c>
      <c r="B229" s="186" t="s">
        <v>525</v>
      </c>
      <c r="C229" s="187" t="s">
        <v>33</v>
      </c>
      <c r="D229" s="104" t="s">
        <v>33</v>
      </c>
    </row>
    <row r="230" spans="1:7" x14ac:dyDescent="0.35">
      <c r="A230" s="23" t="s">
        <v>2973</v>
      </c>
      <c r="B230" s="186"/>
      <c r="C230" s="187"/>
      <c r="D230" s="104"/>
    </row>
    <row r="231" spans="1:7" x14ac:dyDescent="0.35">
      <c r="A231" s="23" t="s">
        <v>2974</v>
      </c>
      <c r="B231" s="186"/>
      <c r="C231" s="187"/>
      <c r="D231" s="104"/>
    </row>
    <row r="232" spans="1:7" x14ac:dyDescent="0.35">
      <c r="A232" s="23" t="s">
        <v>2975</v>
      </c>
      <c r="B232" s="186"/>
      <c r="C232" s="187"/>
      <c r="D232" s="104"/>
    </row>
    <row r="233" spans="1:7" x14ac:dyDescent="0.35">
      <c r="A233" s="23" t="s">
        <v>2976</v>
      </c>
      <c r="B233" s="186"/>
      <c r="C233" s="187"/>
      <c r="D233" s="104"/>
    </row>
    <row r="234" spans="1:7" x14ac:dyDescent="0.35">
      <c r="A234" s="23" t="s">
        <v>2977</v>
      </c>
      <c r="B234" s="186"/>
      <c r="C234" s="187"/>
      <c r="D234" s="104"/>
    </row>
    <row r="235" spans="1:7" x14ac:dyDescent="0.35">
      <c r="A235" s="42"/>
      <c r="B235" s="43" t="s">
        <v>2940</v>
      </c>
      <c r="C235" s="42" t="s">
        <v>926</v>
      </c>
      <c r="D235" s="42" t="s">
        <v>2921</v>
      </c>
      <c r="E235" s="44"/>
      <c r="F235" s="42"/>
      <c r="G235" s="42"/>
    </row>
    <row r="236" spans="1:7" x14ac:dyDescent="0.35">
      <c r="A236" s="177" t="s">
        <v>2941</v>
      </c>
      <c r="B236" s="186" t="s">
        <v>525</v>
      </c>
      <c r="C236" s="187" t="s">
        <v>33</v>
      </c>
      <c r="D236" s="104" t="s">
        <v>33</v>
      </c>
    </row>
    <row r="237" spans="1:7" x14ac:dyDescent="0.35">
      <c r="A237" s="177" t="s">
        <v>2942</v>
      </c>
      <c r="B237" s="186" t="s">
        <v>525</v>
      </c>
      <c r="C237" s="187" t="s">
        <v>33</v>
      </c>
      <c r="D237" s="104" t="s">
        <v>33</v>
      </c>
    </row>
    <row r="238" spans="1:7" x14ac:dyDescent="0.35">
      <c r="A238" s="177" t="s">
        <v>2943</v>
      </c>
      <c r="B238" s="186" t="s">
        <v>525</v>
      </c>
      <c r="C238" s="187" t="s">
        <v>33</v>
      </c>
      <c r="D238" s="104" t="s">
        <v>33</v>
      </c>
    </row>
    <row r="239" spans="1:7" x14ac:dyDescent="0.35">
      <c r="A239" s="177" t="s">
        <v>2944</v>
      </c>
      <c r="B239" s="186" t="s">
        <v>525</v>
      </c>
      <c r="C239" s="187" t="s">
        <v>33</v>
      </c>
      <c r="D239" s="104" t="s">
        <v>33</v>
      </c>
    </row>
    <row r="240" spans="1:7" x14ac:dyDescent="0.35">
      <c r="A240" s="177" t="s">
        <v>2945</v>
      </c>
      <c r="B240" s="186" t="s">
        <v>525</v>
      </c>
      <c r="C240" s="187" t="s">
        <v>33</v>
      </c>
      <c r="D240" s="104" t="s">
        <v>33</v>
      </c>
    </row>
    <row r="241" spans="1:4" x14ac:dyDescent="0.35">
      <c r="A241" s="177" t="s">
        <v>2946</v>
      </c>
      <c r="B241" s="186" t="s">
        <v>525</v>
      </c>
      <c r="C241" s="187" t="s">
        <v>33</v>
      </c>
      <c r="D241" s="104" t="s">
        <v>33</v>
      </c>
    </row>
    <row r="242" spans="1:4" x14ac:dyDescent="0.35">
      <c r="A242" s="177" t="s">
        <v>2947</v>
      </c>
      <c r="B242" s="186" t="s">
        <v>525</v>
      </c>
      <c r="C242" s="187" t="s">
        <v>33</v>
      </c>
      <c r="D242" s="104" t="s">
        <v>33</v>
      </c>
    </row>
    <row r="243" spans="1:4" x14ac:dyDescent="0.35">
      <c r="A243" s="177" t="s">
        <v>2948</v>
      </c>
      <c r="B243" s="186" t="s">
        <v>525</v>
      </c>
      <c r="C243" s="187" t="s">
        <v>33</v>
      </c>
      <c r="D243" s="104" t="s">
        <v>33</v>
      </c>
    </row>
    <row r="244" spans="1:4" x14ac:dyDescent="0.35">
      <c r="A244" s="177" t="s">
        <v>2949</v>
      </c>
      <c r="B244" s="186" t="s">
        <v>525</v>
      </c>
      <c r="C244" s="187" t="s">
        <v>33</v>
      </c>
      <c r="D244" s="104" t="s">
        <v>33</v>
      </c>
    </row>
    <row r="245" spans="1:4" x14ac:dyDescent="0.35">
      <c r="A245" s="177" t="s">
        <v>2950</v>
      </c>
      <c r="B245" s="186" t="s">
        <v>525</v>
      </c>
      <c r="C245" s="187" t="s">
        <v>33</v>
      </c>
      <c r="D245" s="104" t="s">
        <v>33</v>
      </c>
    </row>
    <row r="246" spans="1:4" x14ac:dyDescent="0.35">
      <c r="A246" s="177" t="s">
        <v>2951</v>
      </c>
      <c r="B246" s="186" t="s">
        <v>525</v>
      </c>
      <c r="C246" s="187" t="s">
        <v>33</v>
      </c>
      <c r="D246" s="104" t="s">
        <v>33</v>
      </c>
    </row>
    <row r="247" spans="1:4" x14ac:dyDescent="0.35">
      <c r="A247" s="177" t="s">
        <v>2952</v>
      </c>
      <c r="B247" s="186" t="s">
        <v>525</v>
      </c>
      <c r="C247" s="187" t="s">
        <v>33</v>
      </c>
      <c r="D247" s="104" t="s">
        <v>33</v>
      </c>
    </row>
    <row r="248" spans="1:4" x14ac:dyDescent="0.35">
      <c r="A248" s="177" t="s">
        <v>2953</v>
      </c>
      <c r="B248" s="186" t="s">
        <v>525</v>
      </c>
      <c r="C248" s="187" t="s">
        <v>33</v>
      </c>
      <c r="D248" s="104" t="s">
        <v>33</v>
      </c>
    </row>
    <row r="249" spans="1:4" x14ac:dyDescent="0.35">
      <c r="A249" s="177" t="s">
        <v>2954</v>
      </c>
      <c r="B249" s="186" t="s">
        <v>525</v>
      </c>
      <c r="C249" s="187" t="s">
        <v>33</v>
      </c>
      <c r="D249" s="104" t="s">
        <v>33</v>
      </c>
    </row>
    <row r="250" spans="1:4" x14ac:dyDescent="0.35">
      <c r="A250" s="177" t="s">
        <v>2955</v>
      </c>
      <c r="B250" s="186" t="s">
        <v>525</v>
      </c>
      <c r="C250" s="187" t="s">
        <v>33</v>
      </c>
      <c r="D250" s="104" t="s">
        <v>33</v>
      </c>
    </row>
    <row r="251" spans="1:4" x14ac:dyDescent="0.35">
      <c r="A251" s="177" t="s">
        <v>2956</v>
      </c>
      <c r="B251" s="186" t="s">
        <v>525</v>
      </c>
      <c r="C251" s="187" t="s">
        <v>33</v>
      </c>
      <c r="D251" s="104" t="s">
        <v>33</v>
      </c>
    </row>
    <row r="252" spans="1:4" x14ac:dyDescent="0.35">
      <c r="A252" s="177" t="s">
        <v>2957</v>
      </c>
      <c r="B252" s="186" t="s">
        <v>525</v>
      </c>
      <c r="C252" s="187" t="s">
        <v>33</v>
      </c>
      <c r="D252" s="104" t="s">
        <v>33</v>
      </c>
    </row>
    <row r="253" spans="1:4" x14ac:dyDescent="0.35">
      <c r="A253" s="23" t="s">
        <v>2978</v>
      </c>
    </row>
    <row r="254" spans="1:4" x14ac:dyDescent="0.35">
      <c r="A254" s="23" t="s">
        <v>2979</v>
      </c>
    </row>
    <row r="255" spans="1:4" x14ac:dyDescent="0.35">
      <c r="A255" s="23" t="s">
        <v>2980</v>
      </c>
    </row>
    <row r="256" spans="1:4" x14ac:dyDescent="0.35">
      <c r="A256" s="23" t="s">
        <v>2981</v>
      </c>
    </row>
    <row r="257" spans="1:1" x14ac:dyDescent="0.35">
      <c r="A257" s="23" t="s">
        <v>2982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55" zoomScaleNormal="55" workbookViewId="0">
      <selection activeCell="B18" sqref="B18"/>
    </sheetView>
  </sheetViews>
  <sheetFormatPr defaultColWidth="11.453125" defaultRowHeight="14.5" outlineLevelRow="1" x14ac:dyDescent="0.35"/>
  <cols>
    <col min="1" max="1" width="16.1796875" customWidth="1"/>
    <col min="2" max="2" width="89.81640625" style="23" bestFit="1" customWidth="1"/>
    <col min="3" max="3" width="134.81640625" customWidth="1"/>
  </cols>
  <sheetData>
    <row r="1" spans="1:3" ht="31" x14ac:dyDescent="0.35">
      <c r="A1" s="20" t="s">
        <v>1115</v>
      </c>
      <c r="B1" s="20"/>
      <c r="C1" s="180" t="s">
        <v>2992</v>
      </c>
    </row>
    <row r="2" spans="1:3" x14ac:dyDescent="0.35">
      <c r="B2" s="21"/>
      <c r="C2" s="21"/>
    </row>
    <row r="3" spans="1:3" x14ac:dyDescent="0.35">
      <c r="A3" s="71" t="s">
        <v>1116</v>
      </c>
      <c r="B3" s="72"/>
      <c r="C3" s="21"/>
    </row>
    <row r="4" spans="1:3" x14ac:dyDescent="0.35">
      <c r="C4" s="21"/>
    </row>
    <row r="5" spans="1:3" ht="18.5" x14ac:dyDescent="0.35">
      <c r="A5" s="34" t="s">
        <v>31</v>
      </c>
      <c r="B5" s="34" t="s">
        <v>1117</v>
      </c>
      <c r="C5" s="73" t="s">
        <v>1513</v>
      </c>
    </row>
    <row r="6" spans="1:3" ht="29" x14ac:dyDescent="0.35">
      <c r="A6" s="1" t="s">
        <v>1118</v>
      </c>
      <c r="B6" s="37" t="s">
        <v>2660</v>
      </c>
      <c r="C6" s="170" t="s">
        <v>2659</v>
      </c>
    </row>
    <row r="7" spans="1:3" ht="29" x14ac:dyDescent="0.35">
      <c r="A7" s="1" t="s">
        <v>1119</v>
      </c>
      <c r="B7" s="37" t="s">
        <v>2662</v>
      </c>
      <c r="C7" s="170" t="s">
        <v>2663</v>
      </c>
    </row>
    <row r="8" spans="1:3" ht="29" x14ac:dyDescent="0.35">
      <c r="A8" s="1" t="s">
        <v>1120</v>
      </c>
      <c r="B8" s="37" t="s">
        <v>2661</v>
      </c>
      <c r="C8" s="170" t="s">
        <v>2664</v>
      </c>
    </row>
    <row r="9" spans="1:3" ht="29" x14ac:dyDescent="0.35">
      <c r="A9" s="1" t="s">
        <v>1121</v>
      </c>
      <c r="B9" s="37" t="s">
        <v>1122</v>
      </c>
      <c r="C9" s="136" t="s">
        <v>3341</v>
      </c>
    </row>
    <row r="10" spans="1:3" ht="44.25" customHeight="1" x14ac:dyDescent="0.35">
      <c r="A10" s="1" t="s">
        <v>1123</v>
      </c>
      <c r="B10" s="37" t="s">
        <v>1337</v>
      </c>
      <c r="C10" s="136" t="s">
        <v>3342</v>
      </c>
    </row>
    <row r="11" spans="1:3" ht="106.5" customHeight="1" x14ac:dyDescent="0.35">
      <c r="A11" s="1" t="s">
        <v>1124</v>
      </c>
      <c r="B11" s="37" t="s">
        <v>1125</v>
      </c>
      <c r="C11" s="136" t="s">
        <v>3343</v>
      </c>
    </row>
    <row r="12" spans="1:3" ht="116" x14ac:dyDescent="0.35">
      <c r="A12" s="1" t="s">
        <v>1126</v>
      </c>
      <c r="B12" s="37" t="s">
        <v>2593</v>
      </c>
      <c r="C12" s="136" t="s">
        <v>3356</v>
      </c>
    </row>
    <row r="13" spans="1:3" x14ac:dyDescent="0.35">
      <c r="A13" s="1" t="s">
        <v>1128</v>
      </c>
      <c r="B13" s="37" t="s">
        <v>1127</v>
      </c>
      <c r="C13" s="136" t="s">
        <v>3344</v>
      </c>
    </row>
    <row r="14" spans="1:3" ht="58" x14ac:dyDescent="0.35">
      <c r="A14" s="1" t="s">
        <v>1130</v>
      </c>
      <c r="B14" s="37" t="s">
        <v>1129</v>
      </c>
      <c r="C14" s="136" t="s">
        <v>3345</v>
      </c>
    </row>
    <row r="15" spans="1:3" ht="58" x14ac:dyDescent="0.35">
      <c r="A15" s="1" t="s">
        <v>1132</v>
      </c>
      <c r="B15" s="37" t="s">
        <v>1131</v>
      </c>
      <c r="C15" s="136" t="s">
        <v>3346</v>
      </c>
    </row>
    <row r="16" spans="1:3" x14ac:dyDescent="0.35">
      <c r="A16" s="1" t="s">
        <v>1134</v>
      </c>
      <c r="B16" s="37" t="s">
        <v>1133</v>
      </c>
      <c r="C16" s="136" t="s">
        <v>3347</v>
      </c>
    </row>
    <row r="17" spans="1:3" ht="30" customHeight="1" x14ac:dyDescent="0.35">
      <c r="A17" s="1" t="s">
        <v>1136</v>
      </c>
      <c r="B17" s="41" t="s">
        <v>1135</v>
      </c>
      <c r="C17" s="136" t="s">
        <v>3348</v>
      </c>
    </row>
    <row r="18" spans="1:3" ht="101.5" x14ac:dyDescent="0.35">
      <c r="A18" s="1" t="s">
        <v>1138</v>
      </c>
      <c r="B18" s="41" t="s">
        <v>1137</v>
      </c>
      <c r="C18" s="136" t="s">
        <v>3349</v>
      </c>
    </row>
    <row r="19" spans="1:3" x14ac:dyDescent="0.35">
      <c r="A19" s="1" t="s">
        <v>2592</v>
      </c>
      <c r="B19" s="41" t="s">
        <v>1139</v>
      </c>
      <c r="C19" s="136" t="s">
        <v>3350</v>
      </c>
    </row>
    <row r="20" spans="1:3" ht="115.5" customHeight="1" x14ac:dyDescent="0.35">
      <c r="A20" s="1" t="s">
        <v>2594</v>
      </c>
      <c r="B20" s="37" t="s">
        <v>2591</v>
      </c>
      <c r="C20" s="151" t="s">
        <v>3351</v>
      </c>
    </row>
    <row r="21" spans="1:3" x14ac:dyDescent="0.35">
      <c r="A21" s="1" t="s">
        <v>1140</v>
      </c>
      <c r="B21" s="38" t="s">
        <v>1141</v>
      </c>
      <c r="C21" s="171"/>
    </row>
    <row r="22" spans="1:3" x14ac:dyDescent="0.35">
      <c r="A22" s="1" t="s">
        <v>1142</v>
      </c>
      <c r="B22" s="171"/>
      <c r="C22" s="171"/>
    </row>
    <row r="23" spans="1:3" hidden="1" outlineLevel="1" x14ac:dyDescent="0.35">
      <c r="A23" s="1" t="s">
        <v>1143</v>
      </c>
      <c r="B23" s="136"/>
      <c r="C23" s="136"/>
    </row>
    <row r="24" spans="1:3" hidden="1" outlineLevel="1" x14ac:dyDescent="0.35">
      <c r="A24" s="1" t="s">
        <v>1144</v>
      </c>
      <c r="B24" s="66"/>
      <c r="C24" s="136"/>
    </row>
    <row r="25" spans="1:3" hidden="1" outlineLevel="1" x14ac:dyDescent="0.35">
      <c r="A25" s="1" t="s">
        <v>1145</v>
      </c>
      <c r="B25" s="66"/>
      <c r="C25" s="136"/>
    </row>
    <row r="26" spans="1:3" hidden="1" outlineLevel="1" x14ac:dyDescent="0.35">
      <c r="A26" s="1" t="s">
        <v>2255</v>
      </c>
      <c r="B26" s="66"/>
      <c r="C26" s="136"/>
    </row>
    <row r="27" spans="1:3" hidden="1" outlineLevel="1" x14ac:dyDescent="0.35">
      <c r="A27" s="1" t="s">
        <v>2256</v>
      </c>
      <c r="B27" s="66"/>
      <c r="C27" s="136"/>
    </row>
    <row r="28" spans="1:3" ht="18.5" hidden="1" outlineLevel="1" x14ac:dyDescent="0.35">
      <c r="A28" s="34"/>
      <c r="B28" s="34" t="s">
        <v>2189</v>
      </c>
      <c r="C28" s="73" t="s">
        <v>1513</v>
      </c>
    </row>
    <row r="29" spans="1:3" hidden="1" outlineLevel="1" x14ac:dyDescent="0.35">
      <c r="A29" s="1" t="s">
        <v>1147</v>
      </c>
      <c r="B29" s="37" t="s">
        <v>2187</v>
      </c>
      <c r="C29" s="136" t="s">
        <v>33</v>
      </c>
    </row>
    <row r="30" spans="1:3" hidden="1" outlineLevel="1" x14ac:dyDescent="0.35">
      <c r="A30" s="1" t="s">
        <v>1150</v>
      </c>
      <c r="B30" s="37" t="s">
        <v>2188</v>
      </c>
      <c r="C30" s="136" t="s">
        <v>33</v>
      </c>
    </row>
    <row r="31" spans="1:3" hidden="1" outlineLevel="1" x14ac:dyDescent="0.35">
      <c r="A31" s="1" t="s">
        <v>1153</v>
      </c>
      <c r="B31" s="37" t="s">
        <v>2186</v>
      </c>
      <c r="C31" s="136" t="s">
        <v>33</v>
      </c>
    </row>
    <row r="32" spans="1:3" ht="29" hidden="1" outlineLevel="1" x14ac:dyDescent="0.35">
      <c r="A32" s="1" t="s">
        <v>1156</v>
      </c>
      <c r="B32" s="173" t="s">
        <v>2962</v>
      </c>
      <c r="C32" s="136" t="s">
        <v>33</v>
      </c>
    </row>
    <row r="33" spans="1:3" hidden="1" outlineLevel="1" x14ac:dyDescent="0.35">
      <c r="A33" s="1" t="s">
        <v>1157</v>
      </c>
      <c r="B33" s="172"/>
      <c r="C33" s="136"/>
    </row>
    <row r="34" spans="1:3" hidden="1" outlineLevel="1" x14ac:dyDescent="0.35">
      <c r="A34" s="1" t="s">
        <v>1499</v>
      </c>
      <c r="B34" s="172"/>
      <c r="C34" s="136"/>
    </row>
    <row r="35" spans="1:3" hidden="1" outlineLevel="1" x14ac:dyDescent="0.35">
      <c r="A35" s="1" t="s">
        <v>2200</v>
      </c>
      <c r="B35" s="172"/>
      <c r="C35" s="136"/>
    </row>
    <row r="36" spans="1:3" hidden="1" outlineLevel="1" x14ac:dyDescent="0.35">
      <c r="A36" s="1" t="s">
        <v>2201</v>
      </c>
      <c r="B36" s="172"/>
      <c r="C36" s="136"/>
    </row>
    <row r="37" spans="1:3" hidden="1" outlineLevel="1" x14ac:dyDescent="0.35">
      <c r="A37" s="1" t="s">
        <v>2202</v>
      </c>
      <c r="B37" s="172"/>
      <c r="C37" s="136"/>
    </row>
    <row r="38" spans="1:3" hidden="1" outlineLevel="1" x14ac:dyDescent="0.35">
      <c r="A38" s="1" t="s">
        <v>2203</v>
      </c>
      <c r="B38" s="172"/>
      <c r="C38" s="136"/>
    </row>
    <row r="39" spans="1:3" hidden="1" outlineLevel="1" x14ac:dyDescent="0.35">
      <c r="A39" s="1" t="s">
        <v>2204</v>
      </c>
      <c r="B39" s="172"/>
      <c r="C39" s="136"/>
    </row>
    <row r="40" spans="1:3" hidden="1" outlineLevel="1" x14ac:dyDescent="0.35">
      <c r="A40" s="1" t="s">
        <v>2205</v>
      </c>
      <c r="B40"/>
      <c r="C40" s="136"/>
    </row>
    <row r="41" spans="1:3" hidden="1" outlineLevel="1" x14ac:dyDescent="0.35">
      <c r="A41" s="1" t="s">
        <v>2206</v>
      </c>
      <c r="B41" s="172"/>
      <c r="C41" s="136"/>
    </row>
    <row r="42" spans="1:3" hidden="1" outlineLevel="1" x14ac:dyDescent="0.35">
      <c r="A42" s="1" t="s">
        <v>2207</v>
      </c>
      <c r="B42" s="172"/>
      <c r="C42" s="136"/>
    </row>
    <row r="43" spans="1:3" hidden="1" outlineLevel="1" x14ac:dyDescent="0.35">
      <c r="A43" s="1" t="s">
        <v>2208</v>
      </c>
      <c r="B43" s="172"/>
      <c r="C43" s="136"/>
    </row>
    <row r="44" spans="1:3" ht="18.5" collapsed="1" x14ac:dyDescent="0.35">
      <c r="A44" s="34"/>
      <c r="B44" s="34" t="s">
        <v>2190</v>
      </c>
      <c r="C44" s="73" t="s">
        <v>1146</v>
      </c>
    </row>
    <row r="45" spans="1:3" x14ac:dyDescent="0.35">
      <c r="A45" s="1" t="s">
        <v>1158</v>
      </c>
      <c r="B45" s="41" t="s">
        <v>1148</v>
      </c>
      <c r="C45" s="23" t="s">
        <v>1149</v>
      </c>
    </row>
    <row r="46" spans="1:3" x14ac:dyDescent="0.35">
      <c r="A46" s="1" t="s">
        <v>2192</v>
      </c>
      <c r="B46" s="41" t="s">
        <v>1151</v>
      </c>
      <c r="C46" s="23" t="s">
        <v>1152</v>
      </c>
    </row>
    <row r="47" spans="1:3" x14ac:dyDescent="0.35">
      <c r="A47" s="1" t="s">
        <v>2193</v>
      </c>
      <c r="B47" s="41" t="s">
        <v>1154</v>
      </c>
      <c r="C47" s="23" t="s">
        <v>1155</v>
      </c>
    </row>
    <row r="48" spans="1:3" hidden="1" outlineLevel="1" x14ac:dyDescent="0.35">
      <c r="A48" s="1" t="s">
        <v>1160</v>
      </c>
      <c r="B48" s="173" t="s">
        <v>2983</v>
      </c>
      <c r="C48" s="136" t="s">
        <v>1464</v>
      </c>
    </row>
    <row r="49" spans="1:3" hidden="1" outlineLevel="1" x14ac:dyDescent="0.35">
      <c r="A49" s="1" t="s">
        <v>1161</v>
      </c>
      <c r="B49" s="151"/>
      <c r="C49" s="136"/>
    </row>
    <row r="50" spans="1:3" hidden="1" outlineLevel="1" x14ac:dyDescent="0.35">
      <c r="A50" s="1" t="s">
        <v>1162</v>
      </c>
      <c r="B50" s="173"/>
      <c r="C50" s="136"/>
    </row>
    <row r="51" spans="1:3" ht="18.5" collapsed="1" x14ac:dyDescent="0.35">
      <c r="A51" s="34"/>
      <c r="B51" s="34" t="s">
        <v>2191</v>
      </c>
      <c r="C51" s="73" t="s">
        <v>1513</v>
      </c>
    </row>
    <row r="52" spans="1:3" x14ac:dyDescent="0.35">
      <c r="A52" s="1" t="s">
        <v>2194</v>
      </c>
      <c r="B52" s="37" t="s">
        <v>1159</v>
      </c>
      <c r="C52" s="23" t="s">
        <v>33</v>
      </c>
    </row>
    <row r="53" spans="1:3" ht="197.5" customHeight="1" x14ac:dyDescent="0.35">
      <c r="A53" s="1" t="s">
        <v>2195</v>
      </c>
      <c r="B53" s="151" t="s">
        <v>3141</v>
      </c>
      <c r="C53" s="449" t="s">
        <v>3352</v>
      </c>
    </row>
    <row r="54" spans="1:3" ht="203.5" customHeight="1" x14ac:dyDescent="0.35">
      <c r="A54" s="1" t="s">
        <v>2196</v>
      </c>
      <c r="B54" s="151" t="s">
        <v>3353</v>
      </c>
      <c r="C54" s="449" t="s">
        <v>3354</v>
      </c>
    </row>
    <row r="55" spans="1:3" x14ac:dyDescent="0.35">
      <c r="A55" s="1" t="s">
        <v>2197</v>
      </c>
      <c r="B55" s="151"/>
      <c r="C55" s="171"/>
    </row>
    <row r="56" spans="1:3" x14ac:dyDescent="0.35">
      <c r="A56" s="1" t="s">
        <v>2198</v>
      </c>
      <c r="B56" s="151"/>
      <c r="C56" s="171"/>
    </row>
    <row r="57" spans="1:3" x14ac:dyDescent="0.35">
      <c r="A57" s="1" t="s">
        <v>2199</v>
      </c>
      <c r="B57" s="151"/>
      <c r="C57" s="171"/>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1"/>
    </row>
    <row r="104" spans="2:2" x14ac:dyDescent="0.35">
      <c r="B104" s="21"/>
    </row>
    <row r="105" spans="2:2" x14ac:dyDescent="0.35">
      <c r="B105" s="21"/>
    </row>
    <row r="106" spans="2:2" x14ac:dyDescent="0.35">
      <c r="B106" s="21"/>
    </row>
    <row r="107" spans="2:2" x14ac:dyDescent="0.35">
      <c r="B107" s="21"/>
    </row>
    <row r="108" spans="2:2" x14ac:dyDescent="0.35">
      <c r="B108" s="21"/>
    </row>
    <row r="109" spans="2:2" x14ac:dyDescent="0.35">
      <c r="B109" s="21"/>
    </row>
    <row r="110" spans="2:2" x14ac:dyDescent="0.35">
      <c r="B110" s="21"/>
    </row>
    <row r="111" spans="2:2" x14ac:dyDescent="0.35">
      <c r="B111" s="21"/>
    </row>
    <row r="112" spans="2:2" x14ac:dyDescent="0.35">
      <c r="B112" s="21"/>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1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9"/>
    </row>
    <row r="148" spans="2:2" x14ac:dyDescent="0.35">
      <c r="B148" s="74"/>
    </row>
    <row r="154" spans="2:2" x14ac:dyDescent="0.35">
      <c r="B154" s="41"/>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37"/>
    </row>
    <row r="266" spans="2:2" x14ac:dyDescent="0.35">
      <c r="B266" s="40"/>
    </row>
    <row r="267" spans="2:2" x14ac:dyDescent="0.35">
      <c r="B267" s="40"/>
    </row>
    <row r="270" spans="2:2" x14ac:dyDescent="0.35">
      <c r="B270" s="40"/>
    </row>
    <row r="286" spans="2:2" x14ac:dyDescent="0.35">
      <c r="B286" s="37"/>
    </row>
    <row r="316" spans="2:2" x14ac:dyDescent="0.35">
      <c r="B316" s="29"/>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9"/>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576"/>
  <sheetViews>
    <sheetView tabSelected="1" topLeftCell="A115" zoomScale="70" zoomScaleNormal="70" workbookViewId="0">
      <selection activeCell="E161" sqref="E161"/>
    </sheetView>
  </sheetViews>
  <sheetFormatPr defaultColWidth="9.1796875" defaultRowHeight="14.5" x14ac:dyDescent="0.35"/>
  <cols>
    <col min="1" max="1" width="63.453125" customWidth="1"/>
    <col min="2" max="2" width="35.1796875" customWidth="1"/>
    <col min="3" max="3" width="37" customWidth="1"/>
    <col min="4" max="4" width="26.1796875" customWidth="1"/>
    <col min="5" max="5" width="24.453125" customWidth="1"/>
    <col min="6" max="6" width="33" customWidth="1"/>
    <col min="7" max="7" width="22.26953125" customWidth="1"/>
    <col min="8" max="14" width="15.1796875" bestFit="1" customWidth="1"/>
    <col min="15" max="15" width="17.1796875" customWidth="1"/>
    <col min="16" max="16" width="20.453125" customWidth="1"/>
    <col min="17" max="17" width="17.1796875" bestFit="1" customWidth="1"/>
    <col min="18" max="18" width="24" customWidth="1"/>
    <col min="19" max="19" width="26.1796875" customWidth="1"/>
    <col min="20" max="20" width="20.1796875" customWidth="1"/>
  </cols>
  <sheetData>
    <row r="1" spans="1:7" x14ac:dyDescent="0.35">
      <c r="A1" s="192"/>
      <c r="B1" s="193" t="s">
        <v>2993</v>
      </c>
      <c r="C1" s="193"/>
      <c r="D1" s="193"/>
      <c r="E1" s="192"/>
      <c r="F1" s="192"/>
      <c r="G1" s="192"/>
    </row>
    <row r="2" spans="1:7" x14ac:dyDescent="0.35">
      <c r="A2" s="192"/>
      <c r="B2" s="194" t="s">
        <v>2994</v>
      </c>
      <c r="C2" s="195">
        <v>45988</v>
      </c>
      <c r="D2" s="192"/>
      <c r="E2" s="192"/>
      <c r="F2" s="192"/>
      <c r="G2" s="192"/>
    </row>
    <row r="3" spans="1:7" x14ac:dyDescent="0.35">
      <c r="A3" s="192"/>
      <c r="B3" s="194" t="s">
        <v>2995</v>
      </c>
      <c r="C3" s="195">
        <v>46006</v>
      </c>
      <c r="D3" s="192"/>
      <c r="E3" s="192"/>
      <c r="F3" s="192"/>
      <c r="G3" s="192"/>
    </row>
    <row r="4" spans="1:7" x14ac:dyDescent="0.35">
      <c r="A4" s="193"/>
      <c r="B4" s="192"/>
      <c r="C4" s="192"/>
      <c r="D4" s="192"/>
      <c r="E4" s="192"/>
      <c r="F4" s="192"/>
      <c r="G4" s="192"/>
    </row>
    <row r="5" spans="1:7" ht="15" customHeight="1" x14ac:dyDescent="0.35">
      <c r="A5" s="481" t="s">
        <v>3402</v>
      </c>
      <c r="B5" s="481"/>
      <c r="C5" s="481"/>
      <c r="D5" s="481"/>
      <c r="E5" s="481"/>
      <c r="F5" s="481"/>
      <c r="G5" s="481"/>
    </row>
    <row r="6" spans="1:7" x14ac:dyDescent="0.35">
      <c r="A6" s="481"/>
      <c r="B6" s="481"/>
      <c r="C6" s="481"/>
      <c r="D6" s="481"/>
      <c r="E6" s="481"/>
      <c r="F6" s="481"/>
      <c r="G6" s="481"/>
    </row>
    <row r="7" spans="1:7" x14ac:dyDescent="0.35">
      <c r="A7" s="481"/>
      <c r="B7" s="481"/>
      <c r="C7" s="481"/>
      <c r="D7" s="481"/>
      <c r="E7" s="481"/>
      <c r="F7" s="481"/>
      <c r="G7" s="481"/>
    </row>
    <row r="8" spans="1:7" x14ac:dyDescent="0.35">
      <c r="A8" s="196"/>
      <c r="B8" s="196"/>
      <c r="C8" s="196"/>
      <c r="D8" s="196"/>
      <c r="E8" s="196"/>
      <c r="F8" s="196"/>
      <c r="G8" s="196"/>
    </row>
    <row r="9" spans="1:7" ht="15" customHeight="1" x14ac:dyDescent="0.35">
      <c r="A9" s="481" t="s">
        <v>3403</v>
      </c>
      <c r="B9" s="481"/>
      <c r="C9" s="481"/>
      <c r="D9" s="481"/>
      <c r="E9" s="481"/>
      <c r="F9" s="481"/>
      <c r="G9" s="481"/>
    </row>
    <row r="10" spans="1:7" x14ac:dyDescent="0.35">
      <c r="A10" s="481"/>
      <c r="B10" s="481"/>
      <c r="C10" s="481"/>
      <c r="D10" s="481"/>
      <c r="E10" s="481"/>
      <c r="F10" s="481"/>
      <c r="G10" s="481"/>
    </row>
    <row r="11" spans="1:7" x14ac:dyDescent="0.35">
      <c r="A11" s="481"/>
      <c r="B11" s="481"/>
      <c r="C11" s="481"/>
      <c r="D11" s="481"/>
      <c r="E11" s="481"/>
      <c r="F11" s="481"/>
      <c r="G11" s="481"/>
    </row>
    <row r="12" spans="1:7" x14ac:dyDescent="0.35">
      <c r="A12" s="196"/>
      <c r="B12" s="196"/>
      <c r="C12" s="196"/>
      <c r="D12" s="196"/>
      <c r="E12" s="196"/>
      <c r="F12" s="196"/>
      <c r="G12" s="196"/>
    </row>
    <row r="13" spans="1:7" ht="15" customHeight="1" x14ac:dyDescent="0.35">
      <c r="A13" s="481" t="s">
        <v>3404</v>
      </c>
      <c r="B13" s="481"/>
      <c r="C13" s="481"/>
      <c r="D13" s="481"/>
      <c r="E13" s="481"/>
      <c r="F13" s="481"/>
      <c r="G13" s="481"/>
    </row>
    <row r="14" spans="1:7" x14ac:dyDescent="0.35">
      <c r="A14" s="481"/>
      <c r="B14" s="481"/>
      <c r="C14" s="481"/>
      <c r="D14" s="481"/>
      <c r="E14" s="481"/>
      <c r="F14" s="481"/>
      <c r="G14" s="481"/>
    </row>
    <row r="15" spans="1:7" x14ac:dyDescent="0.35">
      <c r="A15" s="481"/>
      <c r="B15" s="481"/>
      <c r="C15" s="481"/>
      <c r="D15" s="481"/>
      <c r="E15" s="481"/>
      <c r="F15" s="481"/>
      <c r="G15" s="481"/>
    </row>
    <row r="16" spans="1:7" x14ac:dyDescent="0.35">
      <c r="A16" s="197"/>
      <c r="B16" s="197"/>
      <c r="C16" s="197"/>
      <c r="D16" s="197"/>
      <c r="E16" s="197"/>
      <c r="F16" s="197"/>
      <c r="G16" s="197"/>
    </row>
    <row r="17" spans="1:7" ht="15" customHeight="1" x14ac:dyDescent="0.35">
      <c r="A17" s="482" t="s">
        <v>3405</v>
      </c>
      <c r="B17" s="482"/>
      <c r="C17" s="482"/>
      <c r="D17" s="482"/>
      <c r="E17" s="482"/>
      <c r="F17" s="482"/>
      <c r="G17" s="482"/>
    </row>
    <row r="18" spans="1:7" x14ac:dyDescent="0.35">
      <c r="A18" s="482"/>
      <c r="B18" s="482"/>
      <c r="C18" s="482"/>
      <c r="D18" s="482"/>
      <c r="E18" s="482"/>
      <c r="F18" s="482"/>
      <c r="G18" s="482"/>
    </row>
    <row r="19" spans="1:7" x14ac:dyDescent="0.35">
      <c r="A19" s="482"/>
      <c r="B19" s="482"/>
      <c r="C19" s="482"/>
      <c r="D19" s="482"/>
      <c r="E19" s="482"/>
      <c r="F19" s="482"/>
      <c r="G19" s="482"/>
    </row>
    <row r="21" spans="1:7" x14ac:dyDescent="0.35">
      <c r="A21" s="198" t="s">
        <v>3406</v>
      </c>
      <c r="B21" s="199"/>
      <c r="C21" s="199"/>
      <c r="D21" s="199"/>
      <c r="E21" s="199"/>
      <c r="F21" s="199"/>
      <c r="G21" s="199"/>
    </row>
    <row r="22" spans="1:7" x14ac:dyDescent="0.35">
      <c r="A22" s="192"/>
      <c r="B22" s="192"/>
      <c r="C22" s="192"/>
      <c r="D22" s="200"/>
      <c r="E22" s="192"/>
      <c r="F22" s="192"/>
      <c r="G22" s="192"/>
    </row>
    <row r="23" spans="1:7" x14ac:dyDescent="0.35">
      <c r="A23" s="201"/>
      <c r="B23" s="202"/>
      <c r="C23" s="202"/>
      <c r="D23" s="202"/>
      <c r="E23" s="203"/>
      <c r="F23" s="203"/>
      <c r="G23" s="203"/>
    </row>
    <row r="24" spans="1:7" ht="16.5" x14ac:dyDescent="0.35">
      <c r="A24" s="204" t="s">
        <v>2996</v>
      </c>
      <c r="B24" s="205" t="s">
        <v>2997</v>
      </c>
      <c r="C24" s="205" t="s">
        <v>2998</v>
      </c>
      <c r="D24" s="205" t="s">
        <v>2999</v>
      </c>
      <c r="E24" s="205" t="s">
        <v>3000</v>
      </c>
      <c r="F24" s="205" t="s">
        <v>3001</v>
      </c>
      <c r="G24" s="205" t="s">
        <v>3002</v>
      </c>
    </row>
    <row r="25" spans="1:7" ht="17" x14ac:dyDescent="0.35">
      <c r="A25" s="212" t="s">
        <v>3357</v>
      </c>
      <c r="B25" s="452">
        <v>188000000</v>
      </c>
      <c r="C25" s="453">
        <v>1.4932000000000001</v>
      </c>
      <c r="D25" s="454">
        <f>B25*C25</f>
        <v>280721600</v>
      </c>
      <c r="E25" s="455">
        <v>49580</v>
      </c>
      <c r="F25" s="456">
        <v>1.6369999999999999E-2</v>
      </c>
      <c r="G25" s="222" t="s">
        <v>3003</v>
      </c>
    </row>
    <row r="26" spans="1:7" ht="15.75" customHeight="1" x14ac:dyDescent="0.35">
      <c r="A26" s="212" t="s">
        <v>3358</v>
      </c>
      <c r="B26" s="452">
        <v>1500000000</v>
      </c>
      <c r="C26" s="458">
        <v>1.4500999999999999</v>
      </c>
      <c r="D26" s="454">
        <f t="shared" ref="D26:D27" si="0">B26*C26</f>
        <v>2175150000</v>
      </c>
      <c r="E26" s="455">
        <v>46401</v>
      </c>
      <c r="F26" s="456">
        <v>1E-4</v>
      </c>
      <c r="G26" s="222" t="s">
        <v>3003</v>
      </c>
    </row>
    <row r="27" spans="1:7" ht="15.75" customHeight="1" x14ac:dyDescent="0.35">
      <c r="A27" s="212" t="s">
        <v>3359</v>
      </c>
      <c r="B27" s="457">
        <v>180000000</v>
      </c>
      <c r="C27" s="458">
        <v>1.4668333333333332</v>
      </c>
      <c r="D27" s="454">
        <f t="shared" si="0"/>
        <v>264029999.99999997</v>
      </c>
      <c r="E27" s="455">
        <v>46846</v>
      </c>
      <c r="F27" s="456">
        <v>2.9750000000000002E-3</v>
      </c>
      <c r="G27" s="222" t="s">
        <v>3003</v>
      </c>
    </row>
    <row r="28" spans="1:7" ht="15.75" customHeight="1" x14ac:dyDescent="0.35">
      <c r="A28" s="212" t="s">
        <v>3360</v>
      </c>
      <c r="B28" s="459">
        <v>1300000000</v>
      </c>
      <c r="C28" s="458">
        <v>1.7136</v>
      </c>
      <c r="D28" s="454">
        <f>B28*C28</f>
        <v>2227680000</v>
      </c>
      <c r="E28" s="455">
        <v>46195</v>
      </c>
      <c r="F28" s="460" t="s">
        <v>3004</v>
      </c>
      <c r="G28" s="222" t="s">
        <v>3005</v>
      </c>
    </row>
    <row r="29" spans="1:7" ht="15.75" customHeight="1" x14ac:dyDescent="0.35">
      <c r="A29" s="212" t="s">
        <v>3386</v>
      </c>
      <c r="B29" s="461">
        <v>1500000000</v>
      </c>
      <c r="C29" s="458">
        <v>1.4984</v>
      </c>
      <c r="D29" s="454">
        <f t="shared" ref="D29:D31" si="1">B29*C29</f>
        <v>2247600000</v>
      </c>
      <c r="E29" s="455">
        <v>47375</v>
      </c>
      <c r="F29" s="456">
        <v>1E-4</v>
      </c>
      <c r="G29" s="222" t="s">
        <v>3003</v>
      </c>
    </row>
    <row r="30" spans="1:7" ht="15.75" customHeight="1" x14ac:dyDescent="0.35">
      <c r="A30" s="212" t="s">
        <v>3361</v>
      </c>
      <c r="B30" s="461">
        <v>275000000</v>
      </c>
      <c r="C30" s="458">
        <v>1.45994545454545</v>
      </c>
      <c r="D30" s="454">
        <f t="shared" si="1"/>
        <v>401484999.99999875</v>
      </c>
      <c r="E30" s="455">
        <v>51789</v>
      </c>
      <c r="F30" s="456">
        <v>6.2300000000000003E-3</v>
      </c>
      <c r="G30" s="222" t="s">
        <v>3003</v>
      </c>
    </row>
    <row r="31" spans="1:7" ht="15.75" customHeight="1" x14ac:dyDescent="0.35">
      <c r="A31" s="212" t="s">
        <v>3362</v>
      </c>
      <c r="B31" s="462">
        <v>3500000000</v>
      </c>
      <c r="C31" s="458">
        <v>1.2583</v>
      </c>
      <c r="D31" s="454">
        <f t="shared" si="1"/>
        <v>4404050000</v>
      </c>
      <c r="E31" s="455">
        <v>46308</v>
      </c>
      <c r="F31" s="456">
        <v>1.188E-2</v>
      </c>
      <c r="G31" s="222" t="s">
        <v>3003</v>
      </c>
    </row>
    <row r="32" spans="1:7" ht="15.75" customHeight="1" x14ac:dyDescent="0.35">
      <c r="A32" s="212" t="s">
        <v>3363</v>
      </c>
      <c r="B32" s="461">
        <v>1750000000</v>
      </c>
      <c r="C32" s="458">
        <v>1.4326000000000001</v>
      </c>
      <c r="D32" s="454">
        <f t="shared" ref="D32" si="2">+B32*C32</f>
        <v>2507050000</v>
      </c>
      <c r="E32" s="455">
        <v>46736</v>
      </c>
      <c r="F32" s="456">
        <v>1E-4</v>
      </c>
      <c r="G32" s="222" t="s">
        <v>3003</v>
      </c>
    </row>
    <row r="33" spans="1:7" ht="15.75" customHeight="1" x14ac:dyDescent="0.35">
      <c r="A33" s="212" t="s">
        <v>3364</v>
      </c>
      <c r="B33" s="459">
        <v>1300000000</v>
      </c>
      <c r="C33" s="458">
        <v>1.7089000000000001</v>
      </c>
      <c r="D33" s="454">
        <v>2221570000</v>
      </c>
      <c r="E33" s="455">
        <v>46048</v>
      </c>
      <c r="F33" s="456" t="s">
        <v>3365</v>
      </c>
      <c r="G33" s="222" t="s">
        <v>3005</v>
      </c>
    </row>
    <row r="34" spans="1:7" ht="15.75" customHeight="1" x14ac:dyDescent="0.35">
      <c r="A34" s="212" t="s">
        <v>3366</v>
      </c>
      <c r="B34" s="461">
        <v>1250000000</v>
      </c>
      <c r="C34" s="458">
        <v>1.4280999999999999</v>
      </c>
      <c r="D34" s="454">
        <v>1785125000</v>
      </c>
      <c r="E34" s="455">
        <v>47568</v>
      </c>
      <c r="F34" s="456">
        <v>3.7499999999999999E-3</v>
      </c>
      <c r="G34" s="222" t="s">
        <v>3003</v>
      </c>
    </row>
    <row r="35" spans="1:7" ht="15.75" customHeight="1" x14ac:dyDescent="0.35">
      <c r="A35" s="212" t="s">
        <v>3367</v>
      </c>
      <c r="B35" s="462">
        <v>2250000000</v>
      </c>
      <c r="C35" s="458">
        <v>1.2667999999999999</v>
      </c>
      <c r="D35" s="454">
        <v>2850300000</v>
      </c>
      <c r="E35" s="455">
        <v>46455</v>
      </c>
      <c r="F35" s="456">
        <v>2.1700000000000001E-2</v>
      </c>
      <c r="G35" s="222" t="s">
        <v>3003</v>
      </c>
    </row>
    <row r="36" spans="1:7" ht="15.75" customHeight="1" x14ac:dyDescent="0.35">
      <c r="A36" s="212" t="s">
        <v>3368</v>
      </c>
      <c r="B36" s="461">
        <v>2200000000</v>
      </c>
      <c r="C36" s="458">
        <v>1.4031</v>
      </c>
      <c r="D36" s="454">
        <v>3086820000</v>
      </c>
      <c r="E36" s="455">
        <v>46097</v>
      </c>
      <c r="F36" s="456">
        <v>4.4999999999999997E-3</v>
      </c>
      <c r="G36" s="222" t="s">
        <v>3003</v>
      </c>
    </row>
    <row r="37" spans="1:7" ht="15.75" customHeight="1" x14ac:dyDescent="0.35">
      <c r="A37" s="212" t="s">
        <v>3369</v>
      </c>
      <c r="B37" s="463">
        <v>250000000</v>
      </c>
      <c r="C37" s="458">
        <v>1.3852</v>
      </c>
      <c r="D37" s="454">
        <v>346300000</v>
      </c>
      <c r="E37" s="455">
        <v>46478</v>
      </c>
      <c r="F37" s="456">
        <v>2.7799999999999999E-3</v>
      </c>
      <c r="G37" s="222" t="s">
        <v>3003</v>
      </c>
    </row>
    <row r="38" spans="1:7" ht="15.75" customHeight="1" x14ac:dyDescent="0.35">
      <c r="A38" s="212" t="s">
        <v>3370</v>
      </c>
      <c r="B38" s="461">
        <v>150000000</v>
      </c>
      <c r="C38" s="458">
        <v>1.4017999999999999</v>
      </c>
      <c r="D38" s="454">
        <v>210270000</v>
      </c>
      <c r="E38" s="455">
        <v>50123</v>
      </c>
      <c r="F38" s="456">
        <v>1.18E-2</v>
      </c>
      <c r="G38" s="222" t="s">
        <v>3003</v>
      </c>
    </row>
    <row r="39" spans="1:7" ht="15.75" customHeight="1" x14ac:dyDescent="0.35">
      <c r="A39" s="212" t="s">
        <v>3371</v>
      </c>
      <c r="B39" s="463">
        <v>100000000</v>
      </c>
      <c r="C39" s="458">
        <v>1.3449</v>
      </c>
      <c r="D39" s="454">
        <v>134490000</v>
      </c>
      <c r="E39" s="455">
        <v>47233</v>
      </c>
      <c r="F39" s="456">
        <v>7.3249999999999999E-3</v>
      </c>
      <c r="G39" s="222" t="s">
        <v>3003</v>
      </c>
    </row>
    <row r="40" spans="1:7" ht="15.75" customHeight="1" x14ac:dyDescent="0.35">
      <c r="A40" s="212" t="s">
        <v>3372</v>
      </c>
      <c r="B40" s="461">
        <v>118000000</v>
      </c>
      <c r="C40" s="458">
        <v>1.369</v>
      </c>
      <c r="D40" s="454">
        <v>161542000</v>
      </c>
      <c r="E40" s="455">
        <v>50156</v>
      </c>
      <c r="F40" s="456">
        <v>1.806E-2</v>
      </c>
      <c r="G40" s="222" t="s">
        <v>3003</v>
      </c>
    </row>
    <row r="41" spans="1:7" ht="15.75" customHeight="1" x14ac:dyDescent="0.35">
      <c r="A41" s="212" t="s">
        <v>3373</v>
      </c>
      <c r="B41" s="452">
        <v>2250000000</v>
      </c>
      <c r="C41" s="458">
        <f>1750000000/B41*1.4365+500000000/B41*1.4443</f>
        <v>1.4382333333333333</v>
      </c>
      <c r="D41" s="454">
        <f>B41*C41</f>
        <v>3236025000</v>
      </c>
      <c r="E41" s="455">
        <v>46770</v>
      </c>
      <c r="F41" s="456">
        <v>3.2500000000000001E-2</v>
      </c>
      <c r="G41" s="222" t="s">
        <v>3003</v>
      </c>
    </row>
    <row r="42" spans="1:7" ht="15.75" customHeight="1" x14ac:dyDescent="0.35">
      <c r="A42" s="212" t="s">
        <v>3374</v>
      </c>
      <c r="B42" s="464">
        <v>3500000000</v>
      </c>
      <c r="C42" s="458">
        <v>1.3321000000000001</v>
      </c>
      <c r="D42" s="454">
        <f>C42*B42</f>
        <v>4662350000</v>
      </c>
      <c r="E42" s="455">
        <v>46790</v>
      </c>
      <c r="F42" s="465" t="s">
        <v>3006</v>
      </c>
      <c r="G42" s="222" t="s">
        <v>3005</v>
      </c>
    </row>
    <row r="43" spans="1:7" ht="15.75" customHeight="1" x14ac:dyDescent="0.35">
      <c r="A43" s="212" t="s">
        <v>3375</v>
      </c>
      <c r="B43" s="466">
        <v>1000000000</v>
      </c>
      <c r="C43" s="458">
        <v>0.12950012999999999</v>
      </c>
      <c r="D43" s="454">
        <f>C43*B43</f>
        <v>129500129.99999999</v>
      </c>
      <c r="E43" s="455">
        <v>47893</v>
      </c>
      <c r="F43" s="465">
        <v>3.5650000000000001E-2</v>
      </c>
      <c r="G43" s="222" t="s">
        <v>3003</v>
      </c>
    </row>
    <row r="44" spans="1:7" ht="15.75" customHeight="1" x14ac:dyDescent="0.35">
      <c r="A44" s="212" t="s">
        <v>3376</v>
      </c>
      <c r="B44" s="467">
        <v>1250000000</v>
      </c>
      <c r="C44" s="458">
        <v>1.6257999999999999</v>
      </c>
      <c r="D44" s="454">
        <f t="shared" ref="D44:D48" si="3">B44*C44</f>
        <v>2032250000</v>
      </c>
      <c r="E44" s="455">
        <v>46455</v>
      </c>
      <c r="F44" s="460" t="s">
        <v>3007</v>
      </c>
      <c r="G44" s="222" t="s">
        <v>3005</v>
      </c>
    </row>
    <row r="45" spans="1:7" ht="15.75" customHeight="1" x14ac:dyDescent="0.35">
      <c r="A45" s="212" t="s">
        <v>3377</v>
      </c>
      <c r="B45" s="463">
        <v>360000000</v>
      </c>
      <c r="C45" s="458">
        <v>1.492</v>
      </c>
      <c r="D45" s="454">
        <f t="shared" si="3"/>
        <v>537120000</v>
      </c>
      <c r="E45" s="455">
        <v>46146</v>
      </c>
      <c r="F45" s="468">
        <v>2.0424999999999999E-2</v>
      </c>
      <c r="G45" s="222" t="s">
        <v>3003</v>
      </c>
    </row>
    <row r="46" spans="1:7" ht="15.75" customHeight="1" x14ac:dyDescent="0.35">
      <c r="A46" s="212" t="s">
        <v>3378</v>
      </c>
      <c r="B46" s="463">
        <v>225000000</v>
      </c>
      <c r="C46" s="458">
        <v>1.492</v>
      </c>
      <c r="D46" s="454">
        <f t="shared" si="3"/>
        <v>335700000</v>
      </c>
      <c r="E46" s="455">
        <v>47606</v>
      </c>
      <c r="F46" s="468">
        <v>2.1425E-2</v>
      </c>
      <c r="G46" s="222" t="s">
        <v>3003</v>
      </c>
    </row>
    <row r="47" spans="1:7" ht="15.75" customHeight="1" x14ac:dyDescent="0.35">
      <c r="A47" s="212" t="s">
        <v>3379</v>
      </c>
      <c r="B47" s="464">
        <v>300000000</v>
      </c>
      <c r="C47" s="458">
        <v>1.3625</v>
      </c>
      <c r="D47" s="454">
        <f t="shared" si="3"/>
        <v>408750000</v>
      </c>
      <c r="E47" s="455">
        <v>46877</v>
      </c>
      <c r="F47" s="460" t="s">
        <v>3008</v>
      </c>
      <c r="G47" s="222" t="s">
        <v>3005</v>
      </c>
    </row>
    <row r="48" spans="1:7" ht="15.75" customHeight="1" x14ac:dyDescent="0.35">
      <c r="A48" s="212" t="s">
        <v>3380</v>
      </c>
      <c r="B48" s="464">
        <v>250000000</v>
      </c>
      <c r="C48" s="458">
        <v>1.3623000000000001</v>
      </c>
      <c r="D48" s="454">
        <f t="shared" si="3"/>
        <v>340575000</v>
      </c>
      <c r="E48" s="455">
        <v>46030</v>
      </c>
      <c r="F48" s="460" t="s">
        <v>3009</v>
      </c>
      <c r="G48" s="222" t="s">
        <v>3005</v>
      </c>
    </row>
    <row r="49" spans="1:7" ht="15.75" customHeight="1" x14ac:dyDescent="0.35">
      <c r="A49" s="212" t="s">
        <v>3381</v>
      </c>
      <c r="B49" s="466">
        <v>2000000000</v>
      </c>
      <c r="C49" s="458">
        <v>0.1239</v>
      </c>
      <c r="D49" s="454">
        <f>B49*C49</f>
        <v>247800000</v>
      </c>
      <c r="E49" s="455">
        <v>48029</v>
      </c>
      <c r="F49" s="456">
        <v>4.335E-2</v>
      </c>
      <c r="G49" s="222" t="s">
        <v>3003</v>
      </c>
    </row>
    <row r="50" spans="1:7" ht="15.75" customHeight="1" x14ac:dyDescent="0.35">
      <c r="A50" s="212" t="s">
        <v>3382</v>
      </c>
      <c r="B50" s="464">
        <v>3500000000</v>
      </c>
      <c r="C50" s="458">
        <v>1.3170999999999999</v>
      </c>
      <c r="D50" s="454">
        <f>B50*C50</f>
        <v>4609850000</v>
      </c>
      <c r="E50" s="455">
        <v>46960</v>
      </c>
      <c r="F50" s="456" t="s">
        <v>3010</v>
      </c>
      <c r="G50" s="222" t="s">
        <v>3005</v>
      </c>
    </row>
    <row r="51" spans="1:7" ht="15.75" customHeight="1" x14ac:dyDescent="0.35">
      <c r="A51" s="212" t="s">
        <v>3383</v>
      </c>
      <c r="B51" s="469">
        <v>900000000</v>
      </c>
      <c r="C51" s="458">
        <v>1</v>
      </c>
      <c r="D51" s="454">
        <f>B51*C51</f>
        <v>900000000</v>
      </c>
      <c r="E51" s="455">
        <v>46273</v>
      </c>
      <c r="F51" s="456" t="s">
        <v>3011</v>
      </c>
      <c r="G51" s="222" t="s">
        <v>3005</v>
      </c>
    </row>
    <row r="52" spans="1:7" ht="17" x14ac:dyDescent="0.35">
      <c r="A52" s="212" t="s">
        <v>3384</v>
      </c>
      <c r="B52" s="469">
        <v>400000000</v>
      </c>
      <c r="C52" s="458">
        <v>1</v>
      </c>
      <c r="D52" s="454">
        <v>400000000</v>
      </c>
      <c r="E52" s="455">
        <v>49023</v>
      </c>
      <c r="F52" s="456">
        <v>4.2459999999999998E-2</v>
      </c>
      <c r="G52" s="222" t="s">
        <v>3003</v>
      </c>
    </row>
    <row r="53" spans="1:7" ht="17" x14ac:dyDescent="0.35">
      <c r="A53" s="212" t="s">
        <v>3389</v>
      </c>
      <c r="B53" s="464">
        <v>1750000000</v>
      </c>
      <c r="C53" s="458">
        <v>1.4409000000000001</v>
      </c>
      <c r="D53" s="454">
        <f>B53*C53</f>
        <v>2521575000</v>
      </c>
      <c r="E53" s="455">
        <v>46832</v>
      </c>
      <c r="F53" s="456">
        <v>4.299E-2</v>
      </c>
      <c r="G53" s="222" t="s">
        <v>3003</v>
      </c>
    </row>
    <row r="54" spans="1:7" ht="18.5" x14ac:dyDescent="0.35">
      <c r="A54" s="212" t="s">
        <v>3388</v>
      </c>
      <c r="B54" s="452">
        <v>1250000000</v>
      </c>
      <c r="C54" s="458">
        <v>1.5637000000000001</v>
      </c>
      <c r="D54" s="454">
        <v>1954625000</v>
      </c>
      <c r="E54" s="455">
        <v>47287</v>
      </c>
      <c r="F54" s="456">
        <v>2.5159999999999998E-2</v>
      </c>
      <c r="G54" s="222" t="s">
        <v>3003</v>
      </c>
    </row>
    <row r="55" spans="1:7" ht="18.5" x14ac:dyDescent="0.35">
      <c r="A55" s="212" t="s">
        <v>3395</v>
      </c>
      <c r="B55" s="452">
        <v>211000000</v>
      </c>
      <c r="C55" s="458">
        <v>1.6009</v>
      </c>
      <c r="D55" s="454">
        <v>337789900</v>
      </c>
      <c r="E55" s="455">
        <v>50237</v>
      </c>
      <c r="F55" s="456">
        <v>3.2050000000000002E-2</v>
      </c>
      <c r="G55" s="222" t="s">
        <v>3003</v>
      </c>
    </row>
    <row r="56" spans="1:7" ht="17" x14ac:dyDescent="0.35">
      <c r="A56" s="212" t="s">
        <v>3399</v>
      </c>
      <c r="B56" s="459">
        <v>1500000000</v>
      </c>
      <c r="C56" s="458">
        <v>1.8709</v>
      </c>
      <c r="D56" s="454">
        <v>2806350000</v>
      </c>
      <c r="E56" s="455">
        <v>47011</v>
      </c>
      <c r="F56" s="456" t="s">
        <v>3397</v>
      </c>
      <c r="G56" s="222" t="s">
        <v>3005</v>
      </c>
    </row>
    <row r="57" spans="1:7" ht="15" thickBot="1" x14ac:dyDescent="0.4">
      <c r="A57" s="483" t="s">
        <v>3012</v>
      </c>
      <c r="B57" s="483"/>
      <c r="C57" s="483"/>
      <c r="D57" s="208">
        <f>SUM(D25:D56)</f>
        <v>50764443630</v>
      </c>
      <c r="E57" s="209"/>
      <c r="F57" s="192"/>
      <c r="G57" s="192"/>
    </row>
    <row r="58" spans="1:7" ht="15" thickTop="1" x14ac:dyDescent="0.35">
      <c r="A58" s="210"/>
      <c r="B58" s="210"/>
      <c r="C58" s="210"/>
      <c r="D58" s="211"/>
      <c r="E58" s="209"/>
      <c r="F58" s="192"/>
      <c r="G58" s="192"/>
    </row>
    <row r="59" spans="1:7" x14ac:dyDescent="0.35">
      <c r="A59" s="212"/>
      <c r="B59" s="213"/>
      <c r="C59" s="213"/>
      <c r="D59" s="214"/>
      <c r="E59" s="215"/>
      <c r="F59" s="216"/>
      <c r="G59" s="192"/>
    </row>
    <row r="60" spans="1:7" ht="16.5" x14ac:dyDescent="0.35">
      <c r="A60" s="217" t="s">
        <v>3013</v>
      </c>
      <c r="B60" s="218" t="s">
        <v>3014</v>
      </c>
      <c r="C60" s="217" t="s">
        <v>3015</v>
      </c>
      <c r="D60" s="474">
        <v>3.6860796423061531E-2</v>
      </c>
      <c r="F60" s="192"/>
      <c r="G60" s="192"/>
    </row>
    <row r="61" spans="1:7" x14ac:dyDescent="0.35">
      <c r="A61" s="217"/>
      <c r="B61" s="192"/>
      <c r="C61" s="192"/>
      <c r="D61" s="219"/>
      <c r="E61" s="209"/>
      <c r="F61" s="192"/>
      <c r="G61" s="192"/>
    </row>
    <row r="62" spans="1:7" x14ac:dyDescent="0.35">
      <c r="A62" s="204" t="s">
        <v>3016</v>
      </c>
      <c r="B62" s="205" t="s">
        <v>3017</v>
      </c>
      <c r="C62" s="205" t="s">
        <v>3018</v>
      </c>
      <c r="D62" s="205" t="s">
        <v>3019</v>
      </c>
      <c r="E62" s="220"/>
      <c r="F62" s="192"/>
      <c r="G62" s="192"/>
    </row>
    <row r="63" spans="1:7" x14ac:dyDescent="0.35">
      <c r="A63" s="192" t="s">
        <v>3020</v>
      </c>
      <c r="B63" s="221" t="s">
        <v>3021</v>
      </c>
      <c r="C63" s="221" t="s">
        <v>3022</v>
      </c>
      <c r="D63" s="221" t="s">
        <v>3022</v>
      </c>
      <c r="E63" s="222"/>
      <c r="F63" s="192"/>
      <c r="G63" s="192"/>
    </row>
    <row r="64" spans="1:7" x14ac:dyDescent="0.35">
      <c r="A64" s="192" t="s">
        <v>3023</v>
      </c>
      <c r="B64" s="221" t="s">
        <v>3021</v>
      </c>
      <c r="C64" s="221" t="s">
        <v>3022</v>
      </c>
      <c r="D64" s="221" t="s">
        <v>3022</v>
      </c>
      <c r="E64" s="222"/>
      <c r="F64" s="192"/>
      <c r="G64" s="192"/>
    </row>
    <row r="65" spans="1:7" x14ac:dyDescent="0.35">
      <c r="A65" s="192" t="s">
        <v>3024</v>
      </c>
      <c r="B65" s="221" t="s">
        <v>3021</v>
      </c>
      <c r="C65" s="221" t="s">
        <v>3022</v>
      </c>
      <c r="D65" s="221" t="s">
        <v>3022</v>
      </c>
      <c r="E65" s="222"/>
      <c r="F65" s="192"/>
      <c r="G65" s="192"/>
    </row>
    <row r="66" spans="1:7" x14ac:dyDescent="0.35">
      <c r="A66" s="192" t="s">
        <v>3025</v>
      </c>
      <c r="B66" s="221" t="s">
        <v>3021</v>
      </c>
      <c r="C66" s="221" t="s">
        <v>3022</v>
      </c>
      <c r="D66" s="221" t="s">
        <v>3022</v>
      </c>
      <c r="E66" s="222"/>
      <c r="F66" s="192"/>
      <c r="G66" s="192"/>
    </row>
    <row r="67" spans="1:7" x14ac:dyDescent="0.35">
      <c r="A67" s="192" t="s">
        <v>3026</v>
      </c>
      <c r="B67" s="221" t="s">
        <v>3021</v>
      </c>
      <c r="C67" s="221" t="s">
        <v>3022</v>
      </c>
      <c r="D67" s="221" t="s">
        <v>3022</v>
      </c>
      <c r="E67" s="222"/>
      <c r="F67" s="192"/>
      <c r="G67" s="192"/>
    </row>
    <row r="68" spans="1:7" x14ac:dyDescent="0.35">
      <c r="A68" s="192" t="s">
        <v>3027</v>
      </c>
      <c r="B68" s="221" t="s">
        <v>3021</v>
      </c>
      <c r="C68" s="221" t="s">
        <v>3022</v>
      </c>
      <c r="D68" s="221" t="s">
        <v>3022</v>
      </c>
      <c r="E68" s="222"/>
      <c r="F68" s="192"/>
      <c r="G68" s="192"/>
    </row>
    <row r="69" spans="1:7" x14ac:dyDescent="0.35">
      <c r="A69" s="192" t="s">
        <v>3028</v>
      </c>
      <c r="B69" s="221" t="s">
        <v>3021</v>
      </c>
      <c r="C69" s="221" t="s">
        <v>3022</v>
      </c>
      <c r="D69" s="221" t="s">
        <v>3022</v>
      </c>
      <c r="E69" s="222"/>
      <c r="F69" s="192"/>
      <c r="G69" s="192"/>
    </row>
    <row r="70" spans="1:7" x14ac:dyDescent="0.35">
      <c r="A70" s="192" t="s">
        <v>3029</v>
      </c>
      <c r="B70" s="221" t="s">
        <v>3021</v>
      </c>
      <c r="C70" s="221" t="s">
        <v>3022</v>
      </c>
      <c r="D70" s="221" t="s">
        <v>3022</v>
      </c>
      <c r="E70" s="222"/>
      <c r="F70" s="192"/>
      <c r="G70" s="192"/>
    </row>
    <row r="71" spans="1:7" x14ac:dyDescent="0.35">
      <c r="A71" s="192" t="s">
        <v>3030</v>
      </c>
      <c r="B71" s="221" t="s">
        <v>3021</v>
      </c>
      <c r="C71" s="221" t="s">
        <v>3022</v>
      </c>
      <c r="D71" s="221" t="s">
        <v>3022</v>
      </c>
      <c r="E71" s="222"/>
      <c r="F71" s="192"/>
      <c r="G71" s="192"/>
    </row>
    <row r="72" spans="1:7" x14ac:dyDescent="0.35">
      <c r="A72" s="192" t="s">
        <v>3031</v>
      </c>
      <c r="B72" s="221" t="s">
        <v>3021</v>
      </c>
      <c r="C72" s="221" t="s">
        <v>3022</v>
      </c>
      <c r="D72" s="221" t="s">
        <v>3022</v>
      </c>
      <c r="E72" s="222"/>
      <c r="F72" s="192"/>
      <c r="G72" s="192"/>
    </row>
    <row r="73" spans="1:7" x14ac:dyDescent="0.35">
      <c r="A73" s="192" t="s">
        <v>3032</v>
      </c>
      <c r="B73" s="221" t="s">
        <v>3021</v>
      </c>
      <c r="C73" s="221" t="s">
        <v>3022</v>
      </c>
      <c r="D73" s="221" t="s">
        <v>3022</v>
      </c>
      <c r="E73" s="222"/>
      <c r="F73" s="192"/>
      <c r="G73" s="192"/>
    </row>
    <row r="74" spans="1:7" x14ac:dyDescent="0.35">
      <c r="A74" s="192" t="s">
        <v>3033</v>
      </c>
      <c r="B74" s="221" t="s">
        <v>3021</v>
      </c>
      <c r="C74" s="221" t="s">
        <v>3022</v>
      </c>
      <c r="D74" s="221" t="s">
        <v>3022</v>
      </c>
      <c r="E74" s="222"/>
      <c r="F74" s="192"/>
      <c r="G74" s="192"/>
    </row>
    <row r="75" spans="1:7" x14ac:dyDescent="0.35">
      <c r="A75" s="192" t="s">
        <v>3034</v>
      </c>
      <c r="B75" s="221" t="s">
        <v>3021</v>
      </c>
      <c r="C75" s="221" t="s">
        <v>3022</v>
      </c>
      <c r="D75" s="221" t="s">
        <v>3022</v>
      </c>
      <c r="E75" s="222"/>
      <c r="F75" s="192"/>
      <c r="G75" s="192"/>
    </row>
    <row r="76" spans="1:7" x14ac:dyDescent="0.35">
      <c r="A76" s="192" t="s">
        <v>3035</v>
      </c>
      <c r="B76" s="221" t="s">
        <v>3021</v>
      </c>
      <c r="C76" s="221" t="s">
        <v>3022</v>
      </c>
      <c r="D76" s="221" t="s">
        <v>3022</v>
      </c>
      <c r="E76" s="222"/>
      <c r="F76" s="192"/>
      <c r="G76" s="192"/>
    </row>
    <row r="77" spans="1:7" x14ac:dyDescent="0.35">
      <c r="A77" s="192" t="s">
        <v>3036</v>
      </c>
      <c r="B77" s="221" t="s">
        <v>3021</v>
      </c>
      <c r="C77" s="221" t="s">
        <v>3022</v>
      </c>
      <c r="D77" s="221" t="s">
        <v>3022</v>
      </c>
      <c r="E77" s="222"/>
      <c r="F77" s="192"/>
      <c r="G77" s="192"/>
    </row>
    <row r="78" spans="1:7" x14ac:dyDescent="0.35">
      <c r="A78" s="192" t="s">
        <v>3037</v>
      </c>
      <c r="B78" s="221" t="s">
        <v>3021</v>
      </c>
      <c r="C78" s="221" t="s">
        <v>3022</v>
      </c>
      <c r="D78" s="221" t="s">
        <v>3022</v>
      </c>
      <c r="E78" s="222"/>
      <c r="F78" s="192"/>
      <c r="G78" s="192"/>
    </row>
    <row r="79" spans="1:7" x14ac:dyDescent="0.35">
      <c r="A79" s="192" t="s">
        <v>3038</v>
      </c>
      <c r="B79" s="221" t="s">
        <v>3021</v>
      </c>
      <c r="C79" s="221" t="s">
        <v>3022</v>
      </c>
      <c r="D79" s="221" t="s">
        <v>3022</v>
      </c>
      <c r="E79" s="222"/>
      <c r="F79" s="192"/>
      <c r="G79" s="192"/>
    </row>
    <row r="80" spans="1:7" x14ac:dyDescent="0.35">
      <c r="A80" s="192" t="s">
        <v>3039</v>
      </c>
      <c r="B80" s="221" t="s">
        <v>3021</v>
      </c>
      <c r="C80" s="221" t="s">
        <v>3022</v>
      </c>
      <c r="D80" s="221" t="s">
        <v>3022</v>
      </c>
      <c r="E80" s="222"/>
      <c r="F80" s="192"/>
      <c r="G80" s="192"/>
    </row>
    <row r="81" spans="1:7" x14ac:dyDescent="0.35">
      <c r="A81" s="192" t="s">
        <v>3040</v>
      </c>
      <c r="B81" s="221" t="s">
        <v>3021</v>
      </c>
      <c r="C81" s="221" t="s">
        <v>3022</v>
      </c>
      <c r="D81" s="221" t="s">
        <v>3022</v>
      </c>
      <c r="E81" s="222"/>
      <c r="F81" s="192"/>
      <c r="G81" s="192"/>
    </row>
    <row r="82" spans="1:7" x14ac:dyDescent="0.35">
      <c r="A82" s="192" t="s">
        <v>3041</v>
      </c>
      <c r="B82" s="221" t="s">
        <v>3021</v>
      </c>
      <c r="C82" s="221" t="s">
        <v>3022</v>
      </c>
      <c r="D82" s="221" t="s">
        <v>3022</v>
      </c>
      <c r="E82" s="222"/>
      <c r="F82" s="192"/>
      <c r="G82" s="192"/>
    </row>
    <row r="83" spans="1:7" x14ac:dyDescent="0.35">
      <c r="A83" s="192" t="s">
        <v>3042</v>
      </c>
      <c r="B83" s="221" t="s">
        <v>3021</v>
      </c>
      <c r="C83" s="221" t="s">
        <v>3022</v>
      </c>
      <c r="D83" s="221" t="s">
        <v>3022</v>
      </c>
      <c r="E83" s="222"/>
      <c r="F83" s="192"/>
      <c r="G83" s="192"/>
    </row>
    <row r="84" spans="1:7" x14ac:dyDescent="0.35">
      <c r="A84" s="192" t="s">
        <v>3043</v>
      </c>
      <c r="B84" s="221" t="s">
        <v>3021</v>
      </c>
      <c r="C84" s="221" t="s">
        <v>3022</v>
      </c>
      <c r="D84" s="221" t="s">
        <v>3022</v>
      </c>
      <c r="E84" s="222"/>
      <c r="F84" s="192"/>
      <c r="G84" s="192"/>
    </row>
    <row r="85" spans="1:7" x14ac:dyDescent="0.35">
      <c r="A85" s="192" t="s">
        <v>3044</v>
      </c>
      <c r="B85" s="221" t="s">
        <v>3021</v>
      </c>
      <c r="C85" s="221" t="s">
        <v>3022</v>
      </c>
      <c r="D85" s="221" t="s">
        <v>3022</v>
      </c>
      <c r="E85" s="222"/>
      <c r="F85" s="192"/>
      <c r="G85" s="192"/>
    </row>
    <row r="86" spans="1:7" x14ac:dyDescent="0.35">
      <c r="A86" s="192" t="s">
        <v>3045</v>
      </c>
      <c r="B86" s="221" t="s">
        <v>3021</v>
      </c>
      <c r="C86" s="221" t="s">
        <v>3022</v>
      </c>
      <c r="D86" s="221" t="s">
        <v>3022</v>
      </c>
      <c r="E86" s="222"/>
      <c r="F86" s="192"/>
      <c r="G86" s="192"/>
    </row>
    <row r="87" spans="1:7" x14ac:dyDescent="0.35">
      <c r="A87" s="192" t="s">
        <v>3046</v>
      </c>
      <c r="B87" s="221" t="s">
        <v>3021</v>
      </c>
      <c r="C87" s="221" t="s">
        <v>3022</v>
      </c>
      <c r="D87" s="221" t="s">
        <v>3022</v>
      </c>
      <c r="E87" s="222"/>
      <c r="F87" s="192"/>
      <c r="G87" s="192"/>
    </row>
    <row r="88" spans="1:7" x14ac:dyDescent="0.35">
      <c r="A88" s="192" t="s">
        <v>3047</v>
      </c>
      <c r="B88" s="221" t="s">
        <v>3021</v>
      </c>
      <c r="C88" s="221" t="s">
        <v>3022</v>
      </c>
      <c r="D88" s="221" t="s">
        <v>3022</v>
      </c>
      <c r="E88" s="222"/>
      <c r="F88" s="192"/>
      <c r="G88" s="192"/>
    </row>
    <row r="89" spans="1:7" x14ac:dyDescent="0.35">
      <c r="A89" s="192" t="s">
        <v>3048</v>
      </c>
      <c r="B89" s="221" t="s">
        <v>3021</v>
      </c>
      <c r="C89" s="221" t="s">
        <v>3022</v>
      </c>
      <c r="D89" s="221" t="s">
        <v>3022</v>
      </c>
      <c r="E89" s="222"/>
      <c r="F89" s="192"/>
      <c r="G89" s="192"/>
    </row>
    <row r="90" spans="1:7" x14ac:dyDescent="0.35">
      <c r="A90" s="192" t="s">
        <v>3049</v>
      </c>
      <c r="B90" s="221" t="s">
        <v>3021</v>
      </c>
      <c r="C90" s="221" t="s">
        <v>3022</v>
      </c>
      <c r="D90" s="221" t="s">
        <v>3022</v>
      </c>
      <c r="E90" s="222"/>
      <c r="F90" s="192"/>
      <c r="G90" s="192"/>
    </row>
    <row r="91" spans="1:7" x14ac:dyDescent="0.35">
      <c r="A91" s="192" t="s">
        <v>3385</v>
      </c>
      <c r="B91" s="221" t="s">
        <v>3021</v>
      </c>
      <c r="C91" s="221" t="s">
        <v>3022</v>
      </c>
      <c r="D91" s="221" t="s">
        <v>3022</v>
      </c>
      <c r="E91" s="222"/>
      <c r="F91" s="192"/>
      <c r="G91" s="192"/>
    </row>
    <row r="92" spans="1:7" x14ac:dyDescent="0.35">
      <c r="A92" s="192" t="s">
        <v>3393</v>
      </c>
      <c r="B92" s="221" t="s">
        <v>3021</v>
      </c>
      <c r="C92" s="221" t="s">
        <v>3022</v>
      </c>
      <c r="D92" s="221" t="s">
        <v>3022</v>
      </c>
      <c r="E92" s="222"/>
      <c r="F92" s="192"/>
      <c r="G92" s="192"/>
    </row>
    <row r="93" spans="1:7" x14ac:dyDescent="0.35">
      <c r="A93" s="192" t="s">
        <v>3394</v>
      </c>
      <c r="B93" s="221" t="s">
        <v>3021</v>
      </c>
      <c r="C93" s="221" t="s">
        <v>3022</v>
      </c>
      <c r="D93" s="221"/>
      <c r="E93" s="222"/>
      <c r="F93" s="192"/>
      <c r="G93" s="192"/>
    </row>
    <row r="94" spans="1:7" x14ac:dyDescent="0.35">
      <c r="A94" s="192" t="s">
        <v>3398</v>
      </c>
      <c r="B94" s="221" t="s">
        <v>3021</v>
      </c>
      <c r="C94" s="221" t="s">
        <v>3022</v>
      </c>
      <c r="D94" s="221" t="s">
        <v>3022</v>
      </c>
      <c r="E94" s="222"/>
      <c r="F94" s="192"/>
      <c r="G94" s="192"/>
    </row>
    <row r="95" spans="1:7" ht="15.5" x14ac:dyDescent="0.35">
      <c r="A95" s="223"/>
      <c r="B95" s="224"/>
      <c r="C95" s="221"/>
      <c r="D95" s="221"/>
      <c r="E95" s="222"/>
      <c r="F95" s="192"/>
      <c r="G95" s="192"/>
    </row>
    <row r="96" spans="1:7" x14ac:dyDescent="0.35">
      <c r="A96" s="198" t="s">
        <v>3050</v>
      </c>
      <c r="B96" s="199"/>
      <c r="C96" s="199"/>
      <c r="D96" s="199"/>
      <c r="E96" s="199"/>
      <c r="F96" s="199"/>
      <c r="G96" s="199"/>
    </row>
    <row r="97" spans="1:7" x14ac:dyDescent="0.35">
      <c r="A97" s="225"/>
      <c r="B97" s="221"/>
      <c r="C97" s="221"/>
      <c r="D97" s="221"/>
      <c r="E97" s="222"/>
      <c r="F97" s="192"/>
      <c r="G97" s="192"/>
    </row>
    <row r="98" spans="1:7" ht="15.5" x14ac:dyDescent="0.35">
      <c r="A98" s="472" t="s">
        <v>3396</v>
      </c>
      <c r="B98" s="221"/>
      <c r="C98" s="221"/>
      <c r="D98" s="221"/>
      <c r="E98" s="222"/>
      <c r="F98" s="192"/>
      <c r="G98" s="192"/>
    </row>
    <row r="99" spans="1:7" x14ac:dyDescent="0.35">
      <c r="A99" s="225" t="s">
        <v>3050</v>
      </c>
      <c r="B99" s="226"/>
      <c r="C99" s="225" t="s">
        <v>3051</v>
      </c>
      <c r="D99" s="200"/>
      <c r="E99" s="200"/>
      <c r="F99" s="192"/>
      <c r="G99" s="192"/>
    </row>
    <row r="100" spans="1:7" x14ac:dyDescent="0.35">
      <c r="A100" s="225" t="s">
        <v>3052</v>
      </c>
      <c r="B100" s="225"/>
      <c r="C100" s="225" t="s">
        <v>3053</v>
      </c>
      <c r="D100" s="200"/>
      <c r="E100" s="192"/>
      <c r="F100" s="192"/>
      <c r="G100" s="192"/>
    </row>
    <row r="101" spans="1:7" x14ac:dyDescent="0.35">
      <c r="A101" s="225" t="s">
        <v>3054</v>
      </c>
      <c r="B101" s="225"/>
      <c r="C101" s="225" t="s">
        <v>3051</v>
      </c>
      <c r="D101" s="192"/>
      <c r="E101" s="192"/>
      <c r="F101" s="192"/>
      <c r="G101" s="192"/>
    </row>
    <row r="102" spans="1:7" x14ac:dyDescent="0.35">
      <c r="A102" s="225" t="s">
        <v>3055</v>
      </c>
      <c r="B102" s="225"/>
      <c r="C102" s="225" t="s">
        <v>3051</v>
      </c>
      <c r="D102" s="200"/>
      <c r="E102" s="192"/>
      <c r="F102" s="192"/>
      <c r="G102" s="192"/>
    </row>
    <row r="103" spans="1:7" x14ac:dyDescent="0.35">
      <c r="A103" s="225" t="s">
        <v>3056</v>
      </c>
      <c r="B103" s="225"/>
      <c r="C103" s="225" t="s">
        <v>3057</v>
      </c>
      <c r="D103" s="200"/>
      <c r="E103" s="192"/>
      <c r="F103" s="192"/>
      <c r="G103" s="192"/>
    </row>
    <row r="104" spans="1:7" x14ac:dyDescent="0.35">
      <c r="A104" s="225" t="s">
        <v>3058</v>
      </c>
      <c r="B104" s="225"/>
      <c r="C104" s="225" t="s">
        <v>3059</v>
      </c>
      <c r="D104" s="200"/>
      <c r="E104" s="192"/>
      <c r="F104" s="192"/>
      <c r="G104" s="192"/>
    </row>
    <row r="105" spans="1:7" x14ac:dyDescent="0.35">
      <c r="A105" s="225" t="s">
        <v>3060</v>
      </c>
      <c r="B105" s="225"/>
      <c r="C105" s="225" t="s">
        <v>3051</v>
      </c>
      <c r="D105" s="200"/>
      <c r="E105" s="192"/>
      <c r="F105" s="192"/>
      <c r="G105" s="192"/>
    </row>
    <row r="106" spans="1:7" x14ac:dyDescent="0.35">
      <c r="A106" s="225" t="s">
        <v>3061</v>
      </c>
      <c r="B106" s="225"/>
      <c r="C106" s="225" t="s">
        <v>3062</v>
      </c>
      <c r="D106" s="200"/>
      <c r="E106" s="192"/>
      <c r="F106" s="192"/>
      <c r="G106" s="192"/>
    </row>
    <row r="107" spans="1:7" ht="14.5" customHeight="1" x14ac:dyDescent="0.35">
      <c r="A107" s="225" t="s">
        <v>3063</v>
      </c>
      <c r="B107" s="225"/>
      <c r="C107" s="225" t="s">
        <v>3064</v>
      </c>
      <c r="D107" s="227"/>
      <c r="E107" s="227"/>
      <c r="F107" s="227"/>
      <c r="G107" s="227"/>
    </row>
    <row r="108" spans="1:7" x14ac:dyDescent="0.35">
      <c r="A108" s="225"/>
      <c r="B108" s="225"/>
      <c r="C108" s="227"/>
      <c r="D108" s="227"/>
      <c r="E108" s="227"/>
      <c r="F108" s="227"/>
      <c r="G108" s="227"/>
    </row>
    <row r="109" spans="1:7" x14ac:dyDescent="0.35">
      <c r="A109" s="225"/>
      <c r="B109" s="225"/>
      <c r="C109" s="225"/>
      <c r="D109" s="200"/>
      <c r="E109" s="192"/>
      <c r="F109" s="192"/>
      <c r="G109" s="192"/>
    </row>
    <row r="110" spans="1:7" ht="33" customHeight="1" x14ac:dyDescent="0.35">
      <c r="A110" s="487" t="s">
        <v>3407</v>
      </c>
      <c r="B110" s="487"/>
      <c r="C110" s="487"/>
      <c r="D110" s="487"/>
      <c r="E110" s="487"/>
      <c r="F110" s="487"/>
      <c r="G110" s="487"/>
    </row>
    <row r="111" spans="1:7" ht="14.5" customHeight="1" x14ac:dyDescent="0.35">
      <c r="A111" s="487" t="s">
        <v>3408</v>
      </c>
      <c r="B111" s="487"/>
      <c r="C111" s="487"/>
      <c r="D111" s="487"/>
      <c r="E111" s="487"/>
      <c r="F111" s="487"/>
      <c r="G111" s="487"/>
    </row>
    <row r="112" spans="1:7" ht="14.5" customHeight="1" x14ac:dyDescent="0.35">
      <c r="A112" s="487" t="s">
        <v>3409</v>
      </c>
      <c r="B112" s="487"/>
      <c r="C112" s="487"/>
      <c r="D112" s="487"/>
      <c r="E112" s="487"/>
      <c r="F112" s="487"/>
      <c r="G112" s="487"/>
    </row>
    <row r="113" spans="1:8" ht="14.5" customHeight="1" x14ac:dyDescent="0.35">
      <c r="A113" s="228"/>
      <c r="B113" s="228"/>
      <c r="C113" s="228"/>
      <c r="D113" s="228"/>
      <c r="E113" s="228"/>
      <c r="F113" s="228"/>
      <c r="G113" s="228"/>
    </row>
    <row r="114" spans="1:8" ht="18" x14ac:dyDescent="0.4">
      <c r="A114" s="229" t="s">
        <v>3065</v>
      </c>
      <c r="B114" s="229"/>
      <c r="C114" s="229"/>
      <c r="D114" s="229"/>
      <c r="E114" s="229"/>
      <c r="F114" s="229"/>
      <c r="G114" s="229"/>
    </row>
    <row r="115" spans="1:8" ht="15.5" x14ac:dyDescent="0.35">
      <c r="A115" s="223"/>
      <c r="B115" s="223"/>
      <c r="C115" s="230" t="s">
        <v>3017</v>
      </c>
      <c r="D115" s="230" t="s">
        <v>3018</v>
      </c>
      <c r="E115" s="230" t="s">
        <v>3019</v>
      </c>
      <c r="F115" s="192"/>
      <c r="G115" s="192"/>
    </row>
    <row r="116" spans="1:8" ht="15.5" x14ac:dyDescent="0.35">
      <c r="A116" s="231" t="s">
        <v>3066</v>
      </c>
      <c r="B116" s="223"/>
      <c r="C116" s="232"/>
      <c r="D116" s="232"/>
      <c r="E116" s="232"/>
      <c r="F116" s="192"/>
      <c r="G116" s="192"/>
    </row>
    <row r="117" spans="1:8" ht="18.5" x14ac:dyDescent="0.35">
      <c r="A117" s="206" t="s">
        <v>3067</v>
      </c>
      <c r="B117" s="223"/>
      <c r="C117" s="207" t="s">
        <v>3068</v>
      </c>
      <c r="D117" s="207" t="s">
        <v>3069</v>
      </c>
      <c r="E117" s="207" t="s">
        <v>3070</v>
      </c>
      <c r="F117" s="192"/>
      <c r="G117" s="192"/>
    </row>
    <row r="118" spans="1:8" ht="15.5" x14ac:dyDescent="0.35">
      <c r="A118" s="206" t="s">
        <v>3071</v>
      </c>
      <c r="B118" s="223"/>
      <c r="C118" s="207" t="s">
        <v>3072</v>
      </c>
      <c r="D118" s="207" t="s">
        <v>3073</v>
      </c>
      <c r="E118" s="207" t="s">
        <v>3074</v>
      </c>
      <c r="F118" s="192"/>
      <c r="G118" s="192"/>
    </row>
    <row r="119" spans="1:8" ht="15.5" x14ac:dyDescent="0.35">
      <c r="A119" s="206" t="s">
        <v>3075</v>
      </c>
      <c r="B119" s="223"/>
      <c r="C119" s="207" t="s">
        <v>3076</v>
      </c>
      <c r="D119" s="233" t="s">
        <v>3076</v>
      </c>
      <c r="E119" s="207" t="s">
        <v>3076</v>
      </c>
      <c r="F119" s="192"/>
      <c r="G119" s="192"/>
    </row>
    <row r="120" spans="1:8" ht="15.5" x14ac:dyDescent="0.35">
      <c r="A120" s="206" t="s">
        <v>3077</v>
      </c>
      <c r="B120" s="223"/>
      <c r="C120" s="207" t="s">
        <v>3078</v>
      </c>
      <c r="D120" s="207" t="s">
        <v>3079</v>
      </c>
      <c r="E120" s="207" t="s">
        <v>3080</v>
      </c>
      <c r="F120" s="192"/>
      <c r="G120" s="192"/>
    </row>
    <row r="121" spans="1:8" x14ac:dyDescent="0.35">
      <c r="A121" s="212"/>
      <c r="B121" s="222"/>
      <c r="C121" s="222"/>
      <c r="D121" s="222"/>
      <c r="E121" s="222"/>
      <c r="F121" s="192"/>
      <c r="G121" s="192"/>
    </row>
    <row r="122" spans="1:8" s="237" customFormat="1" ht="15.5" x14ac:dyDescent="0.35">
      <c r="A122" s="234" t="s">
        <v>3081</v>
      </c>
      <c r="B122" s="235"/>
      <c r="C122" s="235"/>
      <c r="D122" s="235"/>
      <c r="E122" s="236"/>
      <c r="F122" s="236"/>
    </row>
    <row r="123" spans="1:8" x14ac:dyDescent="0.35">
      <c r="A123" s="238"/>
      <c r="B123" s="239"/>
      <c r="C123" s="239"/>
      <c r="D123" s="239"/>
      <c r="E123" s="240"/>
      <c r="F123" s="192"/>
      <c r="G123" s="192"/>
    </row>
    <row r="124" spans="1:8" x14ac:dyDescent="0.35">
      <c r="A124" s="225" t="s">
        <v>3082</v>
      </c>
      <c r="B124" s="241"/>
      <c r="C124" s="241"/>
      <c r="D124" s="241"/>
      <c r="E124" s="226"/>
      <c r="F124" s="192"/>
      <c r="G124" s="192"/>
    </row>
    <row r="125" spans="1:8" x14ac:dyDescent="0.35">
      <c r="A125" s="225"/>
      <c r="B125" s="241"/>
      <c r="C125" s="241"/>
      <c r="D125" s="241"/>
      <c r="E125" s="226"/>
      <c r="F125" s="192"/>
      <c r="G125" s="192"/>
    </row>
    <row r="126" spans="1:8" s="223" customFormat="1" ht="18.5" x14ac:dyDescent="0.35">
      <c r="A126" s="231" t="s">
        <v>3083</v>
      </c>
      <c r="B126" s="231" t="s">
        <v>3084</v>
      </c>
      <c r="C126" s="230" t="s">
        <v>3017</v>
      </c>
      <c r="D126" s="230" t="s">
        <v>3018</v>
      </c>
      <c r="E126" s="230" t="s">
        <v>3085</v>
      </c>
      <c r="G126" s="242"/>
      <c r="H126" s="233"/>
    </row>
    <row r="127" spans="1:8" s="223" customFormat="1" ht="16.5" customHeight="1" x14ac:dyDescent="0.35">
      <c r="A127" s="243" t="s">
        <v>3410</v>
      </c>
      <c r="B127" s="223" t="s">
        <v>3411</v>
      </c>
      <c r="C127" s="244" t="s">
        <v>3412</v>
      </c>
      <c r="D127" s="244" t="s">
        <v>3413</v>
      </c>
      <c r="E127" s="244" t="s">
        <v>3414</v>
      </c>
      <c r="G127" s="242"/>
      <c r="H127" s="233"/>
    </row>
    <row r="128" spans="1:8" s="223" customFormat="1" ht="16.5" customHeight="1" x14ac:dyDescent="0.35">
      <c r="A128" s="243" t="s">
        <v>3415</v>
      </c>
      <c r="B128" s="223" t="s">
        <v>3416</v>
      </c>
      <c r="C128" s="244" t="s">
        <v>3072</v>
      </c>
      <c r="D128" s="244" t="s">
        <v>3417</v>
      </c>
      <c r="E128" s="244" t="s">
        <v>3418</v>
      </c>
      <c r="G128" s="242"/>
      <c r="H128" s="233"/>
    </row>
    <row r="129" spans="1:8" s="223" customFormat="1" ht="19" customHeight="1" x14ac:dyDescent="0.35">
      <c r="A129" s="245" t="s">
        <v>356</v>
      </c>
      <c r="B129" s="223" t="s">
        <v>3419</v>
      </c>
      <c r="C129" s="244" t="s">
        <v>3072</v>
      </c>
      <c r="D129" s="244" t="s">
        <v>3417</v>
      </c>
      <c r="E129" s="244" t="s">
        <v>3418</v>
      </c>
      <c r="G129" s="242"/>
      <c r="H129" s="233"/>
    </row>
    <row r="130" spans="1:8" s="223" customFormat="1" ht="15.5" x14ac:dyDescent="0.35">
      <c r="A130" s="245" t="s">
        <v>3420</v>
      </c>
      <c r="B130" s="223" t="s">
        <v>3421</v>
      </c>
      <c r="C130" s="244" t="s">
        <v>3072</v>
      </c>
      <c r="D130" s="244" t="s">
        <v>3417</v>
      </c>
      <c r="E130" s="244" t="s">
        <v>3418</v>
      </c>
      <c r="G130" s="242"/>
      <c r="H130" s="233"/>
    </row>
    <row r="131" spans="1:8" s="223" customFormat="1" ht="15.5" x14ac:dyDescent="0.35">
      <c r="A131" s="246" t="s">
        <v>3422</v>
      </c>
      <c r="B131" s="243" t="s">
        <v>3423</v>
      </c>
      <c r="C131" s="244" t="s">
        <v>3072</v>
      </c>
      <c r="D131" s="244" t="s">
        <v>3424</v>
      </c>
      <c r="E131" s="244" t="s">
        <v>3418</v>
      </c>
      <c r="G131" s="242"/>
      <c r="H131" s="233"/>
    </row>
    <row r="132" spans="1:8" s="223" customFormat="1" ht="15.5" x14ac:dyDescent="0.35">
      <c r="A132" s="246" t="s">
        <v>3425</v>
      </c>
      <c r="B132" s="243" t="s">
        <v>3051</v>
      </c>
      <c r="C132" s="244" t="s">
        <v>3072</v>
      </c>
      <c r="D132" s="244" t="s">
        <v>3413</v>
      </c>
      <c r="E132" s="244" t="s">
        <v>3418</v>
      </c>
      <c r="G132" s="242"/>
      <c r="H132" s="233"/>
    </row>
    <row r="133" spans="1:8" x14ac:dyDescent="0.35">
      <c r="A133" s="225"/>
      <c r="B133" s="241"/>
      <c r="C133" s="241"/>
      <c r="D133" s="241"/>
      <c r="E133" s="226"/>
      <c r="F133" s="192"/>
      <c r="G133" s="192"/>
    </row>
    <row r="134" spans="1:8" ht="21" x14ac:dyDescent="0.4">
      <c r="A134" s="229" t="s">
        <v>3086</v>
      </c>
      <c r="B134" s="247"/>
      <c r="C134" s="247"/>
      <c r="D134" s="247"/>
      <c r="E134" s="248"/>
      <c r="F134" s="229"/>
      <c r="G134" s="229"/>
    </row>
    <row r="135" spans="1:8" ht="18" x14ac:dyDescent="0.4">
      <c r="A135" s="249"/>
      <c r="B135" s="249"/>
      <c r="C135" s="249"/>
      <c r="D135" s="249"/>
      <c r="E135" s="250"/>
      <c r="F135" s="192"/>
      <c r="G135" s="192"/>
    </row>
    <row r="136" spans="1:8" ht="33" customHeight="1" x14ac:dyDescent="0.35">
      <c r="A136" s="484" t="s">
        <v>3087</v>
      </c>
      <c r="B136" s="484"/>
      <c r="C136" s="484"/>
      <c r="D136" s="484"/>
      <c r="E136" s="484"/>
      <c r="F136" s="484"/>
      <c r="G136" s="192"/>
    </row>
    <row r="137" spans="1:8" ht="15.5" x14ac:dyDescent="0.35">
      <c r="A137" s="251"/>
      <c r="B137" s="239"/>
      <c r="C137" s="239"/>
      <c r="D137" s="239"/>
      <c r="E137" s="200"/>
      <c r="F137" s="230" t="s">
        <v>3088</v>
      </c>
      <c r="G137" s="192"/>
    </row>
    <row r="138" spans="1:8" s="223" customFormat="1" ht="15.5" x14ac:dyDescent="0.35">
      <c r="A138" s="231" t="s">
        <v>3083</v>
      </c>
      <c r="B138" s="231" t="s">
        <v>3084</v>
      </c>
      <c r="C138" s="230" t="s">
        <v>3017</v>
      </c>
      <c r="D138" s="230" t="s">
        <v>3018</v>
      </c>
      <c r="E138" s="230" t="s">
        <v>3019</v>
      </c>
      <c r="F138" s="230" t="s">
        <v>3089</v>
      </c>
    </row>
    <row r="139" spans="1:8" s="223" customFormat="1" ht="15.5" x14ac:dyDescent="0.35">
      <c r="A139" s="243" t="s">
        <v>3426</v>
      </c>
      <c r="B139" s="223" t="s">
        <v>3051</v>
      </c>
      <c r="C139" s="244" t="s">
        <v>3072</v>
      </c>
      <c r="D139" s="244" t="s">
        <v>3097</v>
      </c>
      <c r="E139" s="252" t="s">
        <v>3427</v>
      </c>
      <c r="F139" s="232" t="s">
        <v>3090</v>
      </c>
    </row>
    <row r="140" spans="1:8" s="223" customFormat="1" ht="15.5" x14ac:dyDescent="0.35">
      <c r="A140" s="243" t="s">
        <v>3410</v>
      </c>
      <c r="B140" s="223" t="s">
        <v>3411</v>
      </c>
      <c r="C140" s="252" t="s">
        <v>3072</v>
      </c>
      <c r="D140" s="252" t="s">
        <v>3097</v>
      </c>
      <c r="E140" s="252" t="s">
        <v>3091</v>
      </c>
      <c r="F140" s="232" t="s">
        <v>3090</v>
      </c>
    </row>
    <row r="141" spans="1:8" s="223" customFormat="1" ht="15.5" x14ac:dyDescent="0.35">
      <c r="A141" s="243" t="s">
        <v>344</v>
      </c>
      <c r="B141" s="223" t="s">
        <v>3051</v>
      </c>
      <c r="C141" s="244" t="s">
        <v>3072</v>
      </c>
      <c r="D141" s="470" t="s">
        <v>3428</v>
      </c>
      <c r="E141" s="253" t="s">
        <v>3429</v>
      </c>
      <c r="F141" s="232" t="s">
        <v>3090</v>
      </c>
    </row>
    <row r="142" spans="1:8" s="223" customFormat="1" ht="14.25" customHeight="1" x14ac:dyDescent="0.35">
      <c r="A142" s="243" t="s">
        <v>3430</v>
      </c>
      <c r="B142" s="223" t="s">
        <v>3051</v>
      </c>
      <c r="C142" s="244" t="s">
        <v>3431</v>
      </c>
      <c r="D142" s="244" t="s">
        <v>3432</v>
      </c>
      <c r="E142" s="254" t="s">
        <v>3433</v>
      </c>
      <c r="F142" s="232" t="s">
        <v>3090</v>
      </c>
    </row>
    <row r="143" spans="1:8" s="223" customFormat="1" ht="14.25" customHeight="1" x14ac:dyDescent="0.35">
      <c r="A143" s="243" t="s">
        <v>352</v>
      </c>
      <c r="B143" s="223" t="s">
        <v>3051</v>
      </c>
      <c r="C143" s="244" t="s">
        <v>3434</v>
      </c>
      <c r="D143" s="252" t="s">
        <v>3435</v>
      </c>
      <c r="E143" s="252" t="s">
        <v>3092</v>
      </c>
      <c r="F143" s="232" t="s">
        <v>3090</v>
      </c>
    </row>
    <row r="144" spans="1:8" s="223" customFormat="1" ht="14.25" customHeight="1" x14ac:dyDescent="0.35">
      <c r="A144" s="243" t="s">
        <v>354</v>
      </c>
      <c r="B144" s="223" t="s">
        <v>3051</v>
      </c>
      <c r="C144" s="244" t="s">
        <v>3434</v>
      </c>
      <c r="D144" s="252" t="s">
        <v>3435</v>
      </c>
      <c r="E144" s="252" t="s">
        <v>3092</v>
      </c>
      <c r="F144" s="232" t="s">
        <v>3090</v>
      </c>
    </row>
    <row r="145" spans="1:7" s="223" customFormat="1" ht="77.5" x14ac:dyDescent="0.35">
      <c r="A145" s="255" t="s">
        <v>3436</v>
      </c>
      <c r="B145" s="256" t="s">
        <v>3437</v>
      </c>
      <c r="C145" s="257" t="s">
        <v>3072</v>
      </c>
      <c r="D145" s="257" t="s">
        <v>3097</v>
      </c>
      <c r="E145" s="258" t="s">
        <v>3093</v>
      </c>
      <c r="F145" s="258" t="s">
        <v>3090</v>
      </c>
    </row>
    <row r="146" spans="1:7" x14ac:dyDescent="0.35">
      <c r="A146" s="250"/>
      <c r="B146" s="259"/>
      <c r="C146" s="259"/>
      <c r="D146" s="250"/>
      <c r="E146" s="192"/>
      <c r="F146" s="192"/>
      <c r="G146" s="192"/>
    </row>
    <row r="147" spans="1:7" ht="18" x14ac:dyDescent="0.4">
      <c r="A147" s="229" t="s">
        <v>3094</v>
      </c>
      <c r="B147" s="229"/>
      <c r="C147" s="229"/>
      <c r="D147" s="229"/>
      <c r="E147" s="199"/>
      <c r="F147" s="229"/>
      <c r="G147" s="229"/>
    </row>
    <row r="148" spans="1:7" x14ac:dyDescent="0.35">
      <c r="A148" s="192"/>
      <c r="B148" s="192"/>
      <c r="C148" s="192"/>
      <c r="D148" s="192"/>
      <c r="E148" s="192"/>
      <c r="F148" s="192"/>
      <c r="G148" s="192"/>
    </row>
    <row r="149" spans="1:7" ht="15.5" x14ac:dyDescent="0.35">
      <c r="A149" s="260" t="s">
        <v>3095</v>
      </c>
      <c r="C149" s="192"/>
      <c r="D149" s="192"/>
      <c r="E149" s="192"/>
      <c r="F149" s="230" t="s">
        <v>3088</v>
      </c>
      <c r="G149" s="192"/>
    </row>
    <row r="150" spans="1:7" ht="15.5" x14ac:dyDescent="0.35">
      <c r="A150" s="192"/>
      <c r="C150" s="239" t="s">
        <v>3017</v>
      </c>
      <c r="D150" s="239" t="s">
        <v>3018</v>
      </c>
      <c r="E150" s="239" t="s">
        <v>3019</v>
      </c>
      <c r="F150" s="230" t="s">
        <v>3089</v>
      </c>
      <c r="G150" s="192"/>
    </row>
    <row r="151" spans="1:7" ht="45.75" customHeight="1" x14ac:dyDescent="0.35">
      <c r="A151" s="485" t="s">
        <v>3096</v>
      </c>
      <c r="B151" s="485"/>
      <c r="C151" s="261" t="s">
        <v>3072</v>
      </c>
      <c r="D151" s="261" t="s">
        <v>3097</v>
      </c>
      <c r="E151" s="261" t="s">
        <v>3098</v>
      </c>
      <c r="F151" s="262" t="s">
        <v>3090</v>
      </c>
      <c r="G151" s="192"/>
    </row>
    <row r="152" spans="1:7" ht="15" customHeight="1" x14ac:dyDescent="0.35">
      <c r="A152" s="263"/>
      <c r="C152" s="200"/>
      <c r="D152" s="200"/>
      <c r="E152" s="200"/>
      <c r="F152" s="232"/>
      <c r="G152" s="192"/>
    </row>
    <row r="153" spans="1:7" ht="15.5" x14ac:dyDescent="0.35">
      <c r="A153" s="264" t="s">
        <v>3099</v>
      </c>
      <c r="C153" s="196"/>
      <c r="D153" s="196"/>
      <c r="E153" s="196"/>
      <c r="F153" s="230" t="s">
        <v>3088</v>
      </c>
      <c r="G153" s="192"/>
    </row>
    <row r="154" spans="1:7" ht="15.5" x14ac:dyDescent="0.35">
      <c r="A154" s="196"/>
      <c r="C154" s="239" t="s">
        <v>3017</v>
      </c>
      <c r="D154" s="239" t="s">
        <v>3018</v>
      </c>
      <c r="E154" s="239" t="s">
        <v>3019</v>
      </c>
      <c r="F154" s="230" t="s">
        <v>3089</v>
      </c>
      <c r="G154" s="192"/>
    </row>
    <row r="155" spans="1:7" ht="84" customHeight="1" x14ac:dyDescent="0.35">
      <c r="A155" s="486" t="s">
        <v>3100</v>
      </c>
      <c r="B155" s="486"/>
      <c r="C155" s="265" t="s">
        <v>3101</v>
      </c>
      <c r="D155" s="266" t="s">
        <v>3097</v>
      </c>
      <c r="E155" s="267" t="s">
        <v>3102</v>
      </c>
      <c r="F155" s="262" t="s">
        <v>3090</v>
      </c>
      <c r="G155" s="192"/>
    </row>
    <row r="156" spans="1:7" ht="15" customHeight="1" x14ac:dyDescent="0.35">
      <c r="A156" s="263"/>
      <c r="C156" s="268"/>
      <c r="D156" s="269"/>
      <c r="E156" s="270"/>
      <c r="F156" s="223"/>
      <c r="G156" s="192"/>
    </row>
    <row r="157" spans="1:7" ht="15.5" x14ac:dyDescent="0.35">
      <c r="A157" s="264" t="s">
        <v>3103</v>
      </c>
      <c r="C157" s="196"/>
      <c r="D157" s="196"/>
      <c r="E157" s="196"/>
      <c r="F157" s="230" t="s">
        <v>3088</v>
      </c>
      <c r="G157" s="192"/>
    </row>
    <row r="158" spans="1:7" ht="15.5" x14ac:dyDescent="0.35">
      <c r="A158" s="263"/>
      <c r="C158" s="239" t="s">
        <v>3017</v>
      </c>
      <c r="D158" s="239" t="s">
        <v>3018</v>
      </c>
      <c r="E158" s="239" t="s">
        <v>3019</v>
      </c>
      <c r="F158" s="230" t="s">
        <v>3089</v>
      </c>
      <c r="G158" s="192"/>
    </row>
    <row r="159" spans="1:7" ht="15.5" x14ac:dyDescent="0.35">
      <c r="A159" s="263" t="s">
        <v>3104</v>
      </c>
      <c r="C159" s="271" t="s">
        <v>3093</v>
      </c>
      <c r="D159" s="272" t="s">
        <v>3105</v>
      </c>
      <c r="E159" s="271" t="s">
        <v>3093</v>
      </c>
      <c r="F159" s="262" t="s">
        <v>3090</v>
      </c>
      <c r="G159" s="192"/>
    </row>
    <row r="160" spans="1:7" ht="15.5" x14ac:dyDescent="0.35">
      <c r="A160" s="263" t="s">
        <v>3106</v>
      </c>
      <c r="C160" s="268" t="s">
        <v>3101</v>
      </c>
      <c r="D160" s="269" t="s">
        <v>3107</v>
      </c>
      <c r="E160" s="270" t="s">
        <v>3108</v>
      </c>
      <c r="F160" s="262" t="s">
        <v>3090</v>
      </c>
      <c r="G160" s="192"/>
    </row>
    <row r="161" spans="1:7" ht="17" x14ac:dyDescent="0.35">
      <c r="A161" s="263" t="s">
        <v>3109</v>
      </c>
      <c r="C161" s="268" t="s">
        <v>3400</v>
      </c>
      <c r="D161" s="269" t="s">
        <v>3110</v>
      </c>
      <c r="E161" s="270" t="s">
        <v>3401</v>
      </c>
      <c r="F161" s="262" t="s">
        <v>3090</v>
      </c>
      <c r="G161" s="192"/>
    </row>
    <row r="162" spans="1:7" ht="15" customHeight="1" x14ac:dyDescent="0.35">
      <c r="A162" s="263"/>
      <c r="C162" s="200"/>
      <c r="D162" s="200"/>
      <c r="E162" s="200"/>
      <c r="F162" s="223"/>
      <c r="G162" s="192"/>
    </row>
    <row r="163" spans="1:7" ht="15.5" x14ac:dyDescent="0.35">
      <c r="A163" s="264" t="s">
        <v>3103</v>
      </c>
      <c r="C163" s="196"/>
      <c r="D163" s="196"/>
      <c r="E163" s="196"/>
      <c r="F163" s="230" t="s">
        <v>3088</v>
      </c>
      <c r="G163" s="192"/>
    </row>
    <row r="164" spans="1:7" ht="15.5" x14ac:dyDescent="0.35">
      <c r="A164" s="263"/>
      <c r="C164" s="239" t="s">
        <v>3017</v>
      </c>
      <c r="D164" s="239" t="s">
        <v>3018</v>
      </c>
      <c r="E164" s="239" t="s">
        <v>3019</v>
      </c>
      <c r="F164" s="230" t="s">
        <v>3089</v>
      </c>
      <c r="G164" s="192"/>
    </row>
    <row r="165" spans="1:7" ht="30" customHeight="1" x14ac:dyDescent="0.35">
      <c r="A165" s="273" t="s">
        <v>3111</v>
      </c>
      <c r="C165" s="271" t="s">
        <v>3112</v>
      </c>
      <c r="D165" s="272" t="s">
        <v>3113</v>
      </c>
      <c r="E165" s="272" t="s">
        <v>3114</v>
      </c>
      <c r="F165" s="262" t="s">
        <v>3090</v>
      </c>
      <c r="G165" s="192"/>
    </row>
    <row r="166" spans="1:7" ht="15" customHeight="1" x14ac:dyDescent="0.35">
      <c r="A166" s="263"/>
      <c r="C166" s="200"/>
      <c r="D166" s="200"/>
      <c r="E166" s="200"/>
      <c r="F166" s="223"/>
      <c r="G166" s="192"/>
    </row>
    <row r="167" spans="1:7" ht="15.5" x14ac:dyDescent="0.35">
      <c r="A167" s="264" t="s">
        <v>3115</v>
      </c>
      <c r="C167" s="196"/>
      <c r="D167" s="196"/>
      <c r="E167" s="196"/>
      <c r="F167" s="230" t="s">
        <v>3088</v>
      </c>
      <c r="G167" s="192"/>
    </row>
    <row r="168" spans="1:7" ht="15.5" x14ac:dyDescent="0.35">
      <c r="A168" s="263"/>
      <c r="C168" s="239" t="s">
        <v>3017</v>
      </c>
      <c r="D168" s="239" t="s">
        <v>3018</v>
      </c>
      <c r="E168" s="239" t="s">
        <v>3019</v>
      </c>
      <c r="F168" s="230" t="s">
        <v>3089</v>
      </c>
      <c r="G168" s="192"/>
    </row>
    <row r="169" spans="1:7" ht="15.5" x14ac:dyDescent="0.35">
      <c r="A169" s="263" t="s">
        <v>3116</v>
      </c>
      <c r="C169" s="274" t="s">
        <v>3117</v>
      </c>
      <c r="D169" s="241" t="s">
        <v>3097</v>
      </c>
      <c r="E169" s="241" t="s">
        <v>3118</v>
      </c>
      <c r="F169" s="262" t="s">
        <v>3090</v>
      </c>
      <c r="G169" s="192"/>
    </row>
    <row r="170" spans="1:7" ht="15.5" x14ac:dyDescent="0.35">
      <c r="A170" s="263" t="s">
        <v>3119</v>
      </c>
      <c r="C170" s="274" t="s">
        <v>3120</v>
      </c>
      <c r="D170" s="241" t="s">
        <v>3097</v>
      </c>
      <c r="E170" s="241" t="s">
        <v>3121</v>
      </c>
      <c r="F170" s="262" t="s">
        <v>3090</v>
      </c>
      <c r="G170" s="192"/>
    </row>
    <row r="171" spans="1:7" x14ac:dyDescent="0.35">
      <c r="A171" s="194"/>
      <c r="C171" s="200"/>
      <c r="D171" s="200"/>
      <c r="E171" s="200"/>
      <c r="F171" s="192"/>
      <c r="G171" s="192"/>
    </row>
    <row r="172" spans="1:7" ht="18" x14ac:dyDescent="0.4">
      <c r="A172" s="229" t="s">
        <v>3122</v>
      </c>
      <c r="B172" s="275"/>
      <c r="C172" s="275"/>
      <c r="D172" s="275"/>
      <c r="E172" s="276"/>
      <c r="F172" s="229"/>
      <c r="G172" s="229"/>
    </row>
    <row r="173" spans="1:7" x14ac:dyDescent="0.35">
      <c r="A173" s="225"/>
      <c r="B173" s="239"/>
      <c r="C173" s="239"/>
      <c r="D173" s="239"/>
      <c r="E173" s="226"/>
      <c r="F173" s="192"/>
      <c r="G173" s="192"/>
    </row>
    <row r="174" spans="1:7" x14ac:dyDescent="0.35">
      <c r="A174" s="277" t="s">
        <v>3123</v>
      </c>
      <c r="B174" s="192"/>
      <c r="C174" s="192"/>
      <c r="D174" s="200" t="s">
        <v>3124</v>
      </c>
      <c r="E174" s="192"/>
      <c r="F174" s="192"/>
      <c r="G174" s="192"/>
    </row>
    <row r="175" spans="1:7" x14ac:dyDescent="0.35">
      <c r="A175" s="259" t="s">
        <v>3125</v>
      </c>
      <c r="B175" s="192"/>
      <c r="C175" s="192"/>
      <c r="D175" s="200" t="s">
        <v>3124</v>
      </c>
      <c r="E175" s="192"/>
      <c r="F175" s="192"/>
      <c r="G175" s="192"/>
    </row>
    <row r="176" spans="1:7" x14ac:dyDescent="0.35">
      <c r="A176" s="192"/>
      <c r="B176" s="192"/>
      <c r="C176" s="200"/>
      <c r="D176" s="192"/>
      <c r="E176" s="192"/>
      <c r="F176" s="192"/>
      <c r="G176" s="192"/>
    </row>
    <row r="177" spans="1:7" ht="28" customHeight="1" x14ac:dyDescent="0.35">
      <c r="A177" s="480" t="s">
        <v>3126</v>
      </c>
      <c r="B177" s="480"/>
      <c r="C177" s="480"/>
      <c r="D177" s="480"/>
      <c r="E177" s="480"/>
      <c r="F177" s="480"/>
      <c r="G177" s="480"/>
    </row>
    <row r="178" spans="1:7" x14ac:dyDescent="0.35">
      <c r="A178" s="471" t="s">
        <v>3390</v>
      </c>
      <c r="B178" s="471"/>
      <c r="C178" s="471"/>
      <c r="D178" s="471"/>
      <c r="E178" s="471"/>
      <c r="F178" s="471"/>
      <c r="G178" s="471"/>
    </row>
    <row r="179" spans="1:7" ht="61" customHeight="1" x14ac:dyDescent="0.35">
      <c r="A179" s="492" t="s">
        <v>3391</v>
      </c>
      <c r="B179" s="492"/>
      <c r="C179" s="492"/>
      <c r="D179" s="492"/>
      <c r="E179" s="492"/>
      <c r="F179" s="492"/>
      <c r="G179" s="492"/>
    </row>
    <row r="180" spans="1:7" x14ac:dyDescent="0.35">
      <c r="A180" s="471" t="s">
        <v>3392</v>
      </c>
      <c r="B180" s="471"/>
      <c r="C180" s="471"/>
      <c r="D180" s="471"/>
      <c r="E180" s="471"/>
      <c r="F180" s="471"/>
      <c r="G180" s="471"/>
    </row>
    <row r="181" spans="1:7" x14ac:dyDescent="0.35">
      <c r="A181" s="192"/>
      <c r="B181" s="192"/>
      <c r="C181" s="192"/>
      <c r="D181" s="192"/>
      <c r="E181" s="192"/>
      <c r="F181" s="192"/>
      <c r="G181" s="192"/>
    </row>
    <row r="182" spans="1:7" ht="21" x14ac:dyDescent="0.45">
      <c r="A182" s="278" t="s">
        <v>3127</v>
      </c>
      <c r="B182" s="278"/>
      <c r="C182" s="278"/>
      <c r="D182" s="278"/>
      <c r="E182" s="278"/>
      <c r="F182" s="278"/>
      <c r="G182" s="279"/>
    </row>
    <row r="183" spans="1:7" x14ac:dyDescent="0.35">
      <c r="A183" s="280"/>
      <c r="B183" s="281"/>
      <c r="C183" s="281"/>
      <c r="D183" s="281"/>
      <c r="E183" s="281"/>
      <c r="F183" s="281"/>
      <c r="G183" s="281"/>
    </row>
    <row r="184" spans="1:7" x14ac:dyDescent="0.35">
      <c r="A184" s="280" t="s">
        <v>62</v>
      </c>
      <c r="B184" s="282"/>
      <c r="C184" s="282"/>
      <c r="D184" s="283">
        <v>50764443629.500717</v>
      </c>
      <c r="E184" s="283"/>
      <c r="F184" s="281"/>
      <c r="G184" s="281"/>
    </row>
    <row r="185" spans="1:7" x14ac:dyDescent="0.35">
      <c r="A185" s="280"/>
      <c r="B185" s="282"/>
      <c r="C185" s="282"/>
      <c r="D185" s="284"/>
      <c r="E185" s="284"/>
      <c r="F185" s="281"/>
      <c r="G185" s="281"/>
    </row>
    <row r="186" spans="1:7" x14ac:dyDescent="0.35">
      <c r="A186" s="285" t="s">
        <v>3128</v>
      </c>
      <c r="B186" s="282"/>
      <c r="C186" s="282"/>
      <c r="D186" s="290">
        <v>87799749251.938797</v>
      </c>
      <c r="E186" s="286"/>
      <c r="F186" s="287" t="s">
        <v>3129</v>
      </c>
      <c r="G186" s="288">
        <v>91327996260.320007</v>
      </c>
    </row>
    <row r="187" spans="1:7" x14ac:dyDescent="0.35">
      <c r="A187" s="289" t="s">
        <v>3130</v>
      </c>
      <c r="B187" s="282"/>
      <c r="C187" s="282"/>
      <c r="D187" s="290"/>
      <c r="E187" s="291"/>
      <c r="F187" s="287" t="s">
        <v>3131</v>
      </c>
      <c r="G187" s="288">
        <v>87799749251.938797</v>
      </c>
    </row>
    <row r="188" spans="1:7" x14ac:dyDescent="0.35">
      <c r="A188" s="285" t="s">
        <v>3132</v>
      </c>
      <c r="B188" s="292"/>
      <c r="C188" s="292"/>
      <c r="D188" s="284">
        <v>0</v>
      </c>
      <c r="E188" s="284"/>
      <c r="F188" s="287" t="s">
        <v>3133</v>
      </c>
      <c r="G188" s="293">
        <v>0.94799999999999995</v>
      </c>
    </row>
    <row r="189" spans="1:7" x14ac:dyDescent="0.35">
      <c r="A189" s="285" t="s">
        <v>3134</v>
      </c>
      <c r="B189" s="282"/>
      <c r="C189" s="282"/>
      <c r="D189" s="284">
        <v>0</v>
      </c>
      <c r="E189" s="284"/>
      <c r="F189" s="287" t="s">
        <v>3135</v>
      </c>
      <c r="G189" s="293">
        <v>0.95</v>
      </c>
    </row>
    <row r="190" spans="1:7" x14ac:dyDescent="0.35">
      <c r="A190" s="285" t="s">
        <v>3136</v>
      </c>
      <c r="B190" s="282"/>
      <c r="C190" s="282"/>
      <c r="D190" s="284">
        <v>0</v>
      </c>
      <c r="E190" s="284"/>
      <c r="F190" s="281"/>
      <c r="G190" s="281"/>
    </row>
    <row r="191" spans="1:7" x14ac:dyDescent="0.35">
      <c r="A191" s="285" t="s">
        <v>3137</v>
      </c>
      <c r="B191" s="282"/>
      <c r="C191" s="282"/>
      <c r="D191" s="284">
        <v>0</v>
      </c>
      <c r="E191" s="284"/>
      <c r="F191" s="281"/>
      <c r="G191" s="281"/>
    </row>
    <row r="192" spans="1:7" ht="16.5" x14ac:dyDescent="0.35">
      <c r="A192" s="285" t="s">
        <v>3138</v>
      </c>
      <c r="B192" s="282"/>
      <c r="C192" s="282"/>
      <c r="D192" s="284">
        <v>0</v>
      </c>
      <c r="E192" s="284"/>
      <c r="F192" s="281"/>
      <c r="G192" s="281"/>
    </row>
    <row r="193" spans="1:7" x14ac:dyDescent="0.35">
      <c r="A193" s="285" t="s">
        <v>3139</v>
      </c>
      <c r="B193" s="282"/>
      <c r="C193" s="282"/>
      <c r="D193" s="290">
        <v>571620807.87668598</v>
      </c>
      <c r="E193" s="294"/>
      <c r="F193" s="281"/>
      <c r="G193" s="281"/>
    </row>
    <row r="194" spans="1:7" ht="15" thickBot="1" x14ac:dyDescent="0.4">
      <c r="A194" s="280" t="s">
        <v>3140</v>
      </c>
      <c r="B194" s="282"/>
      <c r="C194" s="282"/>
      <c r="D194" s="295">
        <v>87228128444.062119</v>
      </c>
      <c r="E194" s="296"/>
      <c r="F194" s="297"/>
      <c r="G194" s="281"/>
    </row>
    <row r="195" spans="1:7" ht="15.5" thickTop="1" thickBot="1" x14ac:dyDescent="0.4">
      <c r="A195" s="280"/>
      <c r="B195" s="282"/>
      <c r="C195" s="282"/>
      <c r="D195" s="281"/>
      <c r="E195" s="281"/>
      <c r="F195" s="281"/>
      <c r="G195" s="281"/>
    </row>
    <row r="196" spans="1:7" ht="15" thickBot="1" x14ac:dyDescent="0.4">
      <c r="A196" s="280" t="s">
        <v>3141</v>
      </c>
      <c r="B196" s="298"/>
      <c r="C196" s="298"/>
      <c r="D196" s="299" t="s">
        <v>3438</v>
      </c>
      <c r="E196" s="300"/>
      <c r="F196" s="281"/>
      <c r="G196" s="281"/>
    </row>
    <row r="197" spans="1:7" x14ac:dyDescent="0.35">
      <c r="A197" s="280"/>
      <c r="B197" s="298"/>
      <c r="C197" s="298"/>
      <c r="D197" s="300"/>
      <c r="E197" s="300"/>
      <c r="F197" s="281"/>
      <c r="G197" s="281"/>
    </row>
    <row r="198" spans="1:7" ht="8.25" customHeight="1" x14ac:dyDescent="0.35">
      <c r="A198" s="280"/>
      <c r="B198" s="298"/>
      <c r="C198" s="298"/>
      <c r="D198" s="300"/>
      <c r="E198" s="300"/>
      <c r="F198" s="281"/>
      <c r="G198" s="281"/>
    </row>
    <row r="199" spans="1:7" s="304" customFormat="1" ht="18" customHeight="1" x14ac:dyDescent="0.35">
      <c r="A199" s="473" t="s">
        <v>3142</v>
      </c>
      <c r="B199" s="301"/>
      <c r="C199" s="301"/>
      <c r="D199" s="302"/>
      <c r="E199" s="302"/>
      <c r="F199" s="303"/>
      <c r="G199" s="303"/>
    </row>
    <row r="200" spans="1:7" x14ac:dyDescent="0.35">
      <c r="A200" s="285" t="s">
        <v>3143</v>
      </c>
      <c r="B200" s="305"/>
      <c r="C200" s="305"/>
      <c r="D200" s="306">
        <v>1.03</v>
      </c>
      <c r="E200" s="300"/>
      <c r="F200" s="307"/>
      <c r="G200" s="281"/>
    </row>
    <row r="201" spans="1:7" ht="19" x14ac:dyDescent="0.4">
      <c r="A201" s="285" t="s">
        <v>3144</v>
      </c>
      <c r="B201" s="305"/>
      <c r="C201" s="305"/>
      <c r="D201" s="306">
        <v>1.0601576040881535</v>
      </c>
      <c r="E201" s="300"/>
      <c r="F201" s="308"/>
      <c r="G201" s="281"/>
    </row>
    <row r="202" spans="1:7" x14ac:dyDescent="0.35">
      <c r="A202" s="280" t="s">
        <v>3145</v>
      </c>
      <c r="B202" s="305"/>
      <c r="C202" s="305"/>
      <c r="D202" s="300"/>
      <c r="E202" s="300"/>
      <c r="F202" s="281"/>
      <c r="G202" s="281"/>
    </row>
    <row r="203" spans="1:7" x14ac:dyDescent="0.35">
      <c r="A203" s="280"/>
      <c r="B203" s="305"/>
      <c r="C203" s="305"/>
      <c r="D203" s="300"/>
      <c r="E203" s="300"/>
      <c r="F203" s="281"/>
      <c r="G203" s="281"/>
    </row>
    <row r="204" spans="1:7" ht="21" x14ac:dyDescent="0.45">
      <c r="A204" s="278" t="s">
        <v>3146</v>
      </c>
      <c r="B204" s="278"/>
      <c r="C204" s="278"/>
      <c r="D204" s="278"/>
      <c r="E204" s="278"/>
      <c r="F204" s="279"/>
      <c r="G204" s="279"/>
    </row>
    <row r="205" spans="1:7" x14ac:dyDescent="0.35">
      <c r="A205" s="309"/>
      <c r="B205" s="281"/>
      <c r="C205" s="281"/>
      <c r="D205" s="310"/>
      <c r="E205" s="310"/>
      <c r="F205" s="281"/>
      <c r="G205" s="281"/>
    </row>
    <row r="206" spans="1:7" ht="16.5" x14ac:dyDescent="0.35">
      <c r="A206" s="285" t="s">
        <v>3147</v>
      </c>
      <c r="B206" s="311"/>
      <c r="C206" s="281"/>
      <c r="D206" s="312">
        <v>55441753516.856781</v>
      </c>
      <c r="E206" s="283"/>
      <c r="F206" s="281"/>
      <c r="G206" s="281"/>
    </row>
    <row r="207" spans="1:7" x14ac:dyDescent="0.35">
      <c r="A207" s="309"/>
      <c r="B207" s="281"/>
      <c r="C207" s="281"/>
      <c r="D207" s="313"/>
      <c r="E207" s="310"/>
      <c r="F207" s="281"/>
      <c r="G207" s="281"/>
    </row>
    <row r="208" spans="1:7" x14ac:dyDescent="0.35">
      <c r="A208" s="314" t="s">
        <v>3148</v>
      </c>
      <c r="B208" s="281"/>
      <c r="C208" s="281"/>
      <c r="D208" s="315">
        <v>91163250838.929993</v>
      </c>
      <c r="E208" s="316"/>
      <c r="F208" s="317"/>
      <c r="G208" s="318"/>
    </row>
    <row r="209" spans="1:7" ht="16.5" x14ac:dyDescent="0.35">
      <c r="A209" s="319" t="s">
        <v>3149</v>
      </c>
      <c r="B209" s="320"/>
      <c r="C209" s="320"/>
      <c r="D209" s="313">
        <v>0</v>
      </c>
      <c r="E209" s="310"/>
      <c r="F209" s="317"/>
      <c r="G209" s="318"/>
    </row>
    <row r="210" spans="1:7" x14ac:dyDescent="0.35">
      <c r="A210" s="319" t="s">
        <v>3150</v>
      </c>
      <c r="B210" s="281"/>
      <c r="C210" s="281"/>
      <c r="D210" s="321">
        <v>0</v>
      </c>
      <c r="E210" s="322"/>
      <c r="F210" s="287"/>
      <c r="G210" s="281"/>
    </row>
    <row r="211" spans="1:7" x14ac:dyDescent="0.35">
      <c r="A211" s="285" t="s">
        <v>3132</v>
      </c>
      <c r="B211" s="281"/>
      <c r="C211" s="281"/>
      <c r="D211" s="323">
        <v>0</v>
      </c>
      <c r="E211" s="294"/>
      <c r="F211" s="324"/>
      <c r="G211" s="281"/>
    </row>
    <row r="212" spans="1:7" x14ac:dyDescent="0.35">
      <c r="A212" s="285" t="s">
        <v>3134</v>
      </c>
      <c r="B212" s="281"/>
      <c r="C212" s="281"/>
      <c r="D212" s="323">
        <v>0</v>
      </c>
      <c r="E212" s="325"/>
      <c r="F212" s="324"/>
      <c r="G212" s="281"/>
    </row>
    <row r="213" spans="1:7" x14ac:dyDescent="0.35">
      <c r="A213" s="314" t="s">
        <v>3151</v>
      </c>
      <c r="B213" s="281"/>
      <c r="C213" s="281"/>
      <c r="D213" s="323">
        <v>0</v>
      </c>
      <c r="E213" s="326"/>
      <c r="F213" s="324"/>
      <c r="G213" s="281"/>
    </row>
    <row r="214" spans="1:7" x14ac:dyDescent="0.35">
      <c r="A214" s="285" t="s">
        <v>3137</v>
      </c>
      <c r="B214" s="281"/>
      <c r="C214" s="281"/>
      <c r="D214" s="323">
        <v>0</v>
      </c>
      <c r="E214" s="326"/>
      <c r="F214" s="287"/>
      <c r="G214" s="281"/>
    </row>
    <row r="215" spans="1:7" ht="16.5" x14ac:dyDescent="0.35">
      <c r="A215" s="285" t="s">
        <v>3138</v>
      </c>
      <c r="B215" s="281"/>
      <c r="C215" s="281"/>
      <c r="D215" s="323">
        <v>0</v>
      </c>
      <c r="E215" s="326"/>
      <c r="F215" s="287"/>
      <c r="G215" s="281"/>
    </row>
    <row r="216" spans="1:7" x14ac:dyDescent="0.35">
      <c r="A216" s="314" t="s">
        <v>3152</v>
      </c>
      <c r="B216" s="281"/>
      <c r="C216" s="281"/>
      <c r="D216" s="321">
        <v>0</v>
      </c>
      <c r="E216" s="326"/>
      <c r="F216" s="327"/>
      <c r="G216" s="281"/>
    </row>
    <row r="217" spans="1:7" ht="15" thickBot="1" x14ac:dyDescent="0.4">
      <c r="A217" s="280" t="s">
        <v>3153</v>
      </c>
      <c r="B217" s="281"/>
      <c r="C217" s="281"/>
      <c r="D217" s="328">
        <v>91163250838.929993</v>
      </c>
      <c r="E217" s="329"/>
      <c r="F217" s="287"/>
      <c r="G217" s="281"/>
    </row>
    <row r="218" spans="1:7" ht="15" thickTop="1" x14ac:dyDescent="0.35">
      <c r="A218" s="280"/>
      <c r="B218" s="281"/>
      <c r="C218" s="281"/>
      <c r="D218" s="281"/>
      <c r="E218" s="281"/>
      <c r="F218" s="287"/>
      <c r="G218" s="281"/>
    </row>
    <row r="219" spans="1:7" x14ac:dyDescent="0.35">
      <c r="A219" s="281"/>
      <c r="B219" s="281"/>
      <c r="C219" s="281"/>
      <c r="D219" s="281"/>
      <c r="E219" s="281"/>
      <c r="F219" s="287"/>
      <c r="G219" s="281"/>
    </row>
    <row r="220" spans="1:7" ht="18.5" x14ac:dyDescent="0.45">
      <c r="A220" s="278" t="s">
        <v>3154</v>
      </c>
      <c r="B220" s="278"/>
      <c r="C220" s="278"/>
      <c r="D220" s="278"/>
      <c r="E220" s="278"/>
      <c r="F220" s="278"/>
      <c r="G220" s="279"/>
    </row>
    <row r="221" spans="1:7" x14ac:dyDescent="0.35">
      <c r="A221" s="309"/>
      <c r="B221" s="281"/>
      <c r="C221" s="281"/>
      <c r="D221" s="284"/>
      <c r="E221" s="284"/>
      <c r="F221" s="287"/>
      <c r="G221" s="281"/>
    </row>
    <row r="222" spans="1:7" x14ac:dyDescent="0.35">
      <c r="A222" s="314" t="s">
        <v>3155</v>
      </c>
      <c r="B222" s="281"/>
      <c r="C222" s="281"/>
      <c r="D222" s="315">
        <v>53485642870.981827</v>
      </c>
      <c r="E222" s="330"/>
      <c r="F222" s="287"/>
      <c r="G222" s="281"/>
    </row>
    <row r="223" spans="1:7" x14ac:dyDescent="0.35">
      <c r="A223" s="281" t="s">
        <v>3156</v>
      </c>
      <c r="B223" s="320"/>
      <c r="C223" s="320"/>
      <c r="D223" s="331">
        <v>40332750391.238174</v>
      </c>
      <c r="E223" s="330"/>
      <c r="F223" s="327"/>
      <c r="G223" s="281"/>
    </row>
    <row r="224" spans="1:7" ht="15" thickBot="1" x14ac:dyDescent="0.4">
      <c r="A224" s="314" t="s">
        <v>3157</v>
      </c>
      <c r="B224" s="287"/>
      <c r="C224" s="287"/>
      <c r="D224" s="332">
        <v>93818393262.220001</v>
      </c>
      <c r="E224" s="329"/>
      <c r="F224" s="287"/>
      <c r="G224" s="333"/>
    </row>
    <row r="225" spans="1:7" ht="15" thickTop="1" x14ac:dyDescent="0.35">
      <c r="A225" s="314"/>
      <c r="B225" s="287"/>
      <c r="C225" s="287"/>
      <c r="D225" s="334"/>
      <c r="E225" s="334"/>
      <c r="F225" s="287"/>
      <c r="G225" s="333"/>
    </row>
    <row r="226" spans="1:7" x14ac:dyDescent="0.35">
      <c r="A226" s="309"/>
      <c r="B226" s="281"/>
      <c r="C226" s="281"/>
      <c r="D226" s="281"/>
      <c r="E226" s="281"/>
      <c r="F226" s="287"/>
      <c r="G226" s="281"/>
    </row>
    <row r="227" spans="1:7" ht="21" x14ac:dyDescent="0.45">
      <c r="A227" s="278" t="s">
        <v>3158</v>
      </c>
      <c r="B227" s="278"/>
      <c r="C227" s="278"/>
      <c r="D227" s="278"/>
      <c r="E227" s="278"/>
      <c r="F227" s="278"/>
      <c r="G227" s="279"/>
    </row>
    <row r="228" spans="1:7" ht="18.5" x14ac:dyDescent="0.45">
      <c r="A228" s="335"/>
      <c r="B228" s="335"/>
      <c r="C228" s="335"/>
      <c r="D228" s="335"/>
      <c r="E228" s="335"/>
      <c r="F228" s="335"/>
    </row>
    <row r="229" spans="1:7" x14ac:dyDescent="0.35">
      <c r="A229" s="336" t="s">
        <v>3159</v>
      </c>
      <c r="B229" s="337" t="s">
        <v>3160</v>
      </c>
      <c r="C229" s="337"/>
      <c r="D229" s="337" t="s">
        <v>3161</v>
      </c>
      <c r="E229" s="336"/>
      <c r="F229" s="336"/>
      <c r="G229" s="338"/>
    </row>
    <row r="230" spans="1:7" x14ac:dyDescent="0.35">
      <c r="A230" s="339">
        <v>45988</v>
      </c>
      <c r="B230" s="340" t="s">
        <v>3093</v>
      </c>
      <c r="C230" s="325"/>
      <c r="D230" s="340" t="s">
        <v>3093</v>
      </c>
      <c r="E230" s="341"/>
      <c r="F230" s="342"/>
    </row>
    <row r="231" spans="1:7" x14ac:dyDescent="0.35">
      <c r="A231" s="339"/>
      <c r="B231" s="325"/>
      <c r="C231" s="325"/>
      <c r="D231" s="341"/>
      <c r="E231" s="341"/>
      <c r="F231" s="342"/>
    </row>
    <row r="232" spans="1:7" ht="18.5" x14ac:dyDescent="0.45">
      <c r="A232" s="278" t="s">
        <v>3162</v>
      </c>
      <c r="B232" s="278"/>
      <c r="C232" s="278"/>
      <c r="D232" s="278"/>
      <c r="E232" s="278"/>
      <c r="F232" s="278"/>
      <c r="G232" s="279"/>
    </row>
    <row r="233" spans="1:7" ht="18.5" x14ac:dyDescent="0.45">
      <c r="A233" s="335"/>
      <c r="B233" s="335"/>
      <c r="C233" s="335"/>
      <c r="D233" s="335"/>
      <c r="E233" s="335"/>
      <c r="F233" s="335"/>
    </row>
    <row r="234" spans="1:7" ht="15.5" x14ac:dyDescent="0.35">
      <c r="A234" s="343"/>
      <c r="B234" s="344">
        <v>45988</v>
      </c>
      <c r="C234" s="345"/>
      <c r="D234" s="344">
        <v>45960</v>
      </c>
      <c r="E234" s="346"/>
      <c r="F234" s="345"/>
      <c r="G234" s="343"/>
    </row>
    <row r="235" spans="1:7" x14ac:dyDescent="0.35">
      <c r="A235" s="336" t="s">
        <v>3163</v>
      </c>
      <c r="B235" s="343"/>
      <c r="C235" s="343"/>
      <c r="D235" s="343"/>
      <c r="E235" s="343"/>
      <c r="F235" s="343"/>
      <c r="G235" s="343"/>
    </row>
    <row r="236" spans="1:7" ht="15.5" x14ac:dyDescent="0.35">
      <c r="A236" s="281" t="s">
        <v>3164</v>
      </c>
      <c r="B236" s="347">
        <v>1109684244.1200025</v>
      </c>
      <c r="C236" s="346" t="s">
        <v>3439</v>
      </c>
      <c r="D236" s="347">
        <v>1462750556.4185207</v>
      </c>
      <c r="E236" s="346" t="s">
        <v>3439</v>
      </c>
      <c r="F236" s="347"/>
      <c r="G236" s="347"/>
    </row>
    <row r="237" spans="1:7" ht="15.5" x14ac:dyDescent="0.35">
      <c r="A237" s="281" t="s">
        <v>3165</v>
      </c>
      <c r="B237" s="347">
        <v>229535003.92999998</v>
      </c>
      <c r="C237" s="346" t="s">
        <v>3355</v>
      </c>
      <c r="D237" s="347">
        <v>2160395886.6599998</v>
      </c>
      <c r="E237" s="346" t="s">
        <v>3355</v>
      </c>
      <c r="F237" s="347"/>
      <c r="G237" s="348"/>
    </row>
    <row r="238" spans="1:7" ht="15.5" x14ac:dyDescent="0.35">
      <c r="A238" s="281" t="s">
        <v>3166</v>
      </c>
      <c r="B238" s="347">
        <v>301101067.83000034</v>
      </c>
      <c r="C238" s="347"/>
      <c r="D238" s="347">
        <v>414000866.13147849</v>
      </c>
      <c r="E238" s="346"/>
      <c r="F238" s="347"/>
      <c r="G238" s="348"/>
    </row>
    <row r="239" spans="1:7" x14ac:dyDescent="0.35">
      <c r="A239" s="281" t="s">
        <v>3167</v>
      </c>
      <c r="B239" s="347">
        <v>0</v>
      </c>
      <c r="C239" s="349"/>
      <c r="D239" s="347">
        <v>0</v>
      </c>
      <c r="E239" s="350"/>
      <c r="F239" s="349"/>
      <c r="G239" s="343"/>
    </row>
    <row r="240" spans="1:7" x14ac:dyDescent="0.35">
      <c r="A240" s="281" t="s">
        <v>3168</v>
      </c>
      <c r="B240" s="347">
        <v>0</v>
      </c>
      <c r="C240" s="349"/>
      <c r="D240" s="347">
        <v>0</v>
      </c>
      <c r="E240" s="350"/>
      <c r="F240" s="349"/>
      <c r="G240" s="343"/>
    </row>
    <row r="241" spans="1:7" x14ac:dyDescent="0.35">
      <c r="A241" s="336" t="s">
        <v>3169</v>
      </c>
      <c r="B241" s="347"/>
      <c r="C241" s="347"/>
      <c r="D241" s="347"/>
      <c r="E241" s="347"/>
      <c r="F241" s="347"/>
      <c r="G241" s="343"/>
    </row>
    <row r="242" spans="1:7" x14ac:dyDescent="0.35">
      <c r="A242" s="281" t="s">
        <v>3170</v>
      </c>
      <c r="B242" s="451">
        <v>0</v>
      </c>
      <c r="C242" s="347"/>
      <c r="D242" s="450">
        <v>0</v>
      </c>
      <c r="E242" s="347"/>
      <c r="F242" s="351"/>
      <c r="G242" s="343"/>
    </row>
    <row r="243" spans="1:7" ht="15.5" x14ac:dyDescent="0.35">
      <c r="A243" s="281" t="s">
        <v>3171</v>
      </c>
      <c r="B243" s="347">
        <v>-300493690.66379637</v>
      </c>
      <c r="C243" s="346" t="s">
        <v>3440</v>
      </c>
      <c r="D243" s="347">
        <v>-413768552.66228402</v>
      </c>
      <c r="E243" s="346" t="s">
        <v>3441</v>
      </c>
      <c r="F243" s="351"/>
      <c r="G243" s="343"/>
    </row>
    <row r="244" spans="1:7" ht="15.5" x14ac:dyDescent="0.35">
      <c r="A244" s="281" t="s">
        <v>3172</v>
      </c>
      <c r="B244" s="347">
        <v>0</v>
      </c>
      <c r="C244" s="346" t="s">
        <v>3355</v>
      </c>
      <c r="D244" s="347">
        <v>0</v>
      </c>
      <c r="E244" s="346" t="s">
        <v>3355</v>
      </c>
      <c r="F244" s="351"/>
      <c r="G244" s="343"/>
    </row>
    <row r="245" spans="1:7" ht="15.5" x14ac:dyDescent="0.35">
      <c r="A245" s="281" t="s">
        <v>3173</v>
      </c>
      <c r="B245" s="347">
        <v>-1339219248.0500302</v>
      </c>
      <c r="C245" s="346" t="s">
        <v>3442</v>
      </c>
      <c r="D245" s="347">
        <v>-3623146443.0785408</v>
      </c>
      <c r="E245" s="346" t="s">
        <v>3443</v>
      </c>
      <c r="F245" s="351"/>
      <c r="G245" s="343"/>
    </row>
    <row r="246" spans="1:7" ht="15.5" x14ac:dyDescent="0.35">
      <c r="A246" s="352" t="s">
        <v>3174</v>
      </c>
      <c r="B246" s="347">
        <v>0</v>
      </c>
      <c r="C246" s="346"/>
      <c r="D246" s="347">
        <v>0</v>
      </c>
      <c r="E246" s="346"/>
      <c r="F246" s="347"/>
      <c r="G246" s="343"/>
    </row>
    <row r="247" spans="1:7" ht="16.5" x14ac:dyDescent="0.35">
      <c r="A247" s="281" t="s">
        <v>3175</v>
      </c>
      <c r="B247" s="347">
        <v>-43.769999999999996</v>
      </c>
      <c r="C247" s="351"/>
      <c r="D247" s="347">
        <v>-216969.24</v>
      </c>
      <c r="E247" s="351"/>
      <c r="F247" s="347"/>
      <c r="G247" s="343"/>
    </row>
    <row r="248" spans="1:7" ht="16" thickBot="1" x14ac:dyDescent="0.4">
      <c r="A248" s="281" t="s">
        <v>3176</v>
      </c>
      <c r="B248" s="353">
        <v>607333.3961763191</v>
      </c>
      <c r="C248" s="347"/>
      <c r="D248" s="353">
        <v>15344.22917438508</v>
      </c>
      <c r="E248" s="346"/>
      <c r="F248" s="347"/>
      <c r="G248" s="354"/>
    </row>
    <row r="249" spans="1:7" ht="15" thickTop="1" x14ac:dyDescent="0.35">
      <c r="A249" s="281"/>
      <c r="B249" s="355"/>
      <c r="C249" s="355"/>
      <c r="D249" s="343"/>
      <c r="E249" s="343"/>
      <c r="F249" s="343"/>
      <c r="G249" s="343"/>
    </row>
    <row r="250" spans="1:7" x14ac:dyDescent="0.35">
      <c r="A250" s="343"/>
      <c r="B250" s="343"/>
      <c r="C250" s="343"/>
      <c r="D250" s="343"/>
      <c r="E250" s="343"/>
      <c r="F250" s="343"/>
      <c r="G250" s="343"/>
    </row>
    <row r="251" spans="1:7" x14ac:dyDescent="0.35">
      <c r="A251" s="491" t="s">
        <v>3444</v>
      </c>
      <c r="B251" s="491"/>
      <c r="C251" s="491"/>
      <c r="D251" s="491"/>
      <c r="E251" s="491"/>
      <c r="F251" s="491"/>
      <c r="G251" s="491"/>
    </row>
    <row r="252" spans="1:7" x14ac:dyDescent="0.35">
      <c r="A252" s="471" t="s">
        <v>3445</v>
      </c>
      <c r="B252" s="343"/>
      <c r="C252" s="343"/>
      <c r="D252" s="343"/>
      <c r="E252" s="343"/>
      <c r="F252" s="343"/>
      <c r="G252" s="343"/>
    </row>
    <row r="253" spans="1:7" x14ac:dyDescent="0.35">
      <c r="A253" s="471" t="s">
        <v>3446</v>
      </c>
      <c r="B253" s="343"/>
      <c r="C253" s="343"/>
      <c r="D253" s="343"/>
      <c r="E253" s="343"/>
      <c r="F253" s="343"/>
      <c r="G253" s="343"/>
    </row>
    <row r="254" spans="1:7" x14ac:dyDescent="0.35">
      <c r="A254" s="471" t="s">
        <v>3447</v>
      </c>
      <c r="B254" s="343"/>
      <c r="C254" s="343"/>
      <c r="D254" s="343"/>
      <c r="E254" s="343"/>
      <c r="F254" s="343"/>
      <c r="G254" s="343"/>
    </row>
    <row r="255" spans="1:7" x14ac:dyDescent="0.35">
      <c r="A255" s="471" t="s">
        <v>3448</v>
      </c>
      <c r="B255" s="343"/>
      <c r="C255" s="343"/>
      <c r="D255" s="343"/>
      <c r="E255" s="343"/>
      <c r="F255" s="343"/>
      <c r="G255" s="343"/>
    </row>
    <row r="256" spans="1:7" x14ac:dyDescent="0.35">
      <c r="A256" s="471" t="s">
        <v>3449</v>
      </c>
      <c r="B256" s="343"/>
      <c r="C256" s="343"/>
      <c r="D256" s="343"/>
      <c r="E256" s="343"/>
      <c r="F256" s="343"/>
      <c r="G256" s="343"/>
    </row>
    <row r="257" spans="1:7" x14ac:dyDescent="0.35">
      <c r="A257" s="471" t="s">
        <v>3450</v>
      </c>
      <c r="B257" s="343"/>
      <c r="C257" s="343"/>
      <c r="D257" s="343"/>
      <c r="E257" s="343"/>
      <c r="F257" s="343"/>
      <c r="G257" s="343"/>
    </row>
    <row r="258" spans="1:7" x14ac:dyDescent="0.35">
      <c r="A258" s="471" t="s">
        <v>3451</v>
      </c>
      <c r="B258" s="343"/>
      <c r="C258" s="343"/>
      <c r="D258" s="343"/>
      <c r="E258" s="343"/>
      <c r="F258" s="343"/>
      <c r="G258" s="343"/>
    </row>
    <row r="259" spans="1:7" x14ac:dyDescent="0.35">
      <c r="A259" s="471" t="s">
        <v>3452</v>
      </c>
      <c r="B259" s="343"/>
      <c r="C259" s="343"/>
      <c r="D259" s="343"/>
      <c r="E259" s="343"/>
      <c r="F259" s="343"/>
      <c r="G259" s="343"/>
    </row>
    <row r="260" spans="1:7" x14ac:dyDescent="0.35">
      <c r="A260" s="471" t="s">
        <v>3453</v>
      </c>
      <c r="B260" s="343"/>
      <c r="C260" s="343"/>
      <c r="D260" s="343"/>
      <c r="E260" s="343"/>
      <c r="F260" s="343"/>
      <c r="G260" s="343"/>
    </row>
    <row r="261" spans="1:7" x14ac:dyDescent="0.35">
      <c r="A261" s="471" t="s">
        <v>3454</v>
      </c>
      <c r="B261" s="343"/>
      <c r="C261" s="343"/>
      <c r="D261" s="356"/>
      <c r="E261" s="356"/>
      <c r="F261" s="343"/>
      <c r="G261" s="343"/>
    </row>
    <row r="262" spans="1:7" x14ac:dyDescent="0.35">
      <c r="A262" s="471" t="s">
        <v>3455</v>
      </c>
      <c r="B262" s="343"/>
      <c r="C262" s="343"/>
      <c r="D262" s="343"/>
      <c r="E262" s="343"/>
      <c r="F262" s="343"/>
      <c r="G262" s="343"/>
    </row>
    <row r="263" spans="1:7" x14ac:dyDescent="0.35">
      <c r="A263" s="471" t="s">
        <v>3456</v>
      </c>
      <c r="B263" s="343"/>
      <c r="C263" s="343"/>
      <c r="D263" s="343"/>
      <c r="E263" s="343"/>
      <c r="F263" s="343"/>
      <c r="G263" s="343"/>
    </row>
    <row r="264" spans="1:7" x14ac:dyDescent="0.35">
      <c r="A264" s="471" t="s">
        <v>3457</v>
      </c>
      <c r="B264" s="343"/>
      <c r="C264" s="343"/>
      <c r="D264" s="343"/>
      <c r="E264" s="343"/>
      <c r="F264" s="343"/>
      <c r="G264" s="357"/>
    </row>
    <row r="265" spans="1:7" x14ac:dyDescent="0.35">
      <c r="A265" s="471" t="s">
        <v>3458</v>
      </c>
      <c r="B265" s="343"/>
      <c r="C265" s="343"/>
      <c r="D265" s="343"/>
      <c r="E265" s="343"/>
      <c r="F265" s="343"/>
      <c r="G265" s="343"/>
    </row>
    <row r="266" spans="1:7" x14ac:dyDescent="0.35">
      <c r="A266" s="471" t="s">
        <v>3459</v>
      </c>
      <c r="B266" s="343"/>
      <c r="C266" s="343"/>
      <c r="D266" s="343"/>
      <c r="E266" s="343"/>
      <c r="F266" s="343"/>
      <c r="G266" s="343"/>
    </row>
    <row r="267" spans="1:7" x14ac:dyDescent="0.35">
      <c r="A267" s="471" t="s">
        <v>3460</v>
      </c>
      <c r="B267" s="343"/>
      <c r="C267" s="343"/>
      <c r="D267" s="343"/>
      <c r="E267" s="343"/>
      <c r="F267" s="343"/>
      <c r="G267" s="343"/>
    </row>
    <row r="268" spans="1:7" x14ac:dyDescent="0.35">
      <c r="A268" s="471" t="s">
        <v>3461</v>
      </c>
      <c r="B268" s="343"/>
      <c r="C268" s="343"/>
      <c r="D268" s="343"/>
      <c r="E268" s="343"/>
      <c r="F268" s="343"/>
      <c r="G268" s="343"/>
    </row>
    <row r="269" spans="1:7" x14ac:dyDescent="0.35">
      <c r="A269" s="471" t="s">
        <v>3462</v>
      </c>
      <c r="B269" s="343"/>
      <c r="C269" s="343"/>
      <c r="D269" s="343"/>
      <c r="E269" s="343"/>
      <c r="F269" s="343"/>
      <c r="G269" s="343"/>
    </row>
    <row r="270" spans="1:7" x14ac:dyDescent="0.35">
      <c r="A270" s="471" t="s">
        <v>3463</v>
      </c>
      <c r="B270" s="343"/>
      <c r="C270" s="343"/>
      <c r="D270" s="343"/>
      <c r="E270" s="343"/>
      <c r="F270" s="343"/>
      <c r="G270" s="343"/>
    </row>
    <row r="271" spans="1:7" x14ac:dyDescent="0.35">
      <c r="A271" s="471" t="s">
        <v>3464</v>
      </c>
    </row>
    <row r="272" spans="1:7" x14ac:dyDescent="0.35">
      <c r="A272" s="491" t="s">
        <v>3465</v>
      </c>
      <c r="B272" s="491"/>
      <c r="C272" s="491"/>
      <c r="D272" s="491"/>
      <c r="E272" s="491"/>
      <c r="F272" s="491"/>
      <c r="G272" s="491"/>
    </row>
    <row r="273" spans="1:20" x14ac:dyDescent="0.35">
      <c r="A273" s="471" t="s">
        <v>3466</v>
      </c>
    </row>
    <row r="274" spans="1:20" x14ac:dyDescent="0.35">
      <c r="A274" s="471" t="s">
        <v>3467</v>
      </c>
    </row>
    <row r="275" spans="1:20" x14ac:dyDescent="0.35">
      <c r="A275" s="471" t="s">
        <v>3468</v>
      </c>
    </row>
    <row r="276" spans="1:20" x14ac:dyDescent="0.35">
      <c r="A276" s="471" t="s">
        <v>3469</v>
      </c>
    </row>
    <row r="277" spans="1:20" x14ac:dyDescent="0.35">
      <c r="A277" s="343"/>
    </row>
    <row r="279" spans="1:20" x14ac:dyDescent="0.35">
      <c r="B279" s="358"/>
      <c r="C279" s="359" t="s">
        <v>2993</v>
      </c>
      <c r="D279" s="281"/>
      <c r="F279" s="238"/>
      <c r="G279" s="238"/>
      <c r="H279" s="238"/>
      <c r="I279" s="238"/>
      <c r="J279" s="238"/>
      <c r="K279" s="238"/>
      <c r="L279" s="238"/>
      <c r="M279" s="238"/>
      <c r="N279" s="238"/>
      <c r="O279" s="238"/>
      <c r="P279" s="238"/>
      <c r="Q279" s="238"/>
      <c r="R279" s="238"/>
      <c r="S279" s="238"/>
      <c r="T279" s="238"/>
    </row>
    <row r="280" spans="1:20" x14ac:dyDescent="0.35">
      <c r="B280" s="358"/>
      <c r="C280" s="359" t="s">
        <v>2994</v>
      </c>
      <c r="E280" s="360">
        <f>C2</f>
        <v>45988</v>
      </c>
      <c r="F280" s="238"/>
      <c r="G280" s="195"/>
      <c r="H280" s="238"/>
      <c r="I280" s="238"/>
      <c r="J280" s="238"/>
      <c r="K280" s="238"/>
      <c r="L280" s="238"/>
      <c r="M280" s="238"/>
      <c r="N280" s="238"/>
      <c r="O280" s="238"/>
      <c r="P280" s="238"/>
      <c r="Q280" s="238"/>
      <c r="R280" s="238"/>
      <c r="S280" s="238"/>
      <c r="T280" s="238"/>
    </row>
    <row r="281" spans="1:20" x14ac:dyDescent="0.35">
      <c r="B281" s="18"/>
      <c r="C281" s="359" t="s">
        <v>2995</v>
      </c>
      <c r="E281" s="360">
        <f>C3</f>
        <v>46006</v>
      </c>
      <c r="F281" s="361"/>
      <c r="G281" s="238"/>
      <c r="H281" s="238"/>
      <c r="I281" s="238"/>
      <c r="J281" s="238"/>
      <c r="K281" s="238"/>
      <c r="L281" s="238"/>
      <c r="M281" s="238"/>
      <c r="N281" s="238"/>
      <c r="O281" s="238"/>
      <c r="P281" s="238"/>
      <c r="Q281" s="238"/>
      <c r="R281" s="238"/>
      <c r="S281" s="238"/>
      <c r="T281" s="238"/>
    </row>
    <row r="282" spans="1:20" x14ac:dyDescent="0.35">
      <c r="B282" s="18"/>
      <c r="D282" s="362"/>
      <c r="E282" s="362"/>
      <c r="F282" s="361"/>
      <c r="G282" s="238"/>
      <c r="H282" s="238"/>
      <c r="I282" s="238"/>
      <c r="J282" s="238"/>
      <c r="K282" s="238"/>
      <c r="L282" s="238"/>
      <c r="M282" s="238"/>
      <c r="N282" s="238"/>
      <c r="O282" s="238"/>
      <c r="P282" s="238"/>
      <c r="Q282" s="238"/>
      <c r="R282" s="238"/>
      <c r="S282" s="238"/>
      <c r="T282" s="238"/>
    </row>
    <row r="283" spans="1:20" ht="18.5" x14ac:dyDescent="0.45">
      <c r="A283" s="278" t="s">
        <v>3177</v>
      </c>
      <c r="B283" s="279"/>
      <c r="C283" s="279"/>
      <c r="D283" s="279"/>
      <c r="E283" s="279"/>
      <c r="F283" s="199"/>
      <c r="G283" s="199"/>
      <c r="H283" s="199"/>
      <c r="I283" s="199"/>
      <c r="J283" s="238"/>
      <c r="K283" s="238"/>
      <c r="L283" s="238"/>
      <c r="M283" s="238"/>
      <c r="N283" s="238"/>
      <c r="O283" s="238"/>
      <c r="P283" s="238"/>
      <c r="Q283" s="238"/>
      <c r="R283" s="238"/>
      <c r="S283" s="238"/>
      <c r="T283" s="238"/>
    </row>
    <row r="284" spans="1:20" x14ac:dyDescent="0.35">
      <c r="C284" s="363"/>
      <c r="F284" s="238"/>
      <c r="G284" s="238"/>
      <c r="H284" s="238"/>
      <c r="I284" s="238"/>
      <c r="J284" s="238"/>
      <c r="K284" s="238"/>
      <c r="L284" s="238"/>
      <c r="M284" s="238"/>
      <c r="N284" s="238"/>
      <c r="O284" s="238"/>
      <c r="P284" s="238"/>
      <c r="Q284" s="238"/>
      <c r="R284" s="238"/>
      <c r="S284" s="238"/>
      <c r="T284" s="238"/>
    </row>
    <row r="285" spans="1:20" x14ac:dyDescent="0.35">
      <c r="A285" t="s">
        <v>3178</v>
      </c>
      <c r="C285" s="364">
        <v>93838145388.690002</v>
      </c>
      <c r="F285" s="238"/>
      <c r="G285" s="365"/>
      <c r="H285" s="238"/>
      <c r="I285" s="238"/>
      <c r="J285" s="238"/>
      <c r="K285" s="238"/>
      <c r="L285" s="238"/>
      <c r="M285" s="238"/>
      <c r="N285" s="238"/>
      <c r="O285" s="238"/>
      <c r="P285" s="238"/>
      <c r="Q285" s="238"/>
      <c r="R285" s="238"/>
      <c r="S285" s="238"/>
      <c r="T285" s="238"/>
    </row>
    <row r="286" spans="1:20" x14ac:dyDescent="0.35">
      <c r="A286" t="s">
        <v>3179</v>
      </c>
      <c r="C286" s="364">
        <v>92475563660.350601</v>
      </c>
      <c r="E286" s="366"/>
      <c r="F286" s="238"/>
      <c r="G286" s="238"/>
      <c r="H286" s="238"/>
      <c r="I286" s="238"/>
      <c r="J286" s="238"/>
      <c r="K286" s="238"/>
      <c r="L286" s="238"/>
      <c r="M286" s="238"/>
      <c r="N286" s="238"/>
      <c r="O286" s="238"/>
      <c r="P286" s="238"/>
      <c r="Q286" s="238"/>
      <c r="R286" s="238"/>
      <c r="S286" s="238"/>
      <c r="T286" s="238"/>
    </row>
    <row r="287" spans="1:20" x14ac:dyDescent="0.35">
      <c r="A287" t="s">
        <v>3180</v>
      </c>
      <c r="C287" s="367">
        <v>312507</v>
      </c>
      <c r="F287" s="238"/>
      <c r="G287" s="238"/>
      <c r="H287" s="238"/>
      <c r="I287" s="238"/>
      <c r="J287" s="238"/>
      <c r="K287" s="238"/>
      <c r="L287" s="238"/>
      <c r="M287" s="238"/>
      <c r="N287" s="238"/>
      <c r="O287" s="238"/>
      <c r="P287" s="238"/>
      <c r="Q287" s="238"/>
      <c r="R287" s="238"/>
      <c r="S287" s="238"/>
      <c r="T287" s="238"/>
    </row>
    <row r="288" spans="1:20" x14ac:dyDescent="0.35">
      <c r="A288" t="s">
        <v>3181</v>
      </c>
      <c r="C288" s="368">
        <v>295915.17521319713</v>
      </c>
      <c r="F288" s="238"/>
      <c r="G288" s="238"/>
      <c r="H288" s="238"/>
      <c r="I288" s="238"/>
      <c r="J288" s="238"/>
      <c r="K288" s="238"/>
      <c r="L288" s="238"/>
      <c r="M288" s="238"/>
      <c r="N288" s="238"/>
      <c r="O288" s="238"/>
      <c r="P288" s="238"/>
      <c r="Q288" s="238"/>
      <c r="R288" s="238"/>
      <c r="S288" s="238"/>
      <c r="T288" s="238"/>
    </row>
    <row r="289" spans="1:20" x14ac:dyDescent="0.35">
      <c r="A289" t="s">
        <v>3182</v>
      </c>
      <c r="C289" s="368">
        <v>276541</v>
      </c>
      <c r="F289" s="238"/>
      <c r="G289" s="238"/>
      <c r="H289" s="238"/>
      <c r="I289" s="238"/>
      <c r="J289" s="238"/>
      <c r="K289" s="238"/>
      <c r="L289" s="238"/>
      <c r="M289" s="238"/>
      <c r="N289" s="238"/>
      <c r="O289" s="238"/>
      <c r="P289" s="238"/>
      <c r="Q289" s="238"/>
      <c r="R289" s="238"/>
      <c r="S289" s="238"/>
      <c r="T289" s="238"/>
    </row>
    <row r="290" spans="1:20" x14ac:dyDescent="0.35">
      <c r="A290" t="s">
        <v>3183</v>
      </c>
      <c r="C290" s="368">
        <v>291758</v>
      </c>
      <c r="F290" s="238"/>
      <c r="G290" s="238"/>
      <c r="H290" s="238"/>
      <c r="I290" s="238"/>
      <c r="J290" s="238"/>
      <c r="K290" s="238"/>
      <c r="L290" s="238"/>
      <c r="M290" s="238"/>
      <c r="N290" s="238"/>
      <c r="O290" s="238"/>
      <c r="P290" s="238"/>
      <c r="Q290" s="238"/>
      <c r="R290" s="238"/>
      <c r="S290" s="238"/>
      <c r="T290" s="238"/>
    </row>
    <row r="291" spans="1:20" x14ac:dyDescent="0.35">
      <c r="C291" s="369"/>
      <c r="F291" s="238"/>
      <c r="G291" s="238"/>
      <c r="H291" s="238"/>
      <c r="I291" s="238"/>
      <c r="J291" s="238"/>
      <c r="K291" s="238"/>
      <c r="L291" s="238"/>
      <c r="M291" s="238"/>
      <c r="N291" s="238"/>
      <c r="O291" s="238"/>
      <c r="P291" s="238"/>
      <c r="Q291" s="238"/>
      <c r="R291" s="238"/>
      <c r="S291" s="238"/>
      <c r="T291" s="238"/>
    </row>
    <row r="292" spans="1:20" x14ac:dyDescent="0.35">
      <c r="A292" s="488" t="s">
        <v>3184</v>
      </c>
      <c r="B292" s="488"/>
      <c r="C292" s="370">
        <v>0.516998830673147</v>
      </c>
      <c r="F292" s="238"/>
      <c r="G292" s="238"/>
      <c r="H292" s="238"/>
      <c r="I292" s="238"/>
      <c r="J292" s="371"/>
      <c r="K292" s="238"/>
      <c r="L292" s="238"/>
      <c r="M292" s="238"/>
      <c r="N292" s="238"/>
      <c r="O292" s="238"/>
      <c r="P292" s="238"/>
      <c r="Q292" s="238"/>
      <c r="R292" s="238"/>
      <c r="S292" s="238"/>
      <c r="T292" s="238"/>
    </row>
    <row r="293" spans="1:20" x14ac:dyDescent="0.35">
      <c r="A293" s="488" t="s">
        <v>3185</v>
      </c>
      <c r="B293" s="488"/>
      <c r="C293" s="370">
        <v>0.62851819965743405</v>
      </c>
      <c r="F293" s="238"/>
      <c r="G293" s="238"/>
      <c r="H293" s="238"/>
      <c r="I293" s="238"/>
      <c r="J293" s="372"/>
      <c r="K293" s="238"/>
      <c r="L293" s="238"/>
      <c r="M293" s="238"/>
      <c r="N293" s="238"/>
      <c r="O293" s="238"/>
      <c r="P293" s="238"/>
      <c r="Q293" s="238"/>
      <c r="R293" s="238"/>
      <c r="S293" s="238"/>
      <c r="T293" s="238"/>
    </row>
    <row r="294" spans="1:20" x14ac:dyDescent="0.35">
      <c r="A294" s="488" t="s">
        <v>3186</v>
      </c>
      <c r="B294" s="488"/>
      <c r="C294" s="373">
        <v>0.70648927136571704</v>
      </c>
      <c r="F294" s="238"/>
      <c r="G294" s="374"/>
      <c r="H294" s="238"/>
      <c r="I294" s="238"/>
      <c r="J294" s="371"/>
      <c r="K294" s="238"/>
      <c r="L294" s="238"/>
      <c r="M294" s="238"/>
      <c r="N294" s="238"/>
      <c r="O294" s="238"/>
      <c r="P294" s="238"/>
      <c r="Q294" s="238"/>
      <c r="R294" s="238"/>
      <c r="S294" s="238"/>
      <c r="T294" s="238"/>
    </row>
    <row r="295" spans="1:20" x14ac:dyDescent="0.35">
      <c r="A295" s="488" t="s">
        <v>3187</v>
      </c>
      <c r="B295" s="488"/>
      <c r="C295" s="375">
        <v>31.010139443899455</v>
      </c>
      <c r="D295" t="s">
        <v>3188</v>
      </c>
      <c r="F295" s="238"/>
      <c r="G295" s="238"/>
      <c r="H295" s="238"/>
      <c r="I295" s="238"/>
      <c r="J295" s="372"/>
      <c r="K295" s="238"/>
      <c r="L295" s="238"/>
      <c r="M295" s="238"/>
      <c r="N295" s="238"/>
      <c r="O295" s="238"/>
      <c r="P295" s="238"/>
      <c r="Q295" s="238"/>
      <c r="R295" s="238"/>
      <c r="S295" s="238"/>
      <c r="T295" s="238"/>
    </row>
    <row r="296" spans="1:20" x14ac:dyDescent="0.35">
      <c r="A296" s="488" t="s">
        <v>3189</v>
      </c>
      <c r="B296" s="488"/>
      <c r="C296" s="376">
        <v>3.8753142431226947E-2</v>
      </c>
      <c r="F296" s="238"/>
      <c r="G296" s="238"/>
      <c r="H296" s="238"/>
      <c r="I296" s="238"/>
      <c r="J296" s="377"/>
      <c r="K296" s="238"/>
      <c r="L296" s="238"/>
      <c r="M296" s="238"/>
      <c r="N296" s="238"/>
      <c r="O296" s="238"/>
      <c r="P296" s="238"/>
      <c r="Q296" s="238"/>
      <c r="R296" s="238"/>
      <c r="S296" s="238"/>
      <c r="T296" s="238"/>
    </row>
    <row r="297" spans="1:20" x14ac:dyDescent="0.35">
      <c r="A297" s="488" t="s">
        <v>3190</v>
      </c>
      <c r="B297" s="488"/>
      <c r="C297" s="375">
        <v>52.842387183772907</v>
      </c>
      <c r="D297" t="s">
        <v>3188</v>
      </c>
      <c r="F297" s="238"/>
      <c r="G297" s="238"/>
      <c r="H297" s="238"/>
      <c r="I297" s="238"/>
      <c r="J297" s="371"/>
      <c r="K297" s="238"/>
      <c r="L297" s="238"/>
      <c r="M297" s="238"/>
      <c r="N297" s="238"/>
      <c r="O297" s="238"/>
      <c r="P297" s="238"/>
      <c r="Q297" s="238"/>
      <c r="R297" s="238"/>
      <c r="S297" s="238"/>
      <c r="T297" s="238"/>
    </row>
    <row r="298" spans="1:20" x14ac:dyDescent="0.35">
      <c r="A298" s="489" t="s">
        <v>3191</v>
      </c>
      <c r="B298" s="489"/>
      <c r="C298" s="375">
        <v>21.832247739873452</v>
      </c>
      <c r="D298" t="s">
        <v>3188</v>
      </c>
      <c r="F298" s="238"/>
      <c r="G298" s="238"/>
      <c r="H298" s="238"/>
      <c r="I298" s="238"/>
      <c r="J298" s="371"/>
      <c r="K298" s="238"/>
      <c r="L298" s="238"/>
      <c r="M298" s="238"/>
      <c r="N298" s="238"/>
      <c r="O298" s="238"/>
      <c r="P298" s="238"/>
      <c r="Q298" s="238"/>
      <c r="R298" s="238"/>
      <c r="S298" s="238"/>
      <c r="T298" s="238"/>
    </row>
    <row r="299" spans="1:20" x14ac:dyDescent="0.35">
      <c r="A299" s="489" t="s">
        <v>3192</v>
      </c>
      <c r="B299" s="489"/>
      <c r="C299" s="378">
        <v>27.024622764201911</v>
      </c>
      <c r="D299" t="s">
        <v>3188</v>
      </c>
      <c r="F299" s="238"/>
      <c r="G299" s="379"/>
      <c r="H299" s="238"/>
      <c r="I299" s="238"/>
      <c r="J299" s="238"/>
      <c r="K299" s="238"/>
      <c r="L299" s="238"/>
      <c r="M299" s="238"/>
      <c r="N299" s="238"/>
      <c r="O299" s="238"/>
      <c r="P299" s="238"/>
      <c r="Q299" s="238"/>
      <c r="R299" s="238"/>
      <c r="S299" s="238"/>
      <c r="T299" s="238"/>
    </row>
    <row r="300" spans="1:20" x14ac:dyDescent="0.35">
      <c r="A300" s="380"/>
      <c r="B300" s="380"/>
      <c r="C300" s="381"/>
      <c r="D300" s="238"/>
      <c r="E300" s="238"/>
      <c r="F300" s="238"/>
      <c r="G300" s="379"/>
      <c r="H300" s="238"/>
      <c r="I300" s="238"/>
      <c r="J300" s="238"/>
      <c r="K300" s="238"/>
      <c r="L300" s="238"/>
      <c r="M300" s="238"/>
      <c r="N300" s="238"/>
      <c r="O300" s="238"/>
      <c r="P300" s="238"/>
      <c r="Q300" s="238"/>
      <c r="R300" s="238"/>
      <c r="S300" s="238"/>
      <c r="T300" s="238"/>
    </row>
    <row r="301" spans="1:20" ht="14.5" customHeight="1" x14ac:dyDescent="0.35">
      <c r="A301" s="490" t="s">
        <v>3193</v>
      </c>
      <c r="B301" s="490"/>
      <c r="C301" s="490"/>
      <c r="D301" s="490"/>
      <c r="E301" s="490"/>
      <c r="F301" s="490"/>
      <c r="G301" s="490"/>
      <c r="H301" s="490"/>
      <c r="I301" s="490"/>
      <c r="J301" s="238"/>
      <c r="K301" s="238"/>
      <c r="L301" s="238"/>
      <c r="M301" s="238"/>
      <c r="N301" s="238"/>
      <c r="O301" s="238"/>
      <c r="P301" s="238"/>
      <c r="Q301" s="238"/>
      <c r="R301" s="238"/>
      <c r="S301" s="238"/>
      <c r="T301" s="238"/>
    </row>
    <row r="302" spans="1:20" x14ac:dyDescent="0.35">
      <c r="A302" s="490"/>
      <c r="B302" s="490"/>
      <c r="C302" s="490"/>
      <c r="D302" s="490"/>
      <c r="E302" s="490"/>
      <c r="F302" s="490"/>
      <c r="G302" s="490"/>
      <c r="H302" s="490"/>
      <c r="I302" s="490"/>
      <c r="J302" s="238"/>
      <c r="K302" s="238"/>
      <c r="L302" s="238"/>
      <c r="M302" s="238"/>
      <c r="N302" s="238"/>
      <c r="O302" s="238"/>
      <c r="P302" s="238"/>
      <c r="Q302" s="238"/>
      <c r="R302" s="238"/>
      <c r="S302" s="238"/>
      <c r="T302" s="238"/>
    </row>
    <row r="303" spans="1:20" x14ac:dyDescent="0.35">
      <c r="A303" s="238"/>
      <c r="B303" s="238"/>
      <c r="C303" s="382"/>
      <c r="D303" s="238"/>
      <c r="E303" s="238"/>
      <c r="F303" s="238"/>
      <c r="G303" s="238"/>
      <c r="H303" s="238"/>
      <c r="I303" s="238"/>
      <c r="J303" s="238"/>
      <c r="K303" s="238"/>
      <c r="L303" s="238"/>
      <c r="M303" s="238"/>
      <c r="N303" s="238"/>
      <c r="O303" s="238"/>
      <c r="P303" s="238"/>
      <c r="Q303" s="238"/>
      <c r="R303" s="238"/>
      <c r="S303" s="238"/>
      <c r="T303" s="238"/>
    </row>
    <row r="304" spans="1:20" ht="18.5" x14ac:dyDescent="0.45">
      <c r="A304" s="278" t="s">
        <v>3194</v>
      </c>
      <c r="B304" s="279"/>
      <c r="C304" s="383"/>
      <c r="D304" s="279"/>
      <c r="E304" s="279"/>
      <c r="F304" s="279"/>
      <c r="G304" s="279"/>
      <c r="H304" s="279"/>
      <c r="I304" s="279"/>
      <c r="J304" s="238"/>
      <c r="K304" s="238"/>
      <c r="L304" s="238"/>
      <c r="M304" s="238"/>
      <c r="N304" s="238"/>
      <c r="O304" s="238"/>
      <c r="P304" s="238"/>
      <c r="Q304" s="238"/>
      <c r="R304" s="238"/>
      <c r="S304" s="238"/>
      <c r="T304" s="238"/>
    </row>
    <row r="305" spans="1:20" x14ac:dyDescent="0.35">
      <c r="J305" s="238"/>
      <c r="K305" s="238"/>
      <c r="L305" s="238"/>
      <c r="M305" s="238"/>
      <c r="N305" s="238"/>
      <c r="O305" s="238"/>
      <c r="P305" s="238"/>
      <c r="Q305" s="238"/>
      <c r="R305" s="238"/>
      <c r="S305" s="238"/>
      <c r="T305" s="238"/>
    </row>
    <row r="306" spans="1:20" x14ac:dyDescent="0.35">
      <c r="A306" s="384" t="s">
        <v>3195</v>
      </c>
      <c r="C306" s="385" t="s">
        <v>599</v>
      </c>
      <c r="D306" s="386"/>
      <c r="E306" s="385" t="s">
        <v>3196</v>
      </c>
      <c r="F306" s="386"/>
      <c r="G306" s="385" t="s">
        <v>3197</v>
      </c>
      <c r="H306" s="386"/>
      <c r="I306" s="385" t="s">
        <v>3196</v>
      </c>
      <c r="J306" s="238"/>
      <c r="K306" s="238"/>
      <c r="L306" s="238"/>
      <c r="M306" s="238"/>
      <c r="N306" s="238"/>
      <c r="O306" s="238"/>
      <c r="P306" s="238"/>
      <c r="Q306" s="238"/>
      <c r="R306" s="238"/>
      <c r="S306" s="238"/>
      <c r="T306" s="238"/>
    </row>
    <row r="307" spans="1:20" x14ac:dyDescent="0.35">
      <c r="A307" t="s">
        <v>3198</v>
      </c>
      <c r="C307" s="367">
        <v>312333</v>
      </c>
      <c r="D307" s="369"/>
      <c r="E307" s="376">
        <v>0.9994432124720406</v>
      </c>
      <c r="F307" s="369"/>
      <c r="G307" s="367">
        <v>92398983932.750748</v>
      </c>
      <c r="H307" s="369"/>
      <c r="I307" s="376">
        <v>0.99917189228625569</v>
      </c>
      <c r="J307" s="382"/>
      <c r="K307" s="238"/>
      <c r="L307" s="238"/>
      <c r="M307" s="238"/>
      <c r="N307" s="238"/>
      <c r="O307" s="238"/>
      <c r="P307" s="238"/>
      <c r="Q307" s="238"/>
      <c r="R307" s="238"/>
      <c r="S307" s="238"/>
      <c r="T307" s="238"/>
    </row>
    <row r="308" spans="1:20" x14ac:dyDescent="0.35">
      <c r="A308" t="s">
        <v>3199</v>
      </c>
      <c r="C308" s="367">
        <v>144</v>
      </c>
      <c r="D308" s="369"/>
      <c r="E308" s="376">
        <v>4.6078967831120584E-4</v>
      </c>
      <c r="F308" s="369"/>
      <c r="G308" s="367">
        <v>61900380.009999976</v>
      </c>
      <c r="H308" s="369"/>
      <c r="I308" s="376">
        <v>6.6937012936034695E-4</v>
      </c>
      <c r="J308" s="382"/>
      <c r="K308" s="238"/>
      <c r="L308" s="238"/>
      <c r="M308" s="238"/>
      <c r="N308" s="238"/>
      <c r="O308" s="238"/>
      <c r="P308" s="238"/>
      <c r="Q308" s="238"/>
      <c r="R308" s="238"/>
      <c r="S308" s="238"/>
      <c r="T308" s="238"/>
    </row>
    <row r="309" spans="1:20" x14ac:dyDescent="0.35">
      <c r="A309" t="s">
        <v>3200</v>
      </c>
      <c r="C309" s="367">
        <v>30</v>
      </c>
      <c r="D309" s="369"/>
      <c r="E309" s="376">
        <v>9.5997849648167885E-5</v>
      </c>
      <c r="F309" s="369"/>
      <c r="G309" s="367">
        <v>14679347.590000004</v>
      </c>
      <c r="H309" s="369"/>
      <c r="I309" s="376">
        <v>1.5873758438407693E-4</v>
      </c>
      <c r="J309" s="382"/>
      <c r="K309" s="238"/>
      <c r="L309" s="238"/>
      <c r="M309" s="238"/>
      <c r="N309" s="238"/>
      <c r="O309" s="238"/>
      <c r="P309" s="238"/>
      <c r="Q309" s="238"/>
      <c r="R309" s="238"/>
      <c r="S309" s="238"/>
      <c r="T309" s="238"/>
    </row>
    <row r="310" spans="1:20" x14ac:dyDescent="0.35">
      <c r="A310" t="s">
        <v>3201</v>
      </c>
      <c r="C310" s="367">
        <v>0</v>
      </c>
      <c r="D310" s="369"/>
      <c r="E310" s="376">
        <v>0</v>
      </c>
      <c r="F310" s="369"/>
      <c r="G310" s="367">
        <v>0</v>
      </c>
      <c r="H310" s="369"/>
      <c r="I310" s="376">
        <v>0</v>
      </c>
      <c r="J310" s="382"/>
      <c r="K310" s="238"/>
      <c r="L310" s="238"/>
      <c r="M310" s="238"/>
      <c r="N310" s="238"/>
      <c r="O310" s="238"/>
      <c r="P310" s="238"/>
      <c r="Q310" s="238"/>
      <c r="R310" s="238"/>
      <c r="S310" s="238"/>
      <c r="T310" s="238"/>
    </row>
    <row r="311" spans="1:20" x14ac:dyDescent="0.35">
      <c r="A311" t="s">
        <v>3202</v>
      </c>
      <c r="C311" s="367">
        <v>0</v>
      </c>
      <c r="D311" s="369"/>
      <c r="E311" s="376">
        <v>0</v>
      </c>
      <c r="F311" s="369"/>
      <c r="G311" s="367">
        <v>0</v>
      </c>
      <c r="H311" s="369"/>
      <c r="I311" s="376">
        <v>0</v>
      </c>
      <c r="J311" s="382"/>
      <c r="K311" s="238"/>
      <c r="L311" s="238"/>
      <c r="M311" s="238"/>
      <c r="N311" s="238"/>
      <c r="O311" s="238"/>
      <c r="P311" s="238"/>
      <c r="Q311" s="238"/>
      <c r="R311" s="238"/>
      <c r="S311" s="238"/>
      <c r="T311" s="238"/>
    </row>
    <row r="312" spans="1:20" x14ac:dyDescent="0.35">
      <c r="A312" s="18" t="s">
        <v>3157</v>
      </c>
      <c r="B312" s="18"/>
      <c r="C312" s="387">
        <v>312507</v>
      </c>
      <c r="D312" s="388"/>
      <c r="E312" s="389">
        <v>1</v>
      </c>
      <c r="F312" s="388"/>
      <c r="G312" s="387">
        <v>92475563660.350739</v>
      </c>
      <c r="H312" s="388"/>
      <c r="I312" s="389">
        <v>1</v>
      </c>
      <c r="J312" s="382"/>
      <c r="K312" s="238"/>
      <c r="L312" s="238"/>
      <c r="M312" s="238"/>
      <c r="N312" s="238"/>
      <c r="O312" s="238"/>
      <c r="P312" s="238"/>
      <c r="Q312" s="238"/>
      <c r="R312" s="238"/>
      <c r="S312" s="238"/>
      <c r="T312" s="238"/>
    </row>
    <row r="313" spans="1:20" x14ac:dyDescent="0.35">
      <c r="A313" s="18"/>
      <c r="C313" s="390"/>
      <c r="D313" s="391"/>
      <c r="E313" s="392"/>
      <c r="F313" s="391"/>
      <c r="G313" s="393"/>
      <c r="H313" s="391"/>
      <c r="I313" s="392"/>
      <c r="J313" s="238"/>
      <c r="K313" s="238"/>
      <c r="L313" s="238"/>
      <c r="M313" s="238"/>
      <c r="N313" s="238"/>
      <c r="O313" s="238"/>
      <c r="P313" s="238"/>
      <c r="Q313" s="238"/>
      <c r="R313" s="238"/>
      <c r="S313" s="238"/>
      <c r="T313" s="238"/>
    </row>
    <row r="314" spans="1:20" ht="18.5" x14ac:dyDescent="0.45">
      <c r="A314" s="278" t="s">
        <v>3203</v>
      </c>
      <c r="B314" s="279"/>
      <c r="C314" s="394"/>
      <c r="D314" s="394"/>
      <c r="E314" s="394"/>
      <c r="F314" s="394"/>
      <c r="G314" s="394"/>
      <c r="H314" s="394"/>
      <c r="I314" s="394"/>
      <c r="J314" s="238"/>
      <c r="K314" s="238"/>
      <c r="L314" s="238"/>
      <c r="M314" s="238"/>
      <c r="N314" s="238"/>
      <c r="O314" s="238"/>
      <c r="P314" s="238"/>
      <c r="Q314" s="238"/>
      <c r="R314" s="238"/>
      <c r="S314" s="238"/>
      <c r="T314" s="238"/>
    </row>
    <row r="315" spans="1:20" x14ac:dyDescent="0.35">
      <c r="C315" s="1"/>
      <c r="D315" s="1"/>
      <c r="E315" s="1"/>
      <c r="F315" s="1"/>
      <c r="G315" s="1"/>
      <c r="H315" s="1"/>
      <c r="I315" s="1"/>
      <c r="J315" s="238"/>
      <c r="K315" s="238"/>
      <c r="L315" s="238"/>
      <c r="M315" s="238"/>
      <c r="N315" s="238"/>
      <c r="O315" s="238"/>
      <c r="P315" s="238"/>
      <c r="Q315" s="238"/>
      <c r="R315" s="238"/>
      <c r="S315" s="238"/>
      <c r="T315" s="238"/>
    </row>
    <row r="316" spans="1:20" x14ac:dyDescent="0.35">
      <c r="A316" s="384" t="s">
        <v>3204</v>
      </c>
      <c r="C316" s="385" t="s">
        <v>599</v>
      </c>
      <c r="D316" s="386"/>
      <c r="E316" s="385" t="s">
        <v>3196</v>
      </c>
      <c r="F316" s="386"/>
      <c r="G316" s="385" t="s">
        <v>3197</v>
      </c>
      <c r="H316" s="386"/>
      <c r="I316" s="385" t="s">
        <v>3196</v>
      </c>
      <c r="J316" s="238"/>
      <c r="K316" s="238"/>
      <c r="L316" s="238"/>
      <c r="M316" s="238"/>
      <c r="N316" s="238"/>
      <c r="O316" s="238"/>
      <c r="P316" s="238"/>
      <c r="Q316" s="238"/>
      <c r="R316" s="238"/>
      <c r="S316" s="238"/>
      <c r="T316" s="238"/>
    </row>
    <row r="317" spans="1:20" x14ac:dyDescent="0.35">
      <c r="A317" s="181" t="s">
        <v>3205</v>
      </c>
      <c r="C317" s="367">
        <v>31704</v>
      </c>
      <c r="D317" s="369"/>
      <c r="E317" s="376">
        <v>0.10145052750818381</v>
      </c>
      <c r="F317" s="369"/>
      <c r="G317" s="367">
        <v>7397286064.2299862</v>
      </c>
      <c r="H317" s="369"/>
      <c r="I317" s="376">
        <v>7.9991792117096436E-2</v>
      </c>
      <c r="J317" s="250"/>
      <c r="K317" s="238"/>
      <c r="L317" s="238"/>
      <c r="M317" s="238"/>
      <c r="N317" s="238"/>
      <c r="O317" s="238"/>
      <c r="P317" s="238"/>
      <c r="Q317" s="238"/>
      <c r="R317" s="238"/>
      <c r="S317" s="238"/>
      <c r="T317" s="238"/>
    </row>
    <row r="318" spans="1:20" x14ac:dyDescent="0.35">
      <c r="A318" s="181" t="s">
        <v>3206</v>
      </c>
      <c r="C318" s="367">
        <v>52646</v>
      </c>
      <c r="D318" s="369"/>
      <c r="E318" s="376">
        <v>0.16846342641924822</v>
      </c>
      <c r="F318" s="369"/>
      <c r="G318" s="367">
        <v>20195083439.639759</v>
      </c>
      <c r="H318" s="369"/>
      <c r="I318" s="376">
        <v>0.21838291804106919</v>
      </c>
      <c r="J318" s="250"/>
      <c r="K318" s="238"/>
      <c r="L318" s="238"/>
      <c r="M318" s="238"/>
      <c r="N318" s="238"/>
      <c r="O318" s="238"/>
      <c r="P318" s="238"/>
      <c r="Q318" s="238"/>
      <c r="R318" s="238"/>
      <c r="S318" s="238"/>
      <c r="T318" s="238"/>
    </row>
    <row r="319" spans="1:20" x14ac:dyDescent="0.35">
      <c r="A319" s="181" t="s">
        <v>3207</v>
      </c>
      <c r="C319" s="367">
        <v>4893</v>
      </c>
      <c r="D319" s="369"/>
      <c r="E319" s="376">
        <v>1.5657249277616182E-2</v>
      </c>
      <c r="F319" s="369"/>
      <c r="G319" s="367">
        <v>765832262.65999901</v>
      </c>
      <c r="H319" s="369"/>
      <c r="I319" s="376">
        <v>8.281455471553548E-3</v>
      </c>
      <c r="J319" s="250"/>
      <c r="K319" s="238"/>
      <c r="L319" s="238"/>
      <c r="M319" s="238"/>
      <c r="N319" s="238"/>
      <c r="O319" s="238"/>
      <c r="P319" s="238"/>
      <c r="Q319" s="238"/>
      <c r="R319" s="238"/>
      <c r="S319" s="238"/>
      <c r="T319" s="238"/>
    </row>
    <row r="320" spans="1:20" x14ac:dyDescent="0.35">
      <c r="A320" s="181" t="s">
        <v>3208</v>
      </c>
      <c r="C320" s="367">
        <v>6122</v>
      </c>
      <c r="D320" s="369"/>
      <c r="E320" s="376">
        <v>1.958996118486946E-2</v>
      </c>
      <c r="F320" s="369"/>
      <c r="G320" s="367">
        <v>703847835.12999964</v>
      </c>
      <c r="H320" s="369"/>
      <c r="I320" s="376">
        <v>7.6111764802552634E-3</v>
      </c>
      <c r="J320" s="238"/>
      <c r="K320" s="238"/>
      <c r="L320" s="238"/>
      <c r="M320" s="238"/>
      <c r="N320" s="238"/>
      <c r="O320" s="238"/>
      <c r="P320" s="238"/>
      <c r="Q320" s="238"/>
      <c r="R320" s="238"/>
      <c r="S320" s="238"/>
      <c r="T320" s="238"/>
    </row>
    <row r="321" spans="1:20" x14ac:dyDescent="0.35">
      <c r="A321" s="181" t="s">
        <v>3209</v>
      </c>
      <c r="C321" s="367">
        <v>6232</v>
      </c>
      <c r="D321" s="369"/>
      <c r="E321" s="376">
        <v>1.9941953300246073E-2</v>
      </c>
      <c r="F321" s="369"/>
      <c r="G321" s="367">
        <v>790271747.15000331</v>
      </c>
      <c r="H321" s="369"/>
      <c r="I321" s="376">
        <v>8.5457359314139204E-3</v>
      </c>
      <c r="J321" s="238"/>
      <c r="K321" s="238"/>
      <c r="L321" s="238"/>
      <c r="M321" s="238"/>
      <c r="N321" s="238"/>
      <c r="O321" s="238"/>
      <c r="P321" s="238"/>
      <c r="Q321" s="238"/>
      <c r="R321" s="238"/>
      <c r="S321" s="238"/>
      <c r="T321" s="238"/>
    </row>
    <row r="322" spans="1:20" x14ac:dyDescent="0.35">
      <c r="A322" s="181" t="s">
        <v>3210</v>
      </c>
      <c r="C322" s="367">
        <v>81</v>
      </c>
      <c r="D322" s="369"/>
      <c r="E322" s="376">
        <v>2.5919419405005329E-4</v>
      </c>
      <c r="F322" s="369"/>
      <c r="G322" s="367">
        <v>18649792.810000006</v>
      </c>
      <c r="H322" s="369"/>
      <c r="I322" s="376">
        <v>2.0167265893612983E-4</v>
      </c>
      <c r="J322" s="238"/>
      <c r="K322" s="238"/>
      <c r="L322" s="238"/>
      <c r="M322" s="238"/>
      <c r="N322" s="238"/>
      <c r="O322" s="238"/>
      <c r="P322" s="238"/>
      <c r="Q322" s="238"/>
      <c r="R322" s="238"/>
      <c r="S322" s="238"/>
      <c r="T322" s="238"/>
    </row>
    <row r="323" spans="1:20" x14ac:dyDescent="0.35">
      <c r="A323" s="181" t="s">
        <v>3211</v>
      </c>
      <c r="C323" s="367">
        <v>10142</v>
      </c>
      <c r="D323" s="369"/>
      <c r="E323" s="376">
        <v>3.2453673037723958E-2</v>
      </c>
      <c r="F323" s="369"/>
      <c r="G323" s="367">
        <v>1588477321.1000004</v>
      </c>
      <c r="H323" s="369"/>
      <c r="I323" s="376">
        <v>1.7177265628077368E-2</v>
      </c>
      <c r="J323" s="238"/>
      <c r="K323" s="238"/>
      <c r="L323" s="238"/>
      <c r="M323" s="238"/>
      <c r="N323" s="238"/>
      <c r="O323" s="238"/>
      <c r="P323" s="238"/>
      <c r="Q323" s="238"/>
      <c r="R323" s="238"/>
      <c r="S323" s="238"/>
      <c r="T323" s="238"/>
    </row>
    <row r="324" spans="1:20" x14ac:dyDescent="0.35">
      <c r="A324" s="395" t="s">
        <v>3212</v>
      </c>
      <c r="C324" s="367">
        <v>0</v>
      </c>
      <c r="D324" s="369"/>
      <c r="E324" s="376">
        <v>0</v>
      </c>
      <c r="F324" s="369"/>
      <c r="G324" s="367">
        <v>0</v>
      </c>
      <c r="H324" s="369"/>
      <c r="I324" s="376">
        <v>0</v>
      </c>
      <c r="J324" s="238"/>
      <c r="K324" s="238"/>
      <c r="L324" s="238"/>
      <c r="M324" s="238"/>
      <c r="N324" s="238"/>
      <c r="O324" s="238"/>
      <c r="P324" s="238"/>
      <c r="Q324" s="238"/>
      <c r="R324" s="238"/>
      <c r="S324" s="238"/>
      <c r="T324" s="238"/>
    </row>
    <row r="325" spans="1:20" x14ac:dyDescent="0.35">
      <c r="A325" s="181" t="s">
        <v>3213</v>
      </c>
      <c r="C325" s="367">
        <v>171333</v>
      </c>
      <c r="D325" s="369"/>
      <c r="E325" s="376">
        <v>0.54825331912565156</v>
      </c>
      <c r="F325" s="369"/>
      <c r="G325" s="367">
        <v>54934652659.069656</v>
      </c>
      <c r="H325" s="369"/>
      <c r="I325" s="376">
        <v>0.59404506968821968</v>
      </c>
      <c r="J325" s="238"/>
      <c r="K325" s="238"/>
      <c r="L325" s="238"/>
      <c r="M325" s="238"/>
      <c r="N325" s="238"/>
      <c r="O325" s="238"/>
      <c r="P325" s="238"/>
      <c r="Q325" s="238"/>
      <c r="R325" s="238"/>
      <c r="S325" s="238"/>
      <c r="T325" s="238"/>
    </row>
    <row r="326" spans="1:20" x14ac:dyDescent="0.35">
      <c r="A326" s="181" t="s">
        <v>3214</v>
      </c>
      <c r="C326" s="367">
        <v>1367</v>
      </c>
      <c r="D326" s="369"/>
      <c r="E326" s="376">
        <v>4.3743020156348494E-3</v>
      </c>
      <c r="F326" s="369"/>
      <c r="G326" s="367">
        <v>201603082.58999959</v>
      </c>
      <c r="H326" s="369"/>
      <c r="I326" s="376">
        <v>2.1800687079936193E-3</v>
      </c>
      <c r="J326" s="238"/>
      <c r="K326" s="238"/>
      <c r="L326" s="238"/>
      <c r="M326" s="238"/>
      <c r="N326" s="238"/>
      <c r="O326" s="238"/>
      <c r="P326" s="238"/>
      <c r="Q326" s="238"/>
      <c r="R326" s="238"/>
      <c r="S326" s="238"/>
      <c r="T326" s="238"/>
    </row>
    <row r="327" spans="1:20" x14ac:dyDescent="0.35">
      <c r="A327" s="181" t="s">
        <v>3215</v>
      </c>
      <c r="C327" s="367">
        <v>19935</v>
      </c>
      <c r="D327" s="369"/>
      <c r="E327" s="376">
        <v>6.379057109120756E-2</v>
      </c>
      <c r="F327" s="369"/>
      <c r="G327" s="367">
        <v>4399543079.5200043</v>
      </c>
      <c r="H327" s="369"/>
      <c r="I327" s="376">
        <v>4.7575196142398746E-2</v>
      </c>
      <c r="J327" s="238"/>
      <c r="K327" s="238"/>
      <c r="L327" s="238"/>
      <c r="M327" s="238"/>
      <c r="N327" s="238"/>
      <c r="O327" s="238"/>
      <c r="P327" s="238"/>
      <c r="Q327" s="238"/>
      <c r="R327" s="238"/>
      <c r="S327" s="238"/>
      <c r="T327" s="238"/>
    </row>
    <row r="328" spans="1:20" x14ac:dyDescent="0.35">
      <c r="A328" s="181" t="s">
        <v>3216</v>
      </c>
      <c r="C328" s="367">
        <v>7530</v>
      </c>
      <c r="D328" s="369"/>
      <c r="E328" s="376">
        <v>2.4095460261690137E-2</v>
      </c>
      <c r="F328" s="369"/>
      <c r="G328" s="367">
        <v>1352295492.2300026</v>
      </c>
      <c r="H328" s="369"/>
      <c r="I328" s="376">
        <v>1.4623273854234687E-2</v>
      </c>
      <c r="J328" s="238"/>
      <c r="K328" s="238"/>
      <c r="L328" s="238"/>
      <c r="M328" s="238"/>
      <c r="N328" s="238"/>
      <c r="O328" s="238"/>
      <c r="P328" s="238"/>
      <c r="Q328" s="238"/>
      <c r="R328" s="238"/>
      <c r="S328" s="238"/>
      <c r="T328" s="238"/>
    </row>
    <row r="329" spans="1:20" x14ac:dyDescent="0.35">
      <c r="A329" s="181" t="s">
        <v>3217</v>
      </c>
      <c r="C329" s="367">
        <v>522</v>
      </c>
      <c r="D329" s="369"/>
      <c r="E329" s="376">
        <v>0</v>
      </c>
      <c r="F329" s="369"/>
      <c r="G329" s="367">
        <v>128020884.21999998</v>
      </c>
      <c r="H329" s="369"/>
      <c r="I329" s="376">
        <v>1.3843752787515184E-3</v>
      </c>
      <c r="J329" s="238"/>
      <c r="K329" s="238"/>
      <c r="L329" s="238"/>
      <c r="M329" s="238"/>
      <c r="N329" s="238"/>
      <c r="O329" s="238"/>
      <c r="P329" s="238"/>
      <c r="Q329" s="238"/>
      <c r="R329" s="238"/>
      <c r="S329" s="238"/>
      <c r="T329" s="238"/>
    </row>
    <row r="330" spans="1:20" x14ac:dyDescent="0.35">
      <c r="A330" s="396" t="s">
        <v>91</v>
      </c>
      <c r="B330" s="18"/>
      <c r="C330" s="387">
        <v>312507</v>
      </c>
      <c r="D330" s="388"/>
      <c r="E330" s="389">
        <v>1</v>
      </c>
      <c r="F330" s="388"/>
      <c r="G330" s="387">
        <v>92475563660.349396</v>
      </c>
      <c r="H330" s="388"/>
      <c r="I330" s="389">
        <v>1</v>
      </c>
      <c r="J330" s="238"/>
      <c r="K330" s="238"/>
      <c r="L330" s="238"/>
      <c r="M330" s="238"/>
      <c r="N330" s="238"/>
      <c r="O330" s="238"/>
      <c r="P330" s="238"/>
      <c r="Q330" s="238"/>
      <c r="R330" s="238"/>
      <c r="S330" s="238"/>
      <c r="T330" s="238"/>
    </row>
    <row r="331" spans="1:20" x14ac:dyDescent="0.35">
      <c r="C331" s="1"/>
      <c r="D331" s="1"/>
      <c r="E331" s="1"/>
      <c r="F331" s="1"/>
      <c r="G331" s="1"/>
      <c r="H331" s="1"/>
      <c r="I331" s="1"/>
      <c r="J331" s="238"/>
      <c r="K331" s="238"/>
      <c r="L331" s="238"/>
      <c r="M331" s="238"/>
      <c r="N331" s="238"/>
      <c r="O331" s="238"/>
      <c r="P331" s="238"/>
      <c r="Q331" s="238"/>
      <c r="R331" s="238"/>
      <c r="S331" s="238"/>
      <c r="T331" s="238"/>
    </row>
    <row r="332" spans="1:20" ht="18.5" x14ac:dyDescent="0.45">
      <c r="A332" s="278" t="s">
        <v>3218</v>
      </c>
      <c r="B332" s="279"/>
      <c r="C332" s="394"/>
      <c r="D332" s="394"/>
      <c r="E332" s="394"/>
      <c r="F332" s="394"/>
      <c r="G332" s="394"/>
      <c r="H332" s="394"/>
      <c r="I332" s="394"/>
      <c r="J332" s="238"/>
      <c r="K332" s="238"/>
      <c r="L332" s="238"/>
      <c r="M332" s="238"/>
      <c r="N332" s="238"/>
      <c r="O332" s="238"/>
      <c r="P332" s="238"/>
      <c r="Q332" s="238"/>
      <c r="R332" s="238"/>
      <c r="S332" s="238"/>
      <c r="T332" s="238"/>
    </row>
    <row r="333" spans="1:20" x14ac:dyDescent="0.35">
      <c r="C333" s="1"/>
      <c r="D333" s="1"/>
      <c r="E333" s="1"/>
      <c r="F333" s="1"/>
      <c r="G333" s="1"/>
      <c r="H333" s="1"/>
      <c r="I333" s="1"/>
      <c r="J333" s="238"/>
      <c r="K333" s="238"/>
      <c r="L333" s="238"/>
      <c r="M333" s="238"/>
      <c r="N333" s="238"/>
      <c r="O333" s="238"/>
      <c r="P333" s="238"/>
      <c r="Q333" s="238"/>
      <c r="R333" s="238"/>
      <c r="S333" s="238"/>
      <c r="T333" s="238"/>
    </row>
    <row r="334" spans="1:20" x14ac:dyDescent="0.35">
      <c r="A334" s="384" t="s">
        <v>3219</v>
      </c>
      <c r="C334" s="385" t="s">
        <v>599</v>
      </c>
      <c r="D334" s="386"/>
      <c r="E334" s="385" t="s">
        <v>3196</v>
      </c>
      <c r="F334" s="386"/>
      <c r="G334" s="385" t="s">
        <v>3197</v>
      </c>
      <c r="H334" s="386"/>
      <c r="I334" s="385" t="s">
        <v>3196</v>
      </c>
      <c r="J334" s="238"/>
      <c r="K334" s="238"/>
      <c r="L334" s="238"/>
      <c r="M334" s="238"/>
      <c r="N334" s="238"/>
      <c r="O334" s="238"/>
      <c r="P334" s="238"/>
      <c r="Q334" s="238"/>
      <c r="R334" s="238"/>
      <c r="S334" s="238"/>
      <c r="T334" s="238"/>
    </row>
    <row r="335" spans="1:20" x14ac:dyDescent="0.35">
      <c r="A335" s="181" t="s">
        <v>3220</v>
      </c>
      <c r="C335" s="367">
        <v>715</v>
      </c>
      <c r="D335" s="369"/>
      <c r="E335" s="376">
        <v>2.287948749948001E-3</v>
      </c>
      <c r="F335" s="369"/>
      <c r="G335" s="367">
        <v>149638688.42000005</v>
      </c>
      <c r="H335" s="369"/>
      <c r="I335" s="376">
        <v>1.6181430260820116E-3</v>
      </c>
      <c r="J335" s="382"/>
      <c r="K335" s="238"/>
      <c r="L335" s="238"/>
      <c r="M335" s="238"/>
      <c r="N335" s="238"/>
      <c r="O335" s="238"/>
      <c r="P335" s="238"/>
      <c r="Q335" s="238"/>
      <c r="R335" s="238"/>
      <c r="S335" s="238"/>
      <c r="T335" s="238"/>
    </row>
    <row r="336" spans="1:20" x14ac:dyDescent="0.35">
      <c r="A336" s="181" t="s">
        <v>3221</v>
      </c>
      <c r="C336" s="367">
        <v>1099</v>
      </c>
      <c r="D336" s="369"/>
      <c r="E336" s="376">
        <v>3.5167212254445502E-3</v>
      </c>
      <c r="F336" s="369"/>
      <c r="G336" s="367">
        <v>275077617.85000008</v>
      </c>
      <c r="H336" s="369"/>
      <c r="I336" s="376">
        <v>2.9745979041589771E-3</v>
      </c>
      <c r="J336" s="382"/>
      <c r="K336" s="238"/>
      <c r="L336" s="238"/>
      <c r="M336" s="238"/>
      <c r="N336" s="238"/>
      <c r="O336" s="238"/>
      <c r="P336" s="238"/>
      <c r="Q336" s="238"/>
      <c r="R336" s="238"/>
      <c r="S336" s="238"/>
      <c r="T336" s="238"/>
    </row>
    <row r="337" spans="1:20" x14ac:dyDescent="0.35">
      <c r="A337" s="181" t="s">
        <v>3222</v>
      </c>
      <c r="C337" s="367">
        <v>2010</v>
      </c>
      <c r="D337" s="369"/>
      <c r="E337" s="376">
        <v>6.4318559264272476E-3</v>
      </c>
      <c r="F337" s="369"/>
      <c r="G337" s="367">
        <v>563060292.79000056</v>
      </c>
      <c r="H337" s="369"/>
      <c r="I337" s="376">
        <v>6.088746805134786E-3</v>
      </c>
      <c r="J337" s="382"/>
      <c r="K337" s="238"/>
      <c r="L337" s="238"/>
      <c r="M337" s="238"/>
      <c r="N337" s="238"/>
      <c r="O337" s="238"/>
      <c r="P337" s="238"/>
      <c r="Q337" s="238"/>
      <c r="R337" s="238"/>
      <c r="S337" s="238"/>
      <c r="T337" s="238"/>
    </row>
    <row r="338" spans="1:20" x14ac:dyDescent="0.35">
      <c r="A338" s="181" t="s">
        <v>3223</v>
      </c>
      <c r="C338" s="367">
        <v>7033</v>
      </c>
      <c r="D338" s="369"/>
      <c r="E338" s="376">
        <v>2.2505095885852158E-2</v>
      </c>
      <c r="F338" s="369"/>
      <c r="G338" s="367">
        <v>2088505540.0999961</v>
      </c>
      <c r="H338" s="369"/>
      <c r="I338" s="376">
        <v>2.258440454356966E-2</v>
      </c>
      <c r="J338" s="382"/>
      <c r="K338" s="238"/>
      <c r="L338" s="238"/>
      <c r="M338" s="238"/>
      <c r="N338" s="238"/>
      <c r="O338" s="238"/>
      <c r="P338" s="238"/>
      <c r="Q338" s="238"/>
      <c r="R338" s="238"/>
      <c r="S338" s="238"/>
      <c r="T338" s="238"/>
    </row>
    <row r="339" spans="1:20" x14ac:dyDescent="0.35">
      <c r="A339" s="181" t="s">
        <v>3224</v>
      </c>
      <c r="C339" s="367">
        <v>19941</v>
      </c>
      <c r="D339" s="369"/>
      <c r="E339" s="376">
        <v>6.3809770661137188E-2</v>
      </c>
      <c r="F339" s="369"/>
      <c r="G339" s="367">
        <v>5938957969.1200237</v>
      </c>
      <c r="H339" s="369"/>
      <c r="I339" s="376">
        <v>6.4221916948059218E-2</v>
      </c>
      <c r="J339" s="382"/>
      <c r="K339" s="238"/>
      <c r="L339" s="238"/>
      <c r="M339" s="238"/>
      <c r="N339" s="238"/>
      <c r="O339" s="238"/>
      <c r="P339" s="238"/>
      <c r="Q339" s="238"/>
      <c r="R339" s="238"/>
      <c r="S339" s="238"/>
      <c r="T339" s="238"/>
    </row>
    <row r="340" spans="1:20" x14ac:dyDescent="0.35">
      <c r="A340" s="181" t="s">
        <v>3225</v>
      </c>
      <c r="C340" s="367">
        <v>38959</v>
      </c>
      <c r="D340" s="369"/>
      <c r="E340" s="376">
        <v>0.12466600748143242</v>
      </c>
      <c r="F340" s="369"/>
      <c r="G340" s="367">
        <v>12198373239.470018</v>
      </c>
      <c r="H340" s="369"/>
      <c r="I340" s="376">
        <v>0.13190915260892955</v>
      </c>
      <c r="J340" s="382"/>
      <c r="K340" s="238"/>
      <c r="L340" s="238"/>
      <c r="M340" s="238"/>
      <c r="N340" s="238"/>
      <c r="O340" s="238"/>
      <c r="P340" s="238"/>
      <c r="Q340" s="238"/>
      <c r="R340" s="238"/>
      <c r="S340" s="238"/>
      <c r="T340" s="238"/>
    </row>
    <row r="341" spans="1:20" x14ac:dyDescent="0.35">
      <c r="A341" s="181" t="s">
        <v>3226</v>
      </c>
      <c r="C341" s="367">
        <v>242750</v>
      </c>
      <c r="D341" s="369"/>
      <c r="E341" s="376">
        <v>0.77678260006975841</v>
      </c>
      <c r="F341" s="369"/>
      <c r="G341" s="367">
        <v>71261950312.600952</v>
      </c>
      <c r="H341" s="369"/>
      <c r="I341" s="376">
        <v>0.77060303816406583</v>
      </c>
      <c r="J341" s="382"/>
      <c r="K341" s="238"/>
      <c r="L341" s="238"/>
      <c r="M341" s="238"/>
      <c r="N341" s="238"/>
      <c r="O341" s="238"/>
      <c r="P341" s="238"/>
      <c r="Q341" s="238"/>
      <c r="R341" s="238"/>
      <c r="S341" s="238"/>
      <c r="T341" s="238"/>
    </row>
    <row r="342" spans="1:20" x14ac:dyDescent="0.35">
      <c r="A342" s="396" t="s">
        <v>91</v>
      </c>
      <c r="C342" s="387">
        <v>312507</v>
      </c>
      <c r="D342" s="388"/>
      <c r="E342" s="389">
        <v>1</v>
      </c>
      <c r="F342" s="388"/>
      <c r="G342" s="387">
        <v>92475563660.350983</v>
      </c>
      <c r="H342" s="388"/>
      <c r="I342" s="389">
        <v>1</v>
      </c>
      <c r="J342" s="382"/>
      <c r="K342" s="238"/>
      <c r="L342" s="238"/>
      <c r="M342" s="238"/>
      <c r="N342" s="238"/>
      <c r="O342" s="238"/>
      <c r="P342" s="238"/>
      <c r="Q342" s="238"/>
      <c r="R342" s="238"/>
      <c r="S342" s="238"/>
      <c r="T342" s="238"/>
    </row>
    <row r="343" spans="1:20" x14ac:dyDescent="0.35">
      <c r="A343" s="396"/>
      <c r="C343" s="388"/>
      <c r="D343" s="388"/>
      <c r="E343" s="389"/>
      <c r="F343" s="388"/>
      <c r="G343" s="388"/>
      <c r="H343" s="388"/>
      <c r="I343" s="389"/>
      <c r="J343" s="382"/>
      <c r="K343" s="238"/>
      <c r="L343" s="238"/>
      <c r="M343" s="238"/>
      <c r="N343" s="238"/>
      <c r="O343" s="238"/>
      <c r="P343" s="238"/>
      <c r="Q343" s="238"/>
      <c r="R343" s="238"/>
      <c r="S343" s="238"/>
      <c r="T343" s="238"/>
    </row>
    <row r="344" spans="1:20" ht="14.5" customHeight="1" x14ac:dyDescent="0.35">
      <c r="A344" s="480" t="s">
        <v>3470</v>
      </c>
      <c r="B344" s="480"/>
      <c r="C344" s="480"/>
      <c r="D344" s="480"/>
      <c r="E344" s="480"/>
      <c r="F344" s="480"/>
      <c r="G344" s="480"/>
      <c r="H344" s="480"/>
      <c r="I344" s="480"/>
      <c r="J344" s="238"/>
      <c r="K344" s="238"/>
      <c r="L344" s="238"/>
      <c r="M344" s="238"/>
      <c r="N344" s="238"/>
      <c r="O344" s="238"/>
      <c r="P344" s="238"/>
      <c r="Q344" s="238"/>
      <c r="R344" s="238"/>
      <c r="S344" s="238"/>
      <c r="T344" s="238"/>
    </row>
    <row r="345" spans="1:20" ht="14.5" customHeight="1" x14ac:dyDescent="0.35">
      <c r="A345" s="480" t="s">
        <v>3471</v>
      </c>
      <c r="B345" s="480"/>
      <c r="C345" s="480"/>
      <c r="D345" s="480"/>
      <c r="E345" s="480"/>
      <c r="F345" s="480"/>
      <c r="G345" s="480"/>
      <c r="H345" s="480"/>
      <c r="I345" s="480"/>
      <c r="J345" s="397"/>
      <c r="K345" s="397"/>
      <c r="L345" s="397"/>
      <c r="M345" s="397"/>
      <c r="N345" s="397"/>
      <c r="O345" s="397"/>
      <c r="P345" s="397"/>
      <c r="Q345" s="397"/>
      <c r="R345" s="397"/>
      <c r="S345" s="397"/>
      <c r="T345" s="397"/>
    </row>
    <row r="346" spans="1:20" ht="14.5" customHeight="1" x14ac:dyDescent="0.35">
      <c r="A346" s="480" t="s">
        <v>3472</v>
      </c>
      <c r="B346" s="480"/>
      <c r="C346" s="480"/>
      <c r="D346" s="480"/>
      <c r="E346" s="480"/>
      <c r="F346" s="480"/>
      <c r="G346" s="480"/>
      <c r="H346" s="480"/>
      <c r="I346" s="480"/>
      <c r="J346" s="397"/>
      <c r="K346" s="397"/>
      <c r="L346" s="397"/>
      <c r="M346" s="397"/>
      <c r="N346" s="397"/>
      <c r="O346" s="397"/>
      <c r="P346" s="397"/>
      <c r="Q346" s="397"/>
      <c r="R346" s="397"/>
      <c r="S346" s="397"/>
      <c r="T346" s="397"/>
    </row>
    <row r="347" spans="1:20" ht="14.5" customHeight="1" x14ac:dyDescent="0.35">
      <c r="A347" s="480" t="s">
        <v>3473</v>
      </c>
      <c r="B347" s="480"/>
      <c r="C347" s="480"/>
      <c r="D347" s="480"/>
      <c r="E347" s="480"/>
      <c r="F347" s="480"/>
      <c r="G347" s="480"/>
      <c r="H347" s="480"/>
      <c r="I347" s="480"/>
      <c r="J347" s="398"/>
      <c r="K347" s="398"/>
      <c r="L347" s="398"/>
      <c r="M347" s="398"/>
      <c r="N347" s="398"/>
      <c r="O347" s="398"/>
      <c r="P347" s="398"/>
      <c r="Q347" s="398"/>
      <c r="R347" s="398"/>
      <c r="S347" s="398"/>
      <c r="T347" s="398"/>
    </row>
    <row r="348" spans="1:20" ht="15.5" customHeight="1" x14ac:dyDescent="0.35">
      <c r="A348" s="480" t="s">
        <v>3474</v>
      </c>
      <c r="B348" s="480"/>
      <c r="C348" s="480"/>
      <c r="D348" s="480"/>
      <c r="E348" s="480"/>
      <c r="F348" s="480"/>
      <c r="G348" s="480"/>
      <c r="H348" s="480"/>
      <c r="I348" s="480"/>
      <c r="J348" s="398"/>
      <c r="K348" s="398"/>
      <c r="L348" s="398"/>
      <c r="M348" s="398"/>
      <c r="N348" s="398"/>
      <c r="O348" s="398"/>
      <c r="P348" s="398"/>
      <c r="Q348" s="398"/>
      <c r="R348" s="398"/>
      <c r="S348" s="398"/>
      <c r="T348" s="398"/>
    </row>
    <row r="349" spans="1:20" x14ac:dyDescent="0.35">
      <c r="A349" s="480" t="s">
        <v>3475</v>
      </c>
      <c r="B349" s="480"/>
      <c r="C349" s="480"/>
      <c r="D349" s="480"/>
      <c r="E349" s="480"/>
      <c r="F349" s="480"/>
      <c r="G349" s="480"/>
      <c r="H349" s="480"/>
      <c r="I349" s="480"/>
      <c r="J349" s="398"/>
      <c r="K349" s="398"/>
      <c r="L349" s="398"/>
      <c r="M349" s="398"/>
      <c r="N349" s="398"/>
      <c r="O349" s="398"/>
      <c r="P349" s="398"/>
      <c r="Q349" s="398"/>
      <c r="R349" s="398"/>
      <c r="S349" s="398"/>
      <c r="T349" s="398"/>
    </row>
    <row r="350" spans="1:20" x14ac:dyDescent="0.35">
      <c r="A350" s="480"/>
      <c r="B350" s="480"/>
      <c r="C350" s="480"/>
      <c r="D350" s="480"/>
      <c r="E350" s="480"/>
      <c r="F350" s="480"/>
      <c r="G350" s="480"/>
      <c r="H350" s="480"/>
      <c r="I350" s="480"/>
      <c r="J350" s="398"/>
      <c r="K350" s="398"/>
      <c r="L350" s="398"/>
      <c r="M350" s="398"/>
      <c r="N350" s="398"/>
      <c r="O350" s="398"/>
      <c r="P350" s="398"/>
      <c r="Q350" s="398"/>
      <c r="R350" s="398"/>
      <c r="S350" s="398"/>
      <c r="T350" s="398"/>
    </row>
    <row r="351" spans="1:20" x14ac:dyDescent="0.35">
      <c r="A351" s="238"/>
      <c r="B351" s="238"/>
      <c r="C351" s="238"/>
      <c r="D351" s="238"/>
      <c r="E351" s="238"/>
      <c r="F351" s="238"/>
      <c r="G351" s="238"/>
      <c r="H351" s="238"/>
      <c r="I351" s="238"/>
      <c r="J351" s="238"/>
      <c r="K351" s="238"/>
      <c r="L351" s="238"/>
      <c r="M351" s="238"/>
      <c r="N351" s="238"/>
      <c r="O351" s="238"/>
      <c r="P351" s="238"/>
      <c r="Q351" s="238"/>
      <c r="R351" s="238"/>
      <c r="S351" s="238"/>
      <c r="T351" s="238"/>
    </row>
    <row r="352" spans="1:20" ht="18.5" x14ac:dyDescent="0.45">
      <c r="A352" s="278" t="s">
        <v>3227</v>
      </c>
      <c r="B352" s="279"/>
      <c r="C352" s="279"/>
      <c r="D352" s="279"/>
      <c r="E352" s="279"/>
      <c r="F352" s="279"/>
      <c r="G352" s="279"/>
      <c r="H352" s="279"/>
      <c r="I352" s="279"/>
      <c r="J352" s="238"/>
      <c r="K352" s="238"/>
      <c r="L352" s="238"/>
      <c r="M352" s="238"/>
      <c r="N352" s="238"/>
      <c r="O352" s="238"/>
      <c r="P352" s="238"/>
      <c r="Q352" s="238"/>
      <c r="R352" s="238"/>
      <c r="S352" s="238"/>
      <c r="T352" s="238"/>
    </row>
    <row r="353" spans="1:20" ht="18.5" x14ac:dyDescent="0.45">
      <c r="A353" s="335"/>
      <c r="J353" s="238"/>
      <c r="K353" s="238"/>
      <c r="L353" s="238"/>
      <c r="M353" s="238"/>
      <c r="N353" s="238"/>
      <c r="O353" s="238"/>
      <c r="P353" s="238"/>
      <c r="Q353" s="238"/>
      <c r="R353" s="238"/>
      <c r="S353" s="238"/>
      <c r="T353" s="238"/>
    </row>
    <row r="354" spans="1:20" x14ac:dyDescent="0.35">
      <c r="A354" s="384" t="s">
        <v>3002</v>
      </c>
      <c r="B354" s="399"/>
      <c r="C354" s="385" t="s">
        <v>599</v>
      </c>
      <c r="D354" s="386"/>
      <c r="E354" s="385" t="s">
        <v>3196</v>
      </c>
      <c r="F354" s="386"/>
      <c r="G354" s="385" t="s">
        <v>3197</v>
      </c>
      <c r="H354" s="386"/>
      <c r="I354" s="385" t="s">
        <v>3196</v>
      </c>
      <c r="J354" s="238"/>
      <c r="K354" s="238"/>
      <c r="L354" s="238"/>
      <c r="M354" s="238"/>
      <c r="N354" s="238"/>
      <c r="O354" s="238"/>
      <c r="P354" s="238"/>
      <c r="Q354" s="238"/>
      <c r="R354" s="238"/>
      <c r="S354" s="238"/>
      <c r="T354" s="238"/>
    </row>
    <row r="355" spans="1:20" x14ac:dyDescent="0.35">
      <c r="A355" s="181" t="s">
        <v>3003</v>
      </c>
      <c r="C355" s="400">
        <v>208798</v>
      </c>
      <c r="E355" s="401">
        <v>0.66813863369460524</v>
      </c>
      <c r="G355" s="400">
        <v>51656720821.389999</v>
      </c>
      <c r="I355" s="401">
        <v>0.55859860461210842</v>
      </c>
      <c r="J355" s="238"/>
      <c r="K355" s="238"/>
      <c r="L355" s="238"/>
      <c r="M355" s="238"/>
      <c r="N355" s="238"/>
      <c r="O355" s="238"/>
      <c r="P355" s="238"/>
      <c r="Q355" s="238"/>
      <c r="R355" s="238"/>
      <c r="S355" s="238"/>
      <c r="T355" s="238"/>
    </row>
    <row r="356" spans="1:20" x14ac:dyDescent="0.35">
      <c r="A356" s="181" t="s">
        <v>3228</v>
      </c>
      <c r="C356" s="400">
        <v>103709</v>
      </c>
      <c r="E356" s="401">
        <v>0.33186136630539476</v>
      </c>
      <c r="G356" s="400">
        <v>40818842838.960526</v>
      </c>
      <c r="I356" s="401">
        <v>0.44140139538789164</v>
      </c>
      <c r="J356" s="238"/>
      <c r="K356" s="238"/>
      <c r="L356" s="238"/>
      <c r="M356" s="238"/>
      <c r="N356" s="238"/>
      <c r="O356" s="238"/>
      <c r="P356" s="238"/>
      <c r="Q356" s="238"/>
      <c r="R356" s="238"/>
      <c r="S356" s="238"/>
      <c r="T356" s="238"/>
    </row>
    <row r="357" spans="1:20" x14ac:dyDescent="0.35">
      <c r="A357" s="18" t="s">
        <v>91</v>
      </c>
      <c r="B357" s="18"/>
      <c r="C357" s="388">
        <v>312507</v>
      </c>
      <c r="D357" s="388"/>
      <c r="E357" s="389">
        <v>1</v>
      </c>
      <c r="F357" s="388"/>
      <c r="G357" s="388">
        <v>92475563660.350525</v>
      </c>
      <c r="H357" s="388"/>
      <c r="I357" s="389">
        <v>1</v>
      </c>
      <c r="J357" s="238"/>
      <c r="K357" s="238"/>
      <c r="L357" s="238"/>
      <c r="M357" s="238"/>
      <c r="N357" s="238"/>
      <c r="O357" s="238"/>
      <c r="P357" s="238"/>
      <c r="Q357" s="238"/>
      <c r="R357" s="238"/>
      <c r="S357" s="238"/>
      <c r="T357" s="238"/>
    </row>
    <row r="358" spans="1:20" x14ac:dyDescent="0.35">
      <c r="C358" s="402"/>
      <c r="D358" s="402"/>
      <c r="E358" s="403"/>
      <c r="F358" s="402"/>
      <c r="G358" s="402"/>
      <c r="H358" s="402"/>
      <c r="I358" s="403"/>
      <c r="J358" s="238"/>
      <c r="K358" s="238"/>
      <c r="L358" s="238"/>
      <c r="M358" s="238"/>
      <c r="N358" s="238"/>
      <c r="O358" s="238"/>
      <c r="P358" s="238"/>
      <c r="Q358" s="238"/>
      <c r="R358" s="238"/>
      <c r="S358" s="238"/>
      <c r="T358" s="238"/>
    </row>
    <row r="359" spans="1:20" ht="18.5" x14ac:dyDescent="0.45">
      <c r="A359" s="278" t="s">
        <v>3229</v>
      </c>
      <c r="B359" s="279"/>
      <c r="C359" s="394"/>
      <c r="D359" s="394"/>
      <c r="E359" s="404"/>
      <c r="F359" s="394"/>
      <c r="G359" s="394"/>
      <c r="H359" s="394"/>
      <c r="I359" s="404"/>
      <c r="J359" s="238"/>
      <c r="K359" s="238"/>
      <c r="L359" s="238"/>
      <c r="M359" s="238"/>
      <c r="N359" s="238"/>
      <c r="O359" s="238"/>
      <c r="P359" s="238"/>
      <c r="Q359" s="238"/>
      <c r="R359" s="238"/>
      <c r="S359" s="238"/>
      <c r="T359" s="238"/>
    </row>
    <row r="360" spans="1:20" ht="18.5" x14ac:dyDescent="0.45">
      <c r="A360" s="335"/>
      <c r="C360" s="1"/>
      <c r="D360" s="1"/>
      <c r="E360" s="405"/>
      <c r="F360" s="1"/>
      <c r="G360" s="1"/>
      <c r="H360" s="1"/>
      <c r="I360" s="405"/>
      <c r="J360" s="238"/>
      <c r="K360" s="238"/>
      <c r="L360" s="238"/>
      <c r="M360" s="238"/>
      <c r="N360" s="238"/>
      <c r="O360" s="238"/>
      <c r="P360" s="238"/>
      <c r="Q360" s="238"/>
      <c r="R360" s="238"/>
      <c r="S360" s="238"/>
      <c r="T360" s="238"/>
    </row>
    <row r="361" spans="1:20" x14ac:dyDescent="0.35">
      <c r="A361" s="384" t="s">
        <v>3230</v>
      </c>
      <c r="C361" s="385" t="s">
        <v>599</v>
      </c>
      <c r="D361" s="386"/>
      <c r="E361" s="406" t="s">
        <v>3196</v>
      </c>
      <c r="F361" s="386"/>
      <c r="G361" s="385" t="s">
        <v>3197</v>
      </c>
      <c r="H361" s="386"/>
      <c r="I361" s="406" t="s">
        <v>3196</v>
      </c>
      <c r="J361" s="238"/>
      <c r="K361" s="238"/>
      <c r="L361" s="238"/>
      <c r="M361" s="238"/>
      <c r="N361" s="238"/>
      <c r="O361" s="238"/>
      <c r="P361" s="238"/>
      <c r="Q361" s="238"/>
      <c r="R361" s="238"/>
      <c r="S361" s="238"/>
      <c r="T361" s="238"/>
    </row>
    <row r="362" spans="1:20" x14ac:dyDescent="0.35">
      <c r="A362" t="s">
        <v>3231</v>
      </c>
      <c r="C362" s="400">
        <v>239521</v>
      </c>
      <c r="E362" s="401">
        <v>0.76645003151929392</v>
      </c>
      <c r="G362" s="400">
        <v>63075130800.011078</v>
      </c>
      <c r="I362" s="401">
        <v>0.6820734938332158</v>
      </c>
      <c r="J362" s="238"/>
      <c r="K362" s="238"/>
      <c r="L362" s="238"/>
      <c r="M362" s="238"/>
      <c r="N362" s="238"/>
      <c r="O362" s="238"/>
      <c r="P362" s="238"/>
      <c r="Q362" s="238"/>
      <c r="R362" s="238"/>
      <c r="S362" s="238"/>
      <c r="T362" s="238"/>
    </row>
    <row r="363" spans="1:20" x14ac:dyDescent="0.35">
      <c r="A363" t="s">
        <v>3232</v>
      </c>
      <c r="C363" s="400">
        <v>72986</v>
      </c>
      <c r="E363" s="401">
        <v>0.23354996848070603</v>
      </c>
      <c r="G363" s="400">
        <v>29400432860.339207</v>
      </c>
      <c r="I363" s="401">
        <v>0.31792650616678431</v>
      </c>
      <c r="J363" s="238"/>
      <c r="K363" s="238"/>
      <c r="L363" s="238"/>
      <c r="M363" s="238"/>
      <c r="N363" s="238"/>
      <c r="O363" s="238"/>
      <c r="P363" s="238"/>
      <c r="Q363" s="238"/>
      <c r="R363" s="238"/>
      <c r="S363" s="238"/>
      <c r="T363" s="238"/>
    </row>
    <row r="364" spans="1:20" x14ac:dyDescent="0.35">
      <c r="A364" s="18" t="s">
        <v>91</v>
      </c>
      <c r="C364" s="388">
        <v>312507</v>
      </c>
      <c r="D364" s="388"/>
      <c r="E364" s="389">
        <v>1</v>
      </c>
      <c r="F364" s="388"/>
      <c r="G364" s="388">
        <v>92475563660.350281</v>
      </c>
      <c r="H364" s="388"/>
      <c r="I364" s="389">
        <v>1</v>
      </c>
      <c r="J364" s="238"/>
      <c r="K364" s="238"/>
      <c r="L364" s="238"/>
      <c r="M364" s="238"/>
      <c r="N364" s="238"/>
      <c r="O364" s="238"/>
      <c r="P364" s="238"/>
      <c r="Q364" s="238"/>
      <c r="R364" s="238"/>
      <c r="S364" s="238"/>
      <c r="T364" s="238"/>
    </row>
    <row r="365" spans="1:20" x14ac:dyDescent="0.35">
      <c r="C365" s="391"/>
      <c r="D365" s="391"/>
      <c r="E365" s="407"/>
      <c r="F365" s="391"/>
      <c r="G365" s="391"/>
      <c r="H365" s="391"/>
      <c r="I365" s="407"/>
      <c r="J365" s="238"/>
      <c r="K365" s="238"/>
      <c r="L365" s="238"/>
      <c r="M365" s="238"/>
      <c r="N365" s="238"/>
      <c r="O365" s="238"/>
      <c r="P365" s="238"/>
      <c r="Q365" s="238"/>
      <c r="R365" s="238"/>
      <c r="S365" s="238"/>
      <c r="T365" s="238"/>
    </row>
    <row r="366" spans="1:20" ht="18.5" x14ac:dyDescent="0.45">
      <c r="A366" s="278" t="s">
        <v>3233</v>
      </c>
      <c r="B366" s="279"/>
      <c r="C366" s="394"/>
      <c r="D366" s="394"/>
      <c r="E366" s="404"/>
      <c r="F366" s="394"/>
      <c r="G366" s="394"/>
      <c r="H366" s="394"/>
      <c r="I366" s="404"/>
      <c r="J366" s="238"/>
      <c r="K366" s="238"/>
      <c r="L366" s="238"/>
      <c r="M366" s="238"/>
      <c r="N366" s="238"/>
      <c r="O366" s="238"/>
      <c r="P366" s="238"/>
      <c r="Q366" s="238"/>
      <c r="R366" s="238"/>
      <c r="S366" s="238"/>
      <c r="T366" s="238"/>
    </row>
    <row r="367" spans="1:20" ht="18.5" x14ac:dyDescent="0.45">
      <c r="A367" s="335"/>
      <c r="C367" s="1"/>
      <c r="D367" s="1"/>
      <c r="E367" s="405"/>
      <c r="F367" s="1"/>
      <c r="G367" s="1"/>
      <c r="H367" s="1"/>
      <c r="I367" s="405"/>
      <c r="J367" s="238"/>
      <c r="K367" s="238"/>
      <c r="L367" s="238"/>
      <c r="M367" s="238"/>
      <c r="N367" s="238"/>
      <c r="O367" s="238"/>
      <c r="P367" s="238"/>
      <c r="Q367" s="238"/>
      <c r="R367" s="238"/>
      <c r="S367" s="238"/>
      <c r="T367" s="238"/>
    </row>
    <row r="368" spans="1:20" x14ac:dyDescent="0.35">
      <c r="A368" s="384" t="s">
        <v>3234</v>
      </c>
      <c r="B368" s="399"/>
      <c r="C368" s="385" t="s">
        <v>599</v>
      </c>
      <c r="D368" s="386"/>
      <c r="E368" s="406" t="s">
        <v>3196</v>
      </c>
      <c r="F368" s="386"/>
      <c r="G368" s="385" t="s">
        <v>3197</v>
      </c>
      <c r="H368" s="386"/>
      <c r="I368" s="406" t="s">
        <v>3196</v>
      </c>
      <c r="J368" s="238"/>
      <c r="K368" s="238"/>
      <c r="L368" s="238"/>
      <c r="M368" s="238"/>
      <c r="N368" s="238"/>
      <c r="O368" s="238"/>
      <c r="P368" s="238"/>
      <c r="Q368" s="238"/>
      <c r="R368" s="238"/>
      <c r="S368" s="238"/>
      <c r="T368" s="238"/>
    </row>
    <row r="369" spans="1:20" x14ac:dyDescent="0.35">
      <c r="A369" t="s">
        <v>3235</v>
      </c>
      <c r="C369" s="400">
        <v>63207</v>
      </c>
      <c r="E369" s="401">
        <v>0.2022578694237249</v>
      </c>
      <c r="G369" s="400">
        <v>20290235233.719765</v>
      </c>
      <c r="I369" s="401">
        <v>0.21941185790705756</v>
      </c>
      <c r="J369" s="238"/>
      <c r="K369" s="238"/>
      <c r="L369" s="238"/>
      <c r="M369" s="238"/>
      <c r="N369" s="238"/>
      <c r="O369" s="238"/>
      <c r="P369" s="238"/>
      <c r="Q369" s="238"/>
      <c r="R369" s="238"/>
      <c r="S369" s="238"/>
      <c r="T369" s="238"/>
    </row>
    <row r="370" spans="1:20" x14ac:dyDescent="0.35">
      <c r="A370" s="181" t="s">
        <v>3236</v>
      </c>
      <c r="C370" s="400">
        <v>249300</v>
      </c>
      <c r="E370" s="401">
        <v>0.79774213057627508</v>
      </c>
      <c r="G370" s="400">
        <v>72185328426.630203</v>
      </c>
      <c r="I370" s="401">
        <v>0.78058814209294236</v>
      </c>
      <c r="J370" s="238"/>
      <c r="K370" s="238"/>
      <c r="L370" s="238"/>
      <c r="M370" s="238"/>
      <c r="N370" s="238"/>
      <c r="O370" s="238"/>
      <c r="P370" s="238"/>
      <c r="Q370" s="238"/>
      <c r="R370" s="238"/>
      <c r="S370" s="238"/>
      <c r="T370" s="238"/>
    </row>
    <row r="371" spans="1:20" x14ac:dyDescent="0.35">
      <c r="A371" s="18" t="s">
        <v>91</v>
      </c>
      <c r="C371" s="388">
        <v>312507</v>
      </c>
      <c r="D371" s="388"/>
      <c r="E371" s="389">
        <v>1</v>
      </c>
      <c r="F371" s="388"/>
      <c r="G371" s="388">
        <v>92475563660.349976</v>
      </c>
      <c r="H371" s="388"/>
      <c r="I371" s="389">
        <v>0.99999999999999989</v>
      </c>
      <c r="J371" s="238"/>
      <c r="K371" s="238"/>
      <c r="L371" s="238"/>
      <c r="M371" s="238"/>
      <c r="N371" s="238"/>
      <c r="O371" s="238"/>
      <c r="P371" s="238"/>
      <c r="Q371" s="238"/>
      <c r="R371" s="238"/>
      <c r="S371" s="238"/>
      <c r="T371" s="238"/>
    </row>
    <row r="372" spans="1:20" x14ac:dyDescent="0.35">
      <c r="C372" s="402"/>
      <c r="D372" s="402"/>
      <c r="E372" s="402"/>
      <c r="F372" s="402"/>
      <c r="G372" s="402"/>
      <c r="H372" s="402"/>
      <c r="I372" s="402"/>
      <c r="J372" s="238"/>
      <c r="K372" s="238"/>
      <c r="L372" s="238"/>
      <c r="M372" s="238"/>
      <c r="N372" s="238"/>
      <c r="O372" s="238"/>
      <c r="P372" s="238"/>
      <c r="Q372" s="238"/>
      <c r="R372" s="238"/>
      <c r="S372" s="238"/>
      <c r="T372" s="238"/>
    </row>
    <row r="373" spans="1:20" ht="18.5" x14ac:dyDescent="0.45">
      <c r="A373" s="278" t="s">
        <v>3237</v>
      </c>
      <c r="B373" s="279"/>
      <c r="C373" s="394"/>
      <c r="D373" s="394"/>
      <c r="E373" s="394"/>
      <c r="F373" s="394"/>
      <c r="G373" s="394"/>
      <c r="H373" s="394"/>
      <c r="I373" s="394"/>
      <c r="J373" s="238"/>
      <c r="K373" s="238"/>
      <c r="L373" s="238"/>
      <c r="M373" s="238"/>
      <c r="N373" s="238"/>
      <c r="O373" s="238"/>
      <c r="P373" s="238"/>
      <c r="Q373" s="238"/>
      <c r="R373" s="238"/>
      <c r="S373" s="238"/>
      <c r="T373" s="238"/>
    </row>
    <row r="374" spans="1:20" x14ac:dyDescent="0.35">
      <c r="C374" s="1"/>
      <c r="D374" s="1"/>
      <c r="E374" s="1"/>
      <c r="F374" s="1"/>
      <c r="G374" s="1"/>
      <c r="H374" s="1"/>
      <c r="I374" s="1"/>
      <c r="J374" s="238"/>
      <c r="K374" s="238"/>
      <c r="L374" s="238"/>
      <c r="M374" s="238"/>
      <c r="N374" s="238"/>
      <c r="O374" s="238"/>
      <c r="P374" s="238"/>
      <c r="Q374" s="238"/>
      <c r="R374" s="238"/>
      <c r="S374" s="238"/>
      <c r="T374" s="238"/>
    </row>
    <row r="375" spans="1:20" x14ac:dyDescent="0.35">
      <c r="A375" s="384" t="s">
        <v>3238</v>
      </c>
      <c r="B375" s="399"/>
      <c r="C375" s="385" t="s">
        <v>599</v>
      </c>
      <c r="D375" s="386"/>
      <c r="E375" s="385" t="s">
        <v>3196</v>
      </c>
      <c r="F375" s="386"/>
      <c r="G375" s="385" t="s">
        <v>3197</v>
      </c>
      <c r="H375" s="386"/>
      <c r="I375" s="385" t="s">
        <v>3196</v>
      </c>
      <c r="J375" s="238"/>
      <c r="K375" s="238"/>
      <c r="L375" s="238"/>
      <c r="M375" s="238"/>
      <c r="N375" s="238"/>
      <c r="O375" s="238"/>
      <c r="P375" s="238"/>
      <c r="Q375" s="238"/>
      <c r="R375" s="238"/>
      <c r="S375" s="238"/>
      <c r="T375" s="238"/>
    </row>
    <row r="376" spans="1:20" x14ac:dyDescent="0.35">
      <c r="A376" t="s">
        <v>3239</v>
      </c>
      <c r="B376" s="399"/>
      <c r="C376" s="400">
        <v>21035</v>
      </c>
      <c r="D376" s="386"/>
      <c r="E376" s="376">
        <v>6.7310492244973708E-2</v>
      </c>
      <c r="F376" s="386"/>
      <c r="G376" s="400">
        <v>5501714725.0300159</v>
      </c>
      <c r="H376" s="386"/>
      <c r="I376" s="376">
        <v>5.9493713877074313E-2</v>
      </c>
      <c r="J376" s="238"/>
      <c r="K376" s="238"/>
      <c r="L376" s="238"/>
      <c r="M376" s="238"/>
      <c r="N376" s="238"/>
      <c r="O376" s="238"/>
      <c r="P376" s="238"/>
      <c r="Q376" s="238"/>
      <c r="R376" s="238"/>
      <c r="S376" s="238"/>
      <c r="T376" s="238"/>
    </row>
    <row r="377" spans="1:20" x14ac:dyDescent="0.35">
      <c r="A377" t="s">
        <v>3240</v>
      </c>
      <c r="C377" s="400">
        <v>26836</v>
      </c>
      <c r="D377" s="369"/>
      <c r="E377" s="376">
        <v>8.5873276438607773E-2</v>
      </c>
      <c r="F377" s="369"/>
      <c r="G377" s="400">
        <v>6479041956.750041</v>
      </c>
      <c r="H377" s="369"/>
      <c r="I377" s="376">
        <v>7.006220562814508E-2</v>
      </c>
      <c r="J377" s="238"/>
      <c r="K377" s="238"/>
      <c r="L377" s="238"/>
      <c r="M377" s="238"/>
      <c r="N377" s="238"/>
      <c r="O377" s="238"/>
      <c r="P377" s="238"/>
      <c r="Q377" s="238"/>
      <c r="R377" s="238"/>
      <c r="S377" s="238"/>
      <c r="T377" s="238"/>
    </row>
    <row r="378" spans="1:20" x14ac:dyDescent="0.35">
      <c r="A378" t="s">
        <v>3241</v>
      </c>
      <c r="C378" s="400">
        <v>13559</v>
      </c>
      <c r="D378" s="369"/>
      <c r="E378" s="376">
        <v>4.3387828112650274E-2</v>
      </c>
      <c r="F378" s="369"/>
      <c r="G378" s="400">
        <v>3314040739.2699986</v>
      </c>
      <c r="H378" s="369"/>
      <c r="I378" s="376">
        <v>3.5836934732747606E-2</v>
      </c>
      <c r="J378" s="238"/>
      <c r="K378" s="238"/>
      <c r="L378" s="238"/>
      <c r="M378" s="238"/>
      <c r="N378" s="238"/>
      <c r="O378" s="238"/>
      <c r="P378" s="238"/>
      <c r="Q378" s="238"/>
      <c r="R378" s="238"/>
      <c r="S378" s="238"/>
      <c r="T378" s="238"/>
    </row>
    <row r="379" spans="1:20" x14ac:dyDescent="0.35">
      <c r="A379" t="s">
        <v>3242</v>
      </c>
      <c r="C379" s="400">
        <v>32350</v>
      </c>
      <c r="D379" s="369"/>
      <c r="E379" s="376">
        <v>0.10351768120394103</v>
      </c>
      <c r="F379" s="369"/>
      <c r="G379" s="400">
        <v>11007737991.229992</v>
      </c>
      <c r="H379" s="369"/>
      <c r="I379" s="376">
        <v>0.11903401888589651</v>
      </c>
      <c r="J379" s="238"/>
      <c r="K379" s="238"/>
      <c r="L379" s="238"/>
      <c r="M379" s="238"/>
      <c r="N379" s="238"/>
      <c r="O379" s="238"/>
      <c r="P379" s="238"/>
      <c r="Q379" s="238"/>
      <c r="R379" s="238"/>
      <c r="S379" s="238"/>
      <c r="T379" s="238"/>
    </row>
    <row r="380" spans="1:20" x14ac:dyDescent="0.35">
      <c r="A380" t="s">
        <v>3243</v>
      </c>
      <c r="C380" s="400">
        <v>77120</v>
      </c>
      <c r="D380" s="369"/>
      <c r="E380" s="376">
        <v>0.24677847216222357</v>
      </c>
      <c r="F380" s="369"/>
      <c r="G380" s="400">
        <v>27610369926.189781</v>
      </c>
      <c r="H380" s="369"/>
      <c r="I380" s="376">
        <v>0.29856936074051904</v>
      </c>
      <c r="J380" s="238"/>
      <c r="K380" s="238"/>
      <c r="L380" s="238"/>
      <c r="M380" s="238"/>
      <c r="N380" s="238"/>
      <c r="O380" s="238"/>
      <c r="P380" s="238"/>
      <c r="Q380" s="238"/>
      <c r="R380" s="238"/>
      <c r="S380" s="238"/>
      <c r="T380" s="238"/>
    </row>
    <row r="381" spans="1:20" x14ac:dyDescent="0.35">
      <c r="A381" t="s">
        <v>3244</v>
      </c>
      <c r="C381" s="400">
        <v>63259</v>
      </c>
      <c r="D381" s="369"/>
      <c r="E381" s="376">
        <v>0.20242426569644839</v>
      </c>
      <c r="F381" s="369"/>
      <c r="G381" s="400">
        <v>19400327339.279907</v>
      </c>
      <c r="H381" s="369"/>
      <c r="I381" s="376">
        <v>0.20978868980495971</v>
      </c>
      <c r="J381" s="238"/>
      <c r="K381" s="238"/>
      <c r="L381" s="238"/>
      <c r="M381" s="238"/>
      <c r="N381" s="238"/>
      <c r="O381" s="238"/>
      <c r="P381" s="238"/>
      <c r="Q381" s="238"/>
      <c r="R381" s="238"/>
      <c r="S381" s="238"/>
      <c r="T381" s="238"/>
    </row>
    <row r="382" spans="1:20" x14ac:dyDescent="0.35">
      <c r="A382" t="s">
        <v>3245</v>
      </c>
      <c r="C382" s="400">
        <v>18237</v>
      </c>
      <c r="D382" s="369"/>
      <c r="E382" s="376">
        <v>5.8357092801121252E-2</v>
      </c>
      <c r="F382" s="369"/>
      <c r="G382" s="400">
        <v>5116550012.7699728</v>
      </c>
      <c r="H382" s="369"/>
      <c r="I382" s="376">
        <v>5.532867073470752E-2</v>
      </c>
      <c r="J382" s="238"/>
      <c r="K382" s="238"/>
      <c r="L382" s="238"/>
      <c r="M382" s="238"/>
      <c r="N382" s="238"/>
      <c r="O382" s="238"/>
      <c r="P382" s="238"/>
      <c r="Q382" s="238"/>
      <c r="R382" s="238"/>
      <c r="S382" s="238"/>
      <c r="T382" s="238"/>
    </row>
    <row r="383" spans="1:20" x14ac:dyDescent="0.35">
      <c r="A383" t="s">
        <v>3246</v>
      </c>
      <c r="C383" s="400">
        <v>25476</v>
      </c>
      <c r="D383" s="369"/>
      <c r="E383" s="376">
        <v>8.1521373921224161E-2</v>
      </c>
      <c r="F383" s="369"/>
      <c r="G383" s="400">
        <v>6593579051.06001</v>
      </c>
      <c r="H383" s="369"/>
      <c r="I383" s="376">
        <v>7.1300771685775699E-2</v>
      </c>
      <c r="J383" s="238"/>
      <c r="K383" s="238"/>
      <c r="L383" s="238"/>
      <c r="M383" s="238"/>
      <c r="N383" s="238"/>
      <c r="O383" s="238"/>
      <c r="P383" s="238"/>
      <c r="Q383" s="238"/>
      <c r="R383" s="238"/>
      <c r="S383" s="238"/>
      <c r="T383" s="238"/>
    </row>
    <row r="384" spans="1:20" x14ac:dyDescent="0.35">
      <c r="A384" t="s">
        <v>3247</v>
      </c>
      <c r="C384" s="400">
        <v>21097</v>
      </c>
      <c r="D384" s="369"/>
      <c r="E384" s="376">
        <v>6.7508887800913256E-2</v>
      </c>
      <c r="F384" s="369"/>
      <c r="G384" s="400">
        <v>4628867906.1699991</v>
      </c>
      <c r="H384" s="369"/>
      <c r="I384" s="376">
        <v>5.0055038573987048E-2</v>
      </c>
      <c r="J384" s="238"/>
      <c r="K384" s="238"/>
      <c r="L384" s="238"/>
      <c r="M384" s="238"/>
      <c r="N384" s="238"/>
      <c r="O384" s="238"/>
      <c r="P384" s="238"/>
      <c r="Q384" s="238"/>
      <c r="R384" s="238"/>
      <c r="S384" s="238"/>
      <c r="T384" s="238"/>
    </row>
    <row r="385" spans="1:20" x14ac:dyDescent="0.35">
      <c r="A385" t="s">
        <v>3248</v>
      </c>
      <c r="C385" s="400">
        <v>10047</v>
      </c>
      <c r="D385" s="369"/>
      <c r="E385" s="376">
        <v>3.2149679847171424E-2</v>
      </c>
      <c r="F385" s="369"/>
      <c r="G385" s="400">
        <v>2065638741.3899999</v>
      </c>
      <c r="H385" s="369"/>
      <c r="I385" s="376">
        <v>2.2337130584862537E-2</v>
      </c>
      <c r="J385" s="238"/>
      <c r="K385" s="238"/>
      <c r="L385" s="238"/>
      <c r="M385" s="238"/>
      <c r="N385" s="238"/>
      <c r="O385" s="238"/>
      <c r="P385" s="238"/>
      <c r="Q385" s="238"/>
      <c r="R385" s="238"/>
      <c r="S385" s="238"/>
      <c r="T385" s="238"/>
    </row>
    <row r="386" spans="1:20" x14ac:dyDescent="0.35">
      <c r="A386" t="s">
        <v>3249</v>
      </c>
      <c r="C386" s="400">
        <v>2363</v>
      </c>
      <c r="D386" s="369"/>
      <c r="E386" s="376">
        <v>7.5614306239540231E-3</v>
      </c>
      <c r="F386" s="369"/>
      <c r="G386" s="400">
        <v>521303960.29000002</v>
      </c>
      <c r="H386" s="369"/>
      <c r="I386" s="376">
        <v>5.637207708240409E-3</v>
      </c>
      <c r="J386" s="238"/>
      <c r="K386" s="238"/>
      <c r="L386" s="238"/>
      <c r="M386" s="238"/>
      <c r="N386" s="238"/>
      <c r="O386" s="238"/>
      <c r="P386" s="238"/>
      <c r="Q386" s="238"/>
      <c r="R386" s="238"/>
      <c r="S386" s="238"/>
      <c r="T386" s="238"/>
    </row>
    <row r="387" spans="1:20" x14ac:dyDescent="0.35">
      <c r="A387" t="s">
        <v>3250</v>
      </c>
      <c r="C387" s="400">
        <v>1128</v>
      </c>
      <c r="D387" s="369"/>
      <c r="E387" s="376">
        <v>3.6095191467711125E-3</v>
      </c>
      <c r="F387" s="369"/>
      <c r="G387" s="400">
        <v>236391310.91999975</v>
      </c>
      <c r="H387" s="369"/>
      <c r="I387" s="376">
        <v>2.5562570430847356E-3</v>
      </c>
      <c r="J387" s="238"/>
      <c r="K387" s="238"/>
      <c r="L387" s="238"/>
      <c r="M387" s="238"/>
      <c r="N387" s="238"/>
      <c r="O387" s="238"/>
      <c r="P387" s="238"/>
      <c r="Q387" s="238"/>
      <c r="R387" s="238"/>
      <c r="S387" s="238"/>
      <c r="T387" s="238"/>
    </row>
    <row r="388" spans="1:20" x14ac:dyDescent="0.35">
      <c r="A388" s="18" t="s">
        <v>91</v>
      </c>
      <c r="B388" s="18"/>
      <c r="C388" s="408">
        <v>312507</v>
      </c>
      <c r="D388" s="388"/>
      <c r="E388" s="389">
        <v>1</v>
      </c>
      <c r="F388" s="388"/>
      <c r="G388" s="408">
        <v>92475563660.349701</v>
      </c>
      <c r="H388" s="388"/>
      <c r="I388" s="389">
        <v>1.0000000000000002</v>
      </c>
      <c r="J388" s="238"/>
      <c r="K388" s="238"/>
      <c r="L388" s="238"/>
      <c r="M388" s="238"/>
      <c r="N388" s="238"/>
      <c r="O388" s="238"/>
      <c r="P388" s="238"/>
      <c r="Q388" s="238"/>
      <c r="R388" s="238"/>
      <c r="S388" s="238"/>
      <c r="T388" s="238"/>
    </row>
    <row r="389" spans="1:20" x14ac:dyDescent="0.35">
      <c r="C389" s="369"/>
      <c r="D389" s="369"/>
      <c r="E389" s="369"/>
      <c r="F389" s="369"/>
      <c r="G389" s="369"/>
      <c r="H389" s="369"/>
      <c r="I389" s="369"/>
      <c r="J389" s="238"/>
      <c r="K389" s="238"/>
      <c r="L389" s="238"/>
      <c r="M389" s="238"/>
      <c r="N389" s="238"/>
      <c r="O389" s="238"/>
      <c r="P389" s="238"/>
      <c r="Q389" s="238"/>
      <c r="R389" s="238"/>
      <c r="S389" s="238"/>
      <c r="T389" s="238"/>
    </row>
    <row r="390" spans="1:20" ht="18.5" x14ac:dyDescent="0.45">
      <c r="A390" s="278" t="s">
        <v>3251</v>
      </c>
      <c r="B390" s="279"/>
      <c r="C390" s="279"/>
      <c r="D390" s="279"/>
      <c r="E390" s="279"/>
      <c r="F390" s="279"/>
      <c r="G390" s="279"/>
      <c r="H390" s="279"/>
      <c r="I390" s="279"/>
      <c r="J390" s="238"/>
      <c r="K390" s="238"/>
      <c r="L390" s="238"/>
      <c r="M390" s="238"/>
      <c r="N390" s="238"/>
      <c r="O390" s="238"/>
      <c r="P390" s="238"/>
      <c r="Q390" s="238"/>
      <c r="R390" s="238"/>
      <c r="S390" s="238"/>
      <c r="T390" s="238"/>
    </row>
    <row r="391" spans="1:20" x14ac:dyDescent="0.35">
      <c r="J391" s="238"/>
      <c r="K391" s="238"/>
      <c r="L391" s="238"/>
      <c r="M391" s="238"/>
      <c r="N391" s="238"/>
      <c r="O391" s="238"/>
      <c r="P391" s="238"/>
      <c r="Q391" s="238"/>
      <c r="R391" s="238"/>
      <c r="S391" s="238"/>
      <c r="T391" s="238"/>
    </row>
    <row r="392" spans="1:20" x14ac:dyDescent="0.35">
      <c r="A392" s="384" t="s">
        <v>3252</v>
      </c>
      <c r="B392" s="399"/>
      <c r="C392" s="385" t="s">
        <v>599</v>
      </c>
      <c r="D392" s="386"/>
      <c r="E392" s="385" t="s">
        <v>3196</v>
      </c>
      <c r="F392" s="386"/>
      <c r="G392" s="385" t="s">
        <v>3197</v>
      </c>
      <c r="H392" s="386"/>
      <c r="I392" s="385" t="s">
        <v>3196</v>
      </c>
      <c r="J392" s="238"/>
      <c r="K392" s="238"/>
      <c r="L392" s="238"/>
      <c r="M392" s="238"/>
      <c r="N392" s="238"/>
      <c r="O392" s="238"/>
      <c r="P392" s="238"/>
      <c r="Q392" s="238"/>
      <c r="R392" s="238"/>
      <c r="S392" s="238"/>
      <c r="T392" s="238"/>
    </row>
    <row r="393" spans="1:20" x14ac:dyDescent="0.35">
      <c r="A393" s="181" t="s">
        <v>3253</v>
      </c>
      <c r="C393" s="400">
        <v>49683</v>
      </c>
      <c r="D393" s="369"/>
      <c r="E393" s="376">
        <v>0.15898203880233083</v>
      </c>
      <c r="F393" s="369"/>
      <c r="G393" s="400">
        <v>5109529587.4800234</v>
      </c>
      <c r="H393" s="369"/>
      <c r="I393" s="376">
        <v>5.5252754189708105E-2</v>
      </c>
      <c r="J393" s="238"/>
      <c r="K393" s="238"/>
      <c r="L393" s="238"/>
      <c r="M393" s="238"/>
      <c r="N393" s="238"/>
      <c r="O393" s="238"/>
      <c r="P393" s="238"/>
      <c r="Q393" s="238"/>
      <c r="R393" s="238"/>
      <c r="S393" s="238"/>
      <c r="T393" s="238"/>
    </row>
    <row r="394" spans="1:20" x14ac:dyDescent="0.35">
      <c r="A394" s="181" t="s">
        <v>3254</v>
      </c>
      <c r="C394" s="400">
        <v>21614</v>
      </c>
      <c r="D394" s="369"/>
      <c r="E394" s="376">
        <v>6.9163250743183358E-2</v>
      </c>
      <c r="F394" s="369"/>
      <c r="G394" s="400">
        <v>3884355400.7600145</v>
      </c>
      <c r="H394" s="369"/>
      <c r="I394" s="376">
        <v>4.2004127869138659E-2</v>
      </c>
      <c r="J394" s="238"/>
      <c r="K394" s="238"/>
      <c r="L394" s="238"/>
      <c r="M394" s="238"/>
      <c r="N394" s="238"/>
      <c r="O394" s="238"/>
      <c r="P394" s="238"/>
      <c r="Q394" s="238"/>
      <c r="R394" s="238"/>
      <c r="S394" s="238"/>
      <c r="T394" s="238"/>
    </row>
    <row r="395" spans="1:20" x14ac:dyDescent="0.35">
      <c r="A395" s="181" t="s">
        <v>3255</v>
      </c>
      <c r="C395" s="400">
        <v>25276</v>
      </c>
      <c r="D395" s="369"/>
      <c r="E395" s="376">
        <v>8.0881388256903039E-2</v>
      </c>
      <c r="F395" s="369"/>
      <c r="G395" s="400">
        <v>5290670432.4599867</v>
      </c>
      <c r="H395" s="369"/>
      <c r="I395" s="376">
        <v>5.7211551063282934E-2</v>
      </c>
      <c r="J395" s="238"/>
      <c r="K395" s="238"/>
      <c r="L395" s="238"/>
      <c r="M395" s="238"/>
      <c r="N395" s="238"/>
      <c r="O395" s="238"/>
      <c r="P395" s="238"/>
      <c r="Q395" s="238"/>
      <c r="R395" s="238"/>
      <c r="S395" s="238"/>
      <c r="T395" s="238"/>
    </row>
    <row r="396" spans="1:20" x14ac:dyDescent="0.35">
      <c r="A396" s="181" t="s">
        <v>3256</v>
      </c>
      <c r="C396" s="400">
        <v>26738</v>
      </c>
      <c r="D396" s="369"/>
      <c r="E396" s="376">
        <v>8.5559683463090425E-2</v>
      </c>
      <c r="F396" s="369"/>
      <c r="G396" s="400">
        <v>6415861329.2699604</v>
      </c>
      <c r="H396" s="369"/>
      <c r="I396" s="376">
        <v>6.9378991328287912E-2</v>
      </c>
      <c r="J396" s="238"/>
      <c r="K396" s="238"/>
      <c r="L396" s="238"/>
      <c r="M396" s="238"/>
      <c r="N396" s="238"/>
      <c r="O396" s="238"/>
      <c r="P396" s="238"/>
      <c r="Q396" s="238"/>
      <c r="R396" s="238"/>
      <c r="S396" s="238"/>
      <c r="T396" s="238"/>
    </row>
    <row r="397" spans="1:20" x14ac:dyDescent="0.35">
      <c r="A397" s="181" t="s">
        <v>3257</v>
      </c>
      <c r="C397" s="400">
        <v>27017</v>
      </c>
      <c r="D397" s="369"/>
      <c r="E397" s="376">
        <v>8.6452463464818385E-2</v>
      </c>
      <c r="F397" s="369"/>
      <c r="G397" s="400">
        <v>7246125932.0999641</v>
      </c>
      <c r="H397" s="369"/>
      <c r="I397" s="376">
        <v>7.8357196704569268E-2</v>
      </c>
      <c r="J397" s="238"/>
      <c r="K397" s="238"/>
      <c r="L397" s="238"/>
      <c r="M397" s="238"/>
      <c r="N397" s="238"/>
      <c r="O397" s="238"/>
      <c r="P397" s="238"/>
      <c r="Q397" s="238"/>
      <c r="R397" s="238"/>
      <c r="S397" s="238"/>
      <c r="T397" s="238"/>
    </row>
    <row r="398" spans="1:20" x14ac:dyDescent="0.35">
      <c r="A398" s="181" t="s">
        <v>3258</v>
      </c>
      <c r="C398" s="400">
        <v>26968</v>
      </c>
      <c r="D398" s="369"/>
      <c r="E398" s="376">
        <v>8.6295666977059718E-2</v>
      </c>
      <c r="F398" s="369"/>
      <c r="G398" s="400">
        <v>8091526389.1099939</v>
      </c>
      <c r="H398" s="369"/>
      <c r="I398" s="376">
        <v>8.7499076175724139E-2</v>
      </c>
      <c r="J398" s="238"/>
      <c r="K398" s="238"/>
      <c r="L398" s="238"/>
      <c r="M398" s="238"/>
      <c r="N398" s="238"/>
      <c r="O398" s="238"/>
      <c r="P398" s="238"/>
      <c r="Q398" s="238"/>
      <c r="R398" s="238"/>
      <c r="S398" s="238"/>
      <c r="T398" s="238"/>
    </row>
    <row r="399" spans="1:20" x14ac:dyDescent="0.35">
      <c r="A399" s="181" t="s">
        <v>3259</v>
      </c>
      <c r="C399" s="400">
        <v>25579</v>
      </c>
      <c r="D399" s="369"/>
      <c r="E399" s="376">
        <v>8.1850966538349543E-2</v>
      </c>
      <c r="F399" s="369"/>
      <c r="G399" s="400">
        <v>8469234636.2400055</v>
      </c>
      <c r="H399" s="369"/>
      <c r="I399" s="376">
        <v>9.1583487583231551E-2</v>
      </c>
      <c r="J399" s="238"/>
      <c r="K399" s="238"/>
      <c r="L399" s="238"/>
      <c r="M399" s="238"/>
      <c r="N399" s="238"/>
      <c r="O399" s="238"/>
      <c r="P399" s="238"/>
      <c r="Q399" s="238"/>
      <c r="R399" s="238"/>
      <c r="S399" s="238"/>
      <c r="T399" s="238"/>
    </row>
    <row r="400" spans="1:20" x14ac:dyDescent="0.35">
      <c r="A400" s="181" t="s">
        <v>3260</v>
      </c>
      <c r="C400" s="400">
        <v>22282</v>
      </c>
      <c r="D400" s="369"/>
      <c r="E400" s="376">
        <v>7.1300802862015886E-2</v>
      </c>
      <c r="F400" s="369"/>
      <c r="G400" s="400">
        <v>7933040234.1000614</v>
      </c>
      <c r="H400" s="369"/>
      <c r="I400" s="376">
        <v>8.5785259587462734E-2</v>
      </c>
      <c r="J400" s="238"/>
      <c r="K400" s="238"/>
      <c r="L400" s="238"/>
      <c r="M400" s="238"/>
      <c r="N400" s="238"/>
      <c r="O400" s="238"/>
      <c r="P400" s="238"/>
      <c r="Q400" s="238"/>
      <c r="R400" s="238"/>
      <c r="S400" s="238"/>
      <c r="T400" s="238"/>
    </row>
    <row r="401" spans="1:20" x14ac:dyDescent="0.35">
      <c r="A401" s="181" t="s">
        <v>3261</v>
      </c>
      <c r="C401" s="400">
        <v>18043</v>
      </c>
      <c r="D401" s="369"/>
      <c r="E401" s="376">
        <v>5.7736306706729766E-2</v>
      </c>
      <c r="F401" s="369"/>
      <c r="G401" s="400">
        <v>6930476463.5700054</v>
      </c>
      <c r="H401" s="369"/>
      <c r="I401" s="376">
        <v>7.4943868296112132E-2</v>
      </c>
      <c r="J401" s="238"/>
      <c r="K401" s="238"/>
      <c r="L401" s="238"/>
      <c r="M401" s="238"/>
      <c r="N401" s="238"/>
      <c r="O401" s="238"/>
      <c r="P401" s="238"/>
      <c r="Q401" s="238"/>
      <c r="R401" s="238"/>
      <c r="S401" s="238"/>
      <c r="T401" s="238"/>
    </row>
    <row r="402" spans="1:20" x14ac:dyDescent="0.35">
      <c r="A402" t="s">
        <v>3262</v>
      </c>
      <c r="C402" s="400">
        <v>15860</v>
      </c>
      <c r="D402" s="369"/>
      <c r="E402" s="376">
        <v>5.0750863180664754E-2</v>
      </c>
      <c r="F402" s="369"/>
      <c r="G402" s="400">
        <v>6531347438.7000017</v>
      </c>
      <c r="H402" s="369"/>
      <c r="I402" s="376">
        <v>7.0627819719907184E-2</v>
      </c>
      <c r="J402" s="238"/>
      <c r="K402" s="238"/>
      <c r="L402" s="238"/>
      <c r="M402" s="238"/>
      <c r="N402" s="238"/>
      <c r="O402" s="238"/>
      <c r="P402" s="238"/>
      <c r="Q402" s="238"/>
      <c r="R402" s="238"/>
      <c r="S402" s="238"/>
      <c r="T402" s="238"/>
    </row>
    <row r="403" spans="1:20" x14ac:dyDescent="0.35">
      <c r="A403" t="s">
        <v>3263</v>
      </c>
      <c r="C403" s="400">
        <v>14495</v>
      </c>
      <c r="D403" s="369"/>
      <c r="E403" s="376">
        <v>4.6382961021673115E-2</v>
      </c>
      <c r="F403" s="369"/>
      <c r="G403" s="400">
        <v>6343325816.7200117</v>
      </c>
      <c r="H403" s="369"/>
      <c r="I403" s="376">
        <v>6.8594616411511392E-2</v>
      </c>
      <c r="J403" s="238"/>
      <c r="K403" s="238"/>
      <c r="L403" s="238"/>
      <c r="M403" s="238"/>
      <c r="N403" s="238"/>
      <c r="O403" s="238"/>
      <c r="P403" s="238"/>
      <c r="Q403" s="238"/>
      <c r="R403" s="238"/>
      <c r="S403" s="238"/>
      <c r="T403" s="238"/>
    </row>
    <row r="404" spans="1:20" x14ac:dyDescent="0.35">
      <c r="A404" t="s">
        <v>3264</v>
      </c>
      <c r="C404" s="400">
        <v>13055</v>
      </c>
      <c r="D404" s="369"/>
      <c r="E404" s="376">
        <v>4.1775064238561053E-2</v>
      </c>
      <c r="F404" s="369"/>
      <c r="G404" s="400">
        <v>6160724471.5100021</v>
      </c>
      <c r="H404" s="369"/>
      <c r="I404" s="376">
        <v>6.6620026174022504E-2</v>
      </c>
      <c r="J404" s="238"/>
      <c r="K404" s="238"/>
      <c r="L404" s="238"/>
      <c r="M404" s="238"/>
      <c r="N404" s="238"/>
      <c r="O404" s="238"/>
      <c r="P404" s="238"/>
      <c r="Q404" s="238"/>
      <c r="R404" s="238"/>
      <c r="S404" s="238"/>
      <c r="T404" s="238"/>
    </row>
    <row r="405" spans="1:20" x14ac:dyDescent="0.35">
      <c r="A405" t="s">
        <v>3265</v>
      </c>
      <c r="C405" s="400">
        <v>12100</v>
      </c>
      <c r="D405" s="369"/>
      <c r="E405" s="376">
        <v>3.871913269142771E-2</v>
      </c>
      <c r="F405" s="369"/>
      <c r="G405" s="400">
        <v>6170124771.9600134</v>
      </c>
      <c r="H405" s="369"/>
      <c r="I405" s="376">
        <v>6.6721677897763676E-2</v>
      </c>
      <c r="J405" s="238"/>
      <c r="K405" s="238"/>
      <c r="L405" s="238"/>
      <c r="M405" s="238"/>
      <c r="N405" s="238"/>
      <c r="O405" s="238"/>
      <c r="P405" s="238"/>
      <c r="Q405" s="238"/>
      <c r="R405" s="238"/>
      <c r="S405" s="238"/>
      <c r="T405" s="238"/>
    </row>
    <row r="406" spans="1:20" x14ac:dyDescent="0.35">
      <c r="A406" t="s">
        <v>3266</v>
      </c>
      <c r="C406" s="400">
        <v>12083</v>
      </c>
      <c r="D406" s="369"/>
      <c r="E406" s="376">
        <v>3.8664733909960419E-2</v>
      </c>
      <c r="F406" s="369"/>
      <c r="G406" s="400">
        <v>6823132315.2099752</v>
      </c>
      <c r="H406" s="369"/>
      <c r="I406" s="376">
        <v>7.3783084364539786E-2</v>
      </c>
      <c r="J406" s="238"/>
      <c r="K406" s="238"/>
      <c r="L406" s="238"/>
      <c r="M406" s="238"/>
      <c r="N406" s="238"/>
      <c r="O406" s="238"/>
      <c r="P406" s="238"/>
      <c r="Q406" s="238"/>
      <c r="R406" s="238"/>
      <c r="S406" s="238"/>
      <c r="T406" s="238"/>
    </row>
    <row r="407" spans="1:20" x14ac:dyDescent="0.35">
      <c r="A407" t="s">
        <v>3267</v>
      </c>
      <c r="C407" s="400">
        <v>1661</v>
      </c>
      <c r="D407" s="369"/>
      <c r="E407" s="376">
        <v>5.3150809421868951E-3</v>
      </c>
      <c r="F407" s="369"/>
      <c r="G407" s="400">
        <v>1032235530.9800011</v>
      </c>
      <c r="H407" s="369"/>
      <c r="I407" s="376">
        <v>1.1162251843862879E-2</v>
      </c>
      <c r="J407" s="238"/>
      <c r="K407" s="238"/>
      <c r="L407" s="238"/>
      <c r="M407" s="238"/>
      <c r="N407" s="238"/>
      <c r="O407" s="238"/>
      <c r="P407" s="238"/>
      <c r="Q407" s="238"/>
      <c r="R407" s="238"/>
      <c r="S407" s="238"/>
      <c r="T407" s="238"/>
    </row>
    <row r="408" spans="1:20" x14ac:dyDescent="0.35">
      <c r="A408" t="s">
        <v>3268</v>
      </c>
      <c r="C408" s="400">
        <v>53</v>
      </c>
      <c r="D408" s="369"/>
      <c r="E408" s="376">
        <v>1.6959620104509658E-4</v>
      </c>
      <c r="F408" s="369"/>
      <c r="G408" s="400">
        <v>43852910.180000015</v>
      </c>
      <c r="H408" s="369"/>
      <c r="I408" s="376">
        <v>4.7421079087515164E-4</v>
      </c>
      <c r="J408" s="238"/>
      <c r="K408" s="238"/>
      <c r="L408" s="238"/>
      <c r="M408" s="238"/>
      <c r="N408" s="238"/>
      <c r="O408" s="238"/>
      <c r="P408" s="238"/>
      <c r="Q408" s="238"/>
      <c r="R408" s="238"/>
      <c r="S408" s="238"/>
      <c r="T408" s="238"/>
    </row>
    <row r="409" spans="1:20" x14ac:dyDescent="0.35">
      <c r="A409" s="18" t="s">
        <v>91</v>
      </c>
      <c r="B409" s="18"/>
      <c r="C409" s="408">
        <v>312507</v>
      </c>
      <c r="D409" s="388"/>
      <c r="E409" s="389">
        <v>1</v>
      </c>
      <c r="F409" s="388"/>
      <c r="G409" s="408">
        <v>92475563660.350021</v>
      </c>
      <c r="H409" s="388"/>
      <c r="I409" s="389">
        <v>1</v>
      </c>
      <c r="J409" s="238"/>
      <c r="K409" s="238"/>
      <c r="L409" s="238"/>
      <c r="M409" s="238"/>
      <c r="N409" s="238"/>
      <c r="O409" s="238"/>
      <c r="P409" s="238"/>
      <c r="Q409" s="238"/>
      <c r="R409" s="238"/>
      <c r="S409" s="238"/>
      <c r="T409" s="238"/>
    </row>
    <row r="410" spans="1:20" x14ac:dyDescent="0.35">
      <c r="A410" s="409"/>
      <c r="B410" s="409"/>
      <c r="C410" s="409"/>
      <c r="D410" s="409"/>
      <c r="E410" s="409"/>
      <c r="F410" s="409"/>
      <c r="G410" s="409"/>
      <c r="H410" s="409"/>
      <c r="I410" s="409"/>
      <c r="J410" s="238"/>
      <c r="K410" s="238"/>
      <c r="L410" s="238"/>
      <c r="M410" s="238"/>
      <c r="N410" s="238"/>
      <c r="O410" s="238"/>
      <c r="P410" s="238"/>
      <c r="Q410" s="238"/>
      <c r="R410" s="238"/>
      <c r="S410" s="238"/>
      <c r="T410" s="238"/>
    </row>
    <row r="411" spans="1:20" ht="15" customHeight="1" x14ac:dyDescent="0.35">
      <c r="A411" s="497" t="s">
        <v>3476</v>
      </c>
      <c r="B411" s="497"/>
      <c r="C411" s="497"/>
      <c r="D411" s="497"/>
      <c r="E411" s="497"/>
      <c r="F411" s="497"/>
      <c r="G411" s="497"/>
      <c r="H411" s="497"/>
      <c r="I411" s="497"/>
      <c r="J411" s="238"/>
      <c r="K411" s="238"/>
      <c r="L411" s="238"/>
      <c r="M411" s="238"/>
      <c r="N411" s="238"/>
      <c r="O411" s="238"/>
      <c r="P411" s="238"/>
      <c r="Q411" s="238"/>
      <c r="R411" s="238"/>
      <c r="S411" s="238"/>
      <c r="T411" s="238"/>
    </row>
    <row r="412" spans="1:20" ht="15" customHeight="1" x14ac:dyDescent="0.35">
      <c r="A412" s="497" t="s">
        <v>3477</v>
      </c>
      <c r="B412" s="497"/>
      <c r="C412" s="497"/>
      <c r="D412" s="497"/>
      <c r="E412" s="497"/>
      <c r="F412" s="497"/>
      <c r="G412" s="497"/>
      <c r="H412" s="497"/>
      <c r="I412" s="497"/>
      <c r="J412" s="238"/>
      <c r="K412" s="238"/>
      <c r="L412" s="238"/>
      <c r="M412" s="238"/>
      <c r="N412" s="238"/>
      <c r="O412" s="238"/>
      <c r="P412" s="238"/>
      <c r="Q412" s="238"/>
      <c r="R412" s="238"/>
      <c r="S412" s="238"/>
      <c r="T412" s="238"/>
    </row>
    <row r="413" spans="1:20" ht="14.5" customHeight="1" x14ac:dyDescent="0.35">
      <c r="A413" s="497" t="s">
        <v>3269</v>
      </c>
      <c r="B413" s="497"/>
      <c r="C413" s="497"/>
      <c r="D413" s="497"/>
      <c r="E413" s="497"/>
      <c r="F413" s="497"/>
      <c r="G413" s="497"/>
      <c r="H413" s="497"/>
      <c r="I413" s="497"/>
      <c r="J413" s="238"/>
      <c r="K413" s="238"/>
      <c r="L413" s="238"/>
      <c r="M413" s="238"/>
      <c r="N413" s="238"/>
      <c r="O413" s="238"/>
      <c r="P413" s="238"/>
      <c r="Q413" s="238"/>
      <c r="R413" s="238"/>
      <c r="S413" s="238"/>
      <c r="T413" s="238"/>
    </row>
    <row r="414" spans="1:20" ht="14.5" customHeight="1" x14ac:dyDescent="0.35">
      <c r="A414" s="497" t="s">
        <v>3478</v>
      </c>
      <c r="B414" s="497"/>
      <c r="C414" s="497"/>
      <c r="D414" s="497"/>
      <c r="E414" s="497"/>
      <c r="F414" s="497"/>
      <c r="G414" s="497"/>
      <c r="H414" s="497"/>
      <c r="I414" s="497"/>
      <c r="J414" s="238"/>
      <c r="K414" s="238"/>
      <c r="L414" s="238"/>
      <c r="M414" s="238"/>
      <c r="N414" s="238"/>
      <c r="O414" s="238"/>
      <c r="P414" s="238"/>
      <c r="Q414" s="238"/>
      <c r="R414" s="238"/>
      <c r="S414" s="238"/>
      <c r="T414" s="238"/>
    </row>
    <row r="415" spans="1:20" x14ac:dyDescent="0.35">
      <c r="A415" s="238"/>
      <c r="B415" s="238"/>
      <c r="C415" s="238"/>
      <c r="D415" s="238"/>
      <c r="E415" s="238"/>
      <c r="F415" s="238"/>
      <c r="G415" s="238"/>
      <c r="H415" s="238"/>
      <c r="I415" s="238"/>
      <c r="J415" s="238"/>
      <c r="K415" s="238"/>
      <c r="L415" s="238"/>
      <c r="M415" s="238"/>
      <c r="N415" s="238"/>
      <c r="O415" s="238"/>
      <c r="P415" s="238"/>
      <c r="Q415" s="238"/>
      <c r="R415" s="238"/>
      <c r="S415" s="238"/>
      <c r="T415" s="238"/>
    </row>
    <row r="416" spans="1:20" ht="18.5" x14ac:dyDescent="0.45">
      <c r="A416" s="278" t="s">
        <v>3270</v>
      </c>
      <c r="B416" s="279"/>
      <c r="C416" s="279"/>
      <c r="D416" s="279"/>
      <c r="E416" s="279"/>
      <c r="F416" s="279"/>
      <c r="G416" s="279"/>
      <c r="H416" s="279"/>
      <c r="I416" s="279"/>
      <c r="J416" s="238"/>
      <c r="K416" s="238"/>
      <c r="L416" s="238"/>
      <c r="M416" s="238"/>
      <c r="N416" s="238"/>
      <c r="O416" s="238"/>
      <c r="P416" s="238"/>
      <c r="Q416" s="238"/>
      <c r="R416" s="238"/>
      <c r="S416" s="238"/>
      <c r="T416" s="238"/>
    </row>
    <row r="417" spans="1:20" x14ac:dyDescent="0.35">
      <c r="C417" s="1"/>
      <c r="D417" s="1"/>
      <c r="E417" s="1"/>
      <c r="F417" s="1"/>
      <c r="G417" s="1"/>
      <c r="H417" s="1"/>
      <c r="I417" s="1"/>
      <c r="J417" s="238"/>
      <c r="K417" s="238"/>
      <c r="L417" s="238"/>
      <c r="M417" s="238"/>
      <c r="N417" s="238"/>
      <c r="O417" s="238"/>
      <c r="P417" s="238"/>
      <c r="Q417" s="238"/>
      <c r="R417" s="238"/>
      <c r="S417" s="238"/>
      <c r="T417" s="238"/>
    </row>
    <row r="418" spans="1:20" x14ac:dyDescent="0.35">
      <c r="A418" s="384" t="s">
        <v>3271</v>
      </c>
      <c r="B418" s="399"/>
      <c r="C418" s="385" t="s">
        <v>599</v>
      </c>
      <c r="D418" s="386"/>
      <c r="E418" s="385" t="s">
        <v>3196</v>
      </c>
      <c r="F418" s="386"/>
      <c r="G418" s="385" t="s">
        <v>3197</v>
      </c>
      <c r="H418" s="386"/>
      <c r="I418" s="385" t="s">
        <v>3196</v>
      </c>
      <c r="J418" s="238"/>
      <c r="K418" s="238"/>
      <c r="L418" s="238"/>
      <c r="M418" s="238"/>
      <c r="N418" s="238"/>
      <c r="O418" s="238"/>
      <c r="P418" s="238"/>
      <c r="Q418" s="238"/>
      <c r="R418" s="238"/>
      <c r="S418" s="238"/>
      <c r="T418" s="238"/>
    </row>
    <row r="419" spans="1:20" x14ac:dyDescent="0.35">
      <c r="A419" s="181" t="s">
        <v>3272</v>
      </c>
      <c r="C419" s="367">
        <v>95942</v>
      </c>
      <c r="D419" s="369"/>
      <c r="E419" s="376">
        <v>0.3070075230314841</v>
      </c>
      <c r="F419" s="369"/>
      <c r="G419" s="367">
        <v>26470292080.679798</v>
      </c>
      <c r="H419" s="369"/>
      <c r="I419" s="376">
        <v>0.28624093796174699</v>
      </c>
      <c r="J419" s="238"/>
      <c r="K419" s="238"/>
      <c r="L419" s="238"/>
      <c r="M419" s="238"/>
      <c r="N419" s="238"/>
      <c r="O419" s="238"/>
      <c r="P419" s="238"/>
      <c r="Q419" s="238"/>
      <c r="R419" s="238"/>
      <c r="S419" s="238"/>
      <c r="T419" s="238"/>
    </row>
    <row r="420" spans="1:20" x14ac:dyDescent="0.35">
      <c r="A420" s="181" t="s">
        <v>3273</v>
      </c>
      <c r="C420" s="367">
        <v>104394</v>
      </c>
      <c r="D420" s="369"/>
      <c r="E420" s="376">
        <v>0.33405331720569459</v>
      </c>
      <c r="F420" s="369"/>
      <c r="G420" s="367">
        <v>34213711154.280033</v>
      </c>
      <c r="H420" s="369"/>
      <c r="I420" s="376">
        <v>0.3699756973630603</v>
      </c>
      <c r="J420" s="238"/>
      <c r="K420" s="238"/>
      <c r="L420" s="238"/>
      <c r="M420" s="238"/>
      <c r="N420" s="238"/>
      <c r="O420" s="238"/>
      <c r="P420" s="238"/>
      <c r="Q420" s="238"/>
      <c r="R420" s="238"/>
      <c r="S420" s="238"/>
      <c r="T420" s="238"/>
    </row>
    <row r="421" spans="1:20" x14ac:dyDescent="0.35">
      <c r="A421" s="181" t="s">
        <v>3274</v>
      </c>
      <c r="C421" s="367">
        <v>57842</v>
      </c>
      <c r="D421" s="369"/>
      <c r="E421" s="376">
        <v>0.18509025397831089</v>
      </c>
      <c r="F421" s="369"/>
      <c r="G421" s="367">
        <v>15441905862.780052</v>
      </c>
      <c r="H421" s="369"/>
      <c r="I421" s="376">
        <v>0.16698363601757607</v>
      </c>
      <c r="J421" s="238"/>
      <c r="K421" s="238"/>
      <c r="L421" s="238"/>
      <c r="M421" s="238"/>
      <c r="N421" s="238"/>
      <c r="O421" s="238"/>
      <c r="P421" s="238"/>
      <c r="Q421" s="238"/>
      <c r="R421" s="238"/>
      <c r="S421" s="238"/>
      <c r="T421" s="238"/>
    </row>
    <row r="422" spans="1:20" x14ac:dyDescent="0.35">
      <c r="A422" s="181" t="s">
        <v>3275</v>
      </c>
      <c r="C422" s="367">
        <v>9954</v>
      </c>
      <c r="D422" s="369"/>
      <c r="E422" s="376">
        <v>3.1852086513262101E-2</v>
      </c>
      <c r="F422" s="369"/>
      <c r="G422" s="367">
        <v>2518494091.3500118</v>
      </c>
      <c r="H422" s="369"/>
      <c r="I422" s="376">
        <v>2.723415777815744E-2</v>
      </c>
      <c r="J422" s="238"/>
      <c r="K422" s="238"/>
      <c r="L422" s="238"/>
      <c r="M422" s="238"/>
      <c r="N422" s="238"/>
      <c r="O422" s="238"/>
      <c r="P422" s="238"/>
      <c r="Q422" s="238"/>
      <c r="R422" s="238"/>
      <c r="S422" s="238"/>
      <c r="T422" s="238"/>
    </row>
    <row r="423" spans="1:20" x14ac:dyDescent="0.35">
      <c r="A423" s="181" t="s">
        <v>3276</v>
      </c>
      <c r="C423" s="367">
        <v>7787</v>
      </c>
      <c r="D423" s="369"/>
      <c r="E423" s="376">
        <v>2.4917841840342778E-2</v>
      </c>
      <c r="F423" s="369"/>
      <c r="G423" s="367">
        <v>2251169887.0299921</v>
      </c>
      <c r="H423" s="369"/>
      <c r="I423" s="376">
        <v>2.4343402710128172E-2</v>
      </c>
      <c r="J423" s="238"/>
      <c r="K423" s="238"/>
      <c r="L423" s="238"/>
      <c r="M423" s="238"/>
      <c r="N423" s="238"/>
      <c r="O423" s="238"/>
      <c r="P423" s="238"/>
      <c r="Q423" s="238"/>
      <c r="R423" s="238"/>
      <c r="S423" s="238"/>
      <c r="T423" s="238"/>
    </row>
    <row r="424" spans="1:20" x14ac:dyDescent="0.35">
      <c r="A424" s="181" t="s">
        <v>3277</v>
      </c>
      <c r="C424" s="367">
        <v>20176</v>
      </c>
      <c r="D424" s="369"/>
      <c r="E424" s="376">
        <v>6.4561753816714501E-2</v>
      </c>
      <c r="F424" s="369"/>
      <c r="G424" s="367">
        <v>7048521424.5100136</v>
      </c>
      <c r="H424" s="369"/>
      <c r="I424" s="376">
        <v>7.6220367257216939E-2</v>
      </c>
      <c r="J424" s="238"/>
      <c r="K424" s="238"/>
      <c r="L424" s="238"/>
      <c r="M424" s="238"/>
      <c r="N424" s="238"/>
      <c r="O424" s="238"/>
      <c r="P424" s="238"/>
      <c r="Q424" s="238"/>
      <c r="R424" s="238"/>
      <c r="S424" s="238"/>
      <c r="T424" s="238"/>
    </row>
    <row r="425" spans="1:20" x14ac:dyDescent="0.35">
      <c r="A425" s="181" t="s">
        <v>3278</v>
      </c>
      <c r="C425" s="367">
        <v>12658</v>
      </c>
      <c r="D425" s="369"/>
      <c r="E425" s="376">
        <v>4.0504692694883632E-2</v>
      </c>
      <c r="F425" s="369"/>
      <c r="G425" s="367">
        <v>3438113886.4000006</v>
      </c>
      <c r="H425" s="369"/>
      <c r="I425" s="376">
        <v>3.7178620495115042E-2</v>
      </c>
      <c r="J425" s="238"/>
      <c r="K425" s="238"/>
      <c r="L425" s="238"/>
      <c r="M425" s="238"/>
      <c r="N425" s="238"/>
      <c r="O425" s="238"/>
      <c r="P425" s="238"/>
      <c r="Q425" s="238"/>
      <c r="R425" s="238"/>
      <c r="S425" s="238"/>
      <c r="T425" s="238"/>
    </row>
    <row r="426" spans="1:20" x14ac:dyDescent="0.35">
      <c r="A426" s="181" t="s">
        <v>3279</v>
      </c>
      <c r="C426" s="367">
        <v>3509</v>
      </c>
      <c r="D426" s="369"/>
      <c r="E426" s="376">
        <v>1.1228548480514036E-2</v>
      </c>
      <c r="F426" s="369"/>
      <c r="G426" s="367">
        <v>1040799110.9200007</v>
      </c>
      <c r="H426" s="369"/>
      <c r="I426" s="376">
        <v>1.1254855550193925E-2</v>
      </c>
      <c r="J426" s="238"/>
      <c r="K426" s="238"/>
      <c r="L426" s="238"/>
      <c r="M426" s="238"/>
      <c r="N426" s="238"/>
      <c r="O426" s="238"/>
      <c r="P426" s="238"/>
      <c r="Q426" s="238"/>
      <c r="R426" s="238"/>
      <c r="S426" s="238"/>
      <c r="T426" s="238"/>
    </row>
    <row r="427" spans="1:20" x14ac:dyDescent="0.35">
      <c r="A427" s="181" t="s">
        <v>3280</v>
      </c>
      <c r="C427" s="367">
        <v>105</v>
      </c>
      <c r="D427" s="369"/>
      <c r="E427" s="376">
        <v>3.3599247376858758E-4</v>
      </c>
      <c r="F427" s="369"/>
      <c r="G427" s="367">
        <v>23660179.27</v>
      </c>
      <c r="H427" s="369"/>
      <c r="I427" s="376">
        <v>2.5585331230746104E-4</v>
      </c>
      <c r="J427" s="238"/>
      <c r="K427" s="238"/>
      <c r="L427" s="238"/>
      <c r="M427" s="238"/>
      <c r="N427" s="238"/>
      <c r="O427" s="238"/>
      <c r="P427" s="238"/>
      <c r="Q427" s="238"/>
      <c r="R427" s="238"/>
      <c r="S427" s="238"/>
      <c r="T427" s="238"/>
    </row>
    <row r="428" spans="1:20" x14ac:dyDescent="0.35">
      <c r="A428" s="181" t="s">
        <v>3281</v>
      </c>
      <c r="C428" s="367">
        <v>140</v>
      </c>
      <c r="D428" s="369"/>
      <c r="E428" s="376">
        <v>4.4798996502478343E-4</v>
      </c>
      <c r="F428" s="369"/>
      <c r="G428" s="367">
        <v>28895983.129999999</v>
      </c>
      <c r="H428" s="369"/>
      <c r="I428" s="376">
        <v>3.1247155449769406E-4</v>
      </c>
      <c r="J428" s="238"/>
      <c r="K428" s="238"/>
      <c r="L428" s="238"/>
      <c r="M428" s="238"/>
      <c r="N428" s="238"/>
      <c r="O428" s="238"/>
      <c r="P428" s="238"/>
      <c r="Q428" s="238"/>
      <c r="R428" s="238"/>
      <c r="S428" s="238"/>
      <c r="T428" s="238"/>
    </row>
    <row r="429" spans="1:20" x14ac:dyDescent="0.35">
      <c r="A429" s="396" t="s">
        <v>91</v>
      </c>
      <c r="B429" s="18"/>
      <c r="C429" s="388">
        <v>312507</v>
      </c>
      <c r="D429" s="388"/>
      <c r="E429" s="389">
        <v>1</v>
      </c>
      <c r="F429" s="388"/>
      <c r="G429" s="388">
        <v>92475563660.349899</v>
      </c>
      <c r="H429" s="388"/>
      <c r="I429" s="389">
        <v>0.99999999999999989</v>
      </c>
      <c r="J429" s="238"/>
      <c r="K429" s="238"/>
      <c r="L429" s="238"/>
      <c r="M429" s="238"/>
      <c r="N429" s="238"/>
      <c r="O429" s="238"/>
      <c r="P429" s="238"/>
      <c r="Q429" s="238"/>
      <c r="R429" s="238"/>
      <c r="S429" s="238"/>
      <c r="T429" s="238"/>
    </row>
    <row r="430" spans="1:20" x14ac:dyDescent="0.35">
      <c r="C430" s="391"/>
      <c r="D430" s="391"/>
      <c r="E430" s="391"/>
      <c r="F430" s="391"/>
      <c r="G430" s="391"/>
      <c r="H430" s="391"/>
      <c r="I430" s="391"/>
      <c r="J430" s="238"/>
      <c r="K430" s="238"/>
      <c r="L430" s="238"/>
      <c r="M430" s="238"/>
      <c r="N430" s="238"/>
      <c r="O430" s="238"/>
      <c r="P430" s="238"/>
      <c r="Q430" s="238"/>
      <c r="R430" s="238"/>
      <c r="S430" s="238"/>
      <c r="T430" s="238"/>
    </row>
    <row r="431" spans="1:20" ht="18.5" x14ac:dyDescent="0.45">
      <c r="A431" s="278" t="s">
        <v>3282</v>
      </c>
      <c r="B431" s="279"/>
      <c r="C431" s="394"/>
      <c r="D431" s="394"/>
      <c r="E431" s="394"/>
      <c r="F431" s="394"/>
      <c r="G431" s="394"/>
      <c r="H431" s="394"/>
      <c r="I431" s="394"/>
      <c r="J431" s="238"/>
      <c r="K431" s="238"/>
      <c r="L431" s="238"/>
      <c r="M431" s="238"/>
      <c r="N431" s="238"/>
      <c r="O431" s="238"/>
      <c r="P431" s="238"/>
      <c r="Q431" s="238"/>
      <c r="R431" s="238"/>
      <c r="S431" s="238"/>
      <c r="T431" s="238"/>
    </row>
    <row r="432" spans="1:20" ht="16.5" x14ac:dyDescent="0.35">
      <c r="A432" s="410"/>
      <c r="C432" s="1"/>
      <c r="D432" s="1"/>
      <c r="E432" s="1"/>
      <c r="F432" s="1"/>
      <c r="G432" s="1"/>
      <c r="H432" s="1"/>
      <c r="I432" s="1"/>
      <c r="J432" s="238"/>
      <c r="K432" s="238"/>
      <c r="L432" s="238"/>
      <c r="M432" s="238"/>
      <c r="N432" s="238"/>
      <c r="O432" s="238"/>
      <c r="P432" s="238"/>
      <c r="Q432" s="238"/>
      <c r="R432" s="238"/>
      <c r="S432" s="238"/>
      <c r="T432" s="238"/>
    </row>
    <row r="433" spans="1:20" x14ac:dyDescent="0.35">
      <c r="A433" s="384" t="s">
        <v>3283</v>
      </c>
      <c r="C433" s="385" t="s">
        <v>599</v>
      </c>
      <c r="D433" s="386"/>
      <c r="E433" s="385" t="s">
        <v>3196</v>
      </c>
      <c r="F433" s="386"/>
      <c r="G433" s="385" t="s">
        <v>3197</v>
      </c>
      <c r="H433" s="386"/>
      <c r="I433" s="385" t="s">
        <v>3196</v>
      </c>
      <c r="J433" s="238"/>
      <c r="K433" s="238"/>
      <c r="L433" s="238"/>
      <c r="M433" s="238"/>
      <c r="N433" s="238"/>
      <c r="O433" s="238"/>
      <c r="P433" s="238"/>
      <c r="Q433" s="238"/>
      <c r="R433" s="238"/>
      <c r="S433" s="238"/>
      <c r="T433" s="238"/>
    </row>
    <row r="434" spans="1:20" x14ac:dyDescent="0.35">
      <c r="A434" t="s">
        <v>3284</v>
      </c>
      <c r="C434" s="367">
        <v>59940</v>
      </c>
      <c r="D434" s="369"/>
      <c r="E434" s="376">
        <v>0.19180370359703944</v>
      </c>
      <c r="F434" s="369"/>
      <c r="G434" s="367">
        <v>3395485887.2600017</v>
      </c>
      <c r="H434" s="369"/>
      <c r="I434" s="376">
        <v>3.6717655484979274E-2</v>
      </c>
      <c r="J434" s="238"/>
      <c r="K434" s="238"/>
      <c r="L434" s="238"/>
      <c r="M434" s="238"/>
      <c r="N434" s="238"/>
      <c r="O434" s="238"/>
      <c r="P434" s="238"/>
      <c r="Q434" s="238"/>
      <c r="R434" s="238"/>
      <c r="S434" s="238"/>
      <c r="T434" s="238"/>
    </row>
    <row r="435" spans="1:20" x14ac:dyDescent="0.35">
      <c r="A435" t="s">
        <v>3285</v>
      </c>
      <c r="C435" s="367">
        <v>35901</v>
      </c>
      <c r="D435" s="369"/>
      <c r="E435" s="376">
        <v>0.1148806266739625</v>
      </c>
      <c r="F435" s="369"/>
      <c r="G435" s="367">
        <v>4497993327.0400333</v>
      </c>
      <c r="H435" s="369"/>
      <c r="I435" s="376">
        <v>4.8639804387249165E-2</v>
      </c>
      <c r="J435" s="238"/>
      <c r="K435" s="238"/>
      <c r="L435" s="238"/>
      <c r="M435" s="238"/>
      <c r="N435" s="238"/>
      <c r="O435" s="238"/>
      <c r="P435" s="238"/>
      <c r="Q435" s="238"/>
      <c r="R435" s="238"/>
      <c r="S435" s="238"/>
      <c r="T435" s="238"/>
    </row>
    <row r="436" spans="1:20" x14ac:dyDescent="0.35">
      <c r="A436" t="s">
        <v>3286</v>
      </c>
      <c r="C436" s="367">
        <v>34465</v>
      </c>
      <c r="D436" s="369"/>
      <c r="E436" s="376">
        <v>0.11028552960413687</v>
      </c>
      <c r="F436" s="369"/>
      <c r="G436" s="367">
        <v>6029308473.7100401</v>
      </c>
      <c r="H436" s="369"/>
      <c r="I436" s="376">
        <v>6.519893726579333E-2</v>
      </c>
      <c r="J436" s="238"/>
      <c r="K436" s="238"/>
      <c r="L436" s="238"/>
      <c r="M436" s="238"/>
      <c r="N436" s="238"/>
      <c r="O436" s="238"/>
      <c r="P436" s="238"/>
      <c r="Q436" s="238"/>
      <c r="R436" s="238"/>
      <c r="S436" s="238"/>
      <c r="T436" s="238"/>
    </row>
    <row r="437" spans="1:20" x14ac:dyDescent="0.35">
      <c r="A437" t="s">
        <v>3287</v>
      </c>
      <c r="C437" s="367">
        <v>31554</v>
      </c>
      <c r="D437" s="369"/>
      <c r="E437" s="376">
        <v>0.10097053825994298</v>
      </c>
      <c r="F437" s="369"/>
      <c r="G437" s="367">
        <v>7093871712.5799761</v>
      </c>
      <c r="H437" s="369"/>
      <c r="I437" s="376">
        <v>7.6710770194759623E-2</v>
      </c>
      <c r="J437" s="238"/>
      <c r="K437" s="238"/>
      <c r="L437" s="238"/>
      <c r="M437" s="238"/>
      <c r="N437" s="238"/>
      <c r="O437" s="238"/>
      <c r="P437" s="238"/>
      <c r="Q437" s="238"/>
      <c r="R437" s="238"/>
      <c r="S437" s="238"/>
      <c r="T437" s="238"/>
    </row>
    <row r="438" spans="1:20" x14ac:dyDescent="0.35">
      <c r="A438" t="s">
        <v>3288</v>
      </c>
      <c r="C438" s="367">
        <v>28169</v>
      </c>
      <c r="D438" s="369"/>
      <c r="E438" s="376">
        <v>9.0138780891308029E-2</v>
      </c>
      <c r="F438" s="369"/>
      <c r="G438" s="367">
        <v>7735240319.0900068</v>
      </c>
      <c r="H438" s="369"/>
      <c r="I438" s="376">
        <v>8.3646317069236531E-2</v>
      </c>
      <c r="J438" s="238"/>
      <c r="K438" s="238"/>
      <c r="L438" s="238"/>
      <c r="M438" s="238"/>
      <c r="N438" s="238"/>
      <c r="O438" s="238"/>
      <c r="P438" s="238"/>
      <c r="Q438" s="238"/>
      <c r="R438" s="238"/>
      <c r="S438" s="238"/>
      <c r="T438" s="238"/>
    </row>
    <row r="439" spans="1:20" x14ac:dyDescent="0.35">
      <c r="A439" t="s">
        <v>3289</v>
      </c>
      <c r="C439" s="367">
        <v>24041</v>
      </c>
      <c r="D439" s="369"/>
      <c r="E439" s="376">
        <v>7.6929476779720132E-2</v>
      </c>
      <c r="F439" s="369"/>
      <c r="G439" s="367">
        <v>7801716221.9000053</v>
      </c>
      <c r="H439" s="369"/>
      <c r="I439" s="376">
        <v>8.436516538092842E-2</v>
      </c>
      <c r="J439" s="238"/>
      <c r="K439" s="238"/>
      <c r="L439" s="238"/>
      <c r="M439" s="238"/>
      <c r="N439" s="238"/>
      <c r="O439" s="238"/>
      <c r="P439" s="238"/>
      <c r="Q439" s="238"/>
      <c r="R439" s="238"/>
      <c r="S439" s="238"/>
      <c r="T439" s="238"/>
    </row>
    <row r="440" spans="1:20" x14ac:dyDescent="0.35">
      <c r="A440" t="s">
        <v>3290</v>
      </c>
      <c r="C440" s="367">
        <v>21046</v>
      </c>
      <c r="D440" s="369"/>
      <c r="E440" s="376">
        <v>6.734569145651137E-2</v>
      </c>
      <c r="F440" s="369"/>
      <c r="G440" s="367">
        <v>7884544592.1499968</v>
      </c>
      <c r="H440" s="369"/>
      <c r="I440" s="376">
        <v>8.5260843838798742E-2</v>
      </c>
      <c r="J440" s="238"/>
      <c r="K440" s="238"/>
      <c r="L440" s="238"/>
      <c r="M440" s="238"/>
      <c r="N440" s="238"/>
      <c r="O440" s="238"/>
      <c r="P440" s="238"/>
      <c r="Q440" s="238"/>
      <c r="R440" s="238"/>
      <c r="S440" s="238"/>
      <c r="T440" s="238"/>
    </row>
    <row r="441" spans="1:20" x14ac:dyDescent="0.35">
      <c r="A441" t="s">
        <v>3291</v>
      </c>
      <c r="C441" s="367">
        <v>16592</v>
      </c>
      <c r="D441" s="369"/>
      <c r="E441" s="376">
        <v>5.3093210712080049E-2</v>
      </c>
      <c r="F441" s="369"/>
      <c r="G441" s="367">
        <v>7027333822.409997</v>
      </c>
      <c r="H441" s="369"/>
      <c r="I441" s="376">
        <v>7.5991251572365887E-2</v>
      </c>
      <c r="J441" s="238"/>
      <c r="K441" s="238"/>
      <c r="L441" s="238"/>
      <c r="M441" s="238"/>
      <c r="N441" s="238"/>
      <c r="O441" s="238"/>
      <c r="P441" s="238"/>
      <c r="Q441" s="238"/>
      <c r="R441" s="238"/>
      <c r="S441" s="238"/>
      <c r="T441" s="238"/>
    </row>
    <row r="442" spans="1:20" x14ac:dyDescent="0.35">
      <c r="A442" t="s">
        <v>3292</v>
      </c>
      <c r="C442" s="367">
        <v>12657</v>
      </c>
      <c r="D442" s="369"/>
      <c r="E442" s="376">
        <v>4.0501492766562029E-2</v>
      </c>
      <c r="F442" s="369"/>
      <c r="G442" s="367">
        <v>6001104867.2200041</v>
      </c>
      <c r="H442" s="369"/>
      <c r="I442" s="376">
        <v>6.4893952842085212E-2</v>
      </c>
      <c r="J442" s="238"/>
      <c r="K442" s="238"/>
      <c r="L442" s="238"/>
      <c r="M442" s="238"/>
      <c r="N442" s="238"/>
      <c r="O442" s="238"/>
      <c r="P442" s="238"/>
      <c r="Q442" s="238"/>
      <c r="R442" s="238"/>
      <c r="S442" s="238"/>
      <c r="T442" s="238"/>
    </row>
    <row r="443" spans="1:20" x14ac:dyDescent="0.35">
      <c r="A443" t="s">
        <v>3293</v>
      </c>
      <c r="C443" s="367">
        <v>10183</v>
      </c>
      <c r="D443" s="369"/>
      <c r="E443" s="376">
        <v>3.2584870098909785E-2</v>
      </c>
      <c r="F443" s="369"/>
      <c r="G443" s="367">
        <v>5337298742.4000006</v>
      </c>
      <c r="H443" s="369"/>
      <c r="I443" s="376">
        <v>5.7715774104423537E-2</v>
      </c>
      <c r="J443" s="238"/>
      <c r="K443" s="238"/>
      <c r="L443" s="238"/>
      <c r="M443" s="238"/>
      <c r="N443" s="238"/>
      <c r="O443" s="238"/>
      <c r="P443" s="238"/>
      <c r="Q443" s="238"/>
      <c r="R443" s="238"/>
      <c r="S443" s="238"/>
      <c r="T443" s="238"/>
    </row>
    <row r="444" spans="1:20" x14ac:dyDescent="0.35">
      <c r="A444" t="s">
        <v>3294</v>
      </c>
      <c r="C444" s="367">
        <v>8312</v>
      </c>
      <c r="D444" s="369"/>
      <c r="E444" s="376">
        <v>2.6597804209185713E-2</v>
      </c>
      <c r="F444" s="369"/>
      <c r="G444" s="367">
        <v>4768765778.7599907</v>
      </c>
      <c r="H444" s="369"/>
      <c r="I444" s="376">
        <v>5.1567847656219842E-2</v>
      </c>
      <c r="J444" s="238"/>
      <c r="K444" s="238"/>
      <c r="L444" s="238"/>
      <c r="M444" s="238"/>
      <c r="N444" s="238"/>
      <c r="O444" s="238"/>
      <c r="P444" s="238"/>
      <c r="Q444" s="238"/>
      <c r="R444" s="238"/>
      <c r="S444" s="238"/>
      <c r="T444" s="238"/>
    </row>
    <row r="445" spans="1:20" x14ac:dyDescent="0.35">
      <c r="A445" t="s">
        <v>3295</v>
      </c>
      <c r="C445" s="367">
        <v>5902</v>
      </c>
      <c r="D445" s="369"/>
      <c r="E445" s="376">
        <v>1.8885976954116229E-2</v>
      </c>
      <c r="F445" s="369"/>
      <c r="G445" s="367">
        <v>3683695277.6999884</v>
      </c>
      <c r="H445" s="369"/>
      <c r="I445" s="376">
        <v>3.9834256011995688E-2</v>
      </c>
      <c r="J445" s="238"/>
      <c r="K445" s="238"/>
      <c r="L445" s="238"/>
      <c r="M445" s="238"/>
      <c r="N445" s="238"/>
      <c r="O445" s="238"/>
      <c r="P445" s="238"/>
      <c r="Q445" s="238"/>
      <c r="R445" s="238"/>
      <c r="S445" s="238"/>
      <c r="T445" s="238"/>
    </row>
    <row r="446" spans="1:20" x14ac:dyDescent="0.35">
      <c r="A446" t="s">
        <v>3296</v>
      </c>
      <c r="C446" s="367">
        <v>5013</v>
      </c>
      <c r="D446" s="369"/>
      <c r="E446" s="376">
        <v>1.6041240676208855E-2</v>
      </c>
      <c r="F446" s="369"/>
      <c r="G446" s="367">
        <v>3378033850.3100066</v>
      </c>
      <c r="H446" s="369"/>
      <c r="I446" s="376">
        <v>3.6528934959694413E-2</v>
      </c>
      <c r="J446" s="238"/>
      <c r="K446" s="238"/>
      <c r="L446" s="238"/>
      <c r="M446" s="238"/>
      <c r="N446" s="238"/>
      <c r="O446" s="238"/>
      <c r="P446" s="238"/>
      <c r="Q446" s="238"/>
      <c r="R446" s="238"/>
      <c r="S446" s="238"/>
      <c r="T446" s="238"/>
    </row>
    <row r="447" spans="1:20" x14ac:dyDescent="0.35">
      <c r="A447" t="s">
        <v>3297</v>
      </c>
      <c r="C447" s="367">
        <v>3635</v>
      </c>
      <c r="D447" s="369"/>
      <c r="E447" s="376">
        <v>1.1631739449036341E-2</v>
      </c>
      <c r="F447" s="369"/>
      <c r="G447" s="367">
        <v>2631115135.6300001</v>
      </c>
      <c r="H447" s="369"/>
      <c r="I447" s="376">
        <v>2.845200430779446E-2</v>
      </c>
      <c r="J447" s="238"/>
      <c r="K447" s="238"/>
      <c r="L447" s="238"/>
      <c r="M447" s="238"/>
      <c r="N447" s="238"/>
      <c r="O447" s="238"/>
      <c r="P447" s="238"/>
      <c r="Q447" s="238"/>
      <c r="R447" s="238"/>
      <c r="S447" s="238"/>
      <c r="T447" s="238"/>
    </row>
    <row r="448" spans="1:20" x14ac:dyDescent="0.35">
      <c r="A448" t="s">
        <v>3298</v>
      </c>
      <c r="C448" s="367">
        <v>2805</v>
      </c>
      <c r="D448" s="369"/>
      <c r="E448" s="376">
        <v>8.9757989421036972E-3</v>
      </c>
      <c r="F448" s="369"/>
      <c r="G448" s="367">
        <v>2172034738.0300002</v>
      </c>
      <c r="H448" s="369"/>
      <c r="I448" s="376">
        <v>2.3487661518967147E-2</v>
      </c>
      <c r="J448" s="238"/>
      <c r="K448" s="238"/>
      <c r="L448" s="238"/>
      <c r="M448" s="238"/>
      <c r="N448" s="238"/>
      <c r="O448" s="238"/>
      <c r="P448" s="238"/>
      <c r="Q448" s="238"/>
      <c r="R448" s="238"/>
      <c r="S448" s="238"/>
      <c r="T448" s="238"/>
    </row>
    <row r="449" spans="1:20" x14ac:dyDescent="0.35">
      <c r="A449" t="s">
        <v>3299</v>
      </c>
      <c r="C449" s="367">
        <v>2353</v>
      </c>
      <c r="D449" s="369"/>
      <c r="E449" s="376">
        <v>7.5294313407379678E-3</v>
      </c>
      <c r="F449" s="369"/>
      <c r="G449" s="367">
        <v>1940535161.0500019</v>
      </c>
      <c r="H449" s="369"/>
      <c r="I449" s="376">
        <v>2.0984302060350984E-2</v>
      </c>
      <c r="J449" s="238"/>
      <c r="K449" s="238"/>
      <c r="L449" s="238"/>
      <c r="M449" s="238"/>
      <c r="N449" s="238"/>
      <c r="O449" s="238"/>
      <c r="P449" s="238"/>
      <c r="Q449" s="238"/>
      <c r="R449" s="238"/>
      <c r="S449" s="238"/>
      <c r="T449" s="238"/>
    </row>
    <row r="450" spans="1:20" x14ac:dyDescent="0.35">
      <c r="A450" t="s">
        <v>3300</v>
      </c>
      <c r="C450" s="367">
        <v>1823</v>
      </c>
      <c r="D450" s="369"/>
      <c r="E450" s="376">
        <v>5.8334693302870017E-3</v>
      </c>
      <c r="F450" s="369"/>
      <c r="G450" s="367">
        <v>1594099443.98</v>
      </c>
      <c r="H450" s="369"/>
      <c r="I450" s="376">
        <v>1.7238061395709974E-2</v>
      </c>
      <c r="J450" s="238"/>
      <c r="K450" s="238"/>
      <c r="L450" s="238"/>
      <c r="M450" s="238"/>
      <c r="N450" s="238"/>
      <c r="O450" s="238"/>
      <c r="P450" s="238"/>
      <c r="Q450" s="238"/>
      <c r="R450" s="238"/>
      <c r="S450" s="238"/>
      <c r="T450" s="238"/>
    </row>
    <row r="451" spans="1:20" x14ac:dyDescent="0.35">
      <c r="A451" t="s">
        <v>3301</v>
      </c>
      <c r="C451" s="367">
        <v>1528</v>
      </c>
      <c r="D451" s="369"/>
      <c r="E451" s="376">
        <v>4.8894904754133509E-3</v>
      </c>
      <c r="F451" s="369"/>
      <c r="G451" s="367">
        <v>1412446149.1200018</v>
      </c>
      <c r="H451" s="369"/>
      <c r="I451" s="376">
        <v>1.5273723059507064E-2</v>
      </c>
      <c r="J451" s="238"/>
      <c r="K451" s="238"/>
      <c r="L451" s="238"/>
      <c r="M451" s="238"/>
      <c r="N451" s="238"/>
      <c r="O451" s="238"/>
      <c r="P451" s="238"/>
      <c r="Q451" s="238"/>
      <c r="R451" s="238"/>
      <c r="S451" s="238"/>
      <c r="T451" s="238"/>
    </row>
    <row r="452" spans="1:20" x14ac:dyDescent="0.35">
      <c r="A452" t="s">
        <v>3302</v>
      </c>
      <c r="C452" s="367">
        <v>1180</v>
      </c>
      <c r="D452" s="369"/>
      <c r="E452" s="376">
        <v>3.7759154194946035E-3</v>
      </c>
      <c r="F452" s="369"/>
      <c r="G452" s="367">
        <v>1149419340.9500015</v>
      </c>
      <c r="H452" s="369"/>
      <c r="I452" s="376">
        <v>1.2429438604685449E-2</v>
      </c>
      <c r="J452" s="238"/>
      <c r="K452" s="238"/>
      <c r="L452" s="238"/>
      <c r="M452" s="238"/>
      <c r="N452" s="238"/>
      <c r="O452" s="238"/>
      <c r="P452" s="238"/>
      <c r="Q452" s="238"/>
      <c r="R452" s="238"/>
      <c r="S452" s="238"/>
      <c r="T452" s="238"/>
    </row>
    <row r="453" spans="1:20" x14ac:dyDescent="0.35">
      <c r="A453" t="s">
        <v>3303</v>
      </c>
      <c r="C453" s="367">
        <v>5408</v>
      </c>
      <c r="D453" s="369"/>
      <c r="E453" s="376">
        <v>1.7305212363243064E-2</v>
      </c>
      <c r="F453" s="369"/>
      <c r="G453" s="367">
        <v>6941520819.0600004</v>
      </c>
      <c r="H453" s="369"/>
      <c r="I453" s="376">
        <v>7.5063298284455418E-2</v>
      </c>
      <c r="J453" s="238"/>
      <c r="K453" s="238"/>
      <c r="L453" s="238"/>
      <c r="M453" s="238"/>
      <c r="N453" s="238"/>
      <c r="O453" s="238"/>
      <c r="P453" s="238"/>
      <c r="Q453" s="238"/>
      <c r="R453" s="238"/>
      <c r="S453" s="238"/>
      <c r="T453" s="238"/>
    </row>
    <row r="454" spans="1:20" x14ac:dyDescent="0.35">
      <c r="A454" s="18" t="s">
        <v>91</v>
      </c>
      <c r="B454" s="18"/>
      <c r="C454" s="388">
        <v>312507</v>
      </c>
      <c r="D454" s="388"/>
      <c r="E454" s="389">
        <v>0.99999999999999989</v>
      </c>
      <c r="F454" s="388"/>
      <c r="G454" s="388">
        <v>92475563660.350037</v>
      </c>
      <c r="H454" s="388"/>
      <c r="I454" s="389">
        <v>1</v>
      </c>
      <c r="J454" s="238"/>
      <c r="K454" s="238"/>
      <c r="L454" s="238"/>
      <c r="M454" s="238"/>
      <c r="N454" s="238"/>
      <c r="O454" s="238"/>
      <c r="P454" s="238"/>
      <c r="Q454" s="238"/>
      <c r="R454" s="238"/>
      <c r="S454" s="238"/>
      <c r="T454" s="238"/>
    </row>
    <row r="455" spans="1:20" x14ac:dyDescent="0.35">
      <c r="A455" s="18"/>
      <c r="B455" s="18"/>
      <c r="C455" s="411"/>
      <c r="D455" s="412"/>
      <c r="E455" s="413"/>
      <c r="F455" s="412"/>
      <c r="G455" s="414"/>
      <c r="H455" s="412"/>
      <c r="I455" s="413"/>
      <c r="J455" s="238"/>
      <c r="K455" s="238"/>
      <c r="L455" s="238"/>
      <c r="M455" s="238"/>
      <c r="N455" s="238"/>
      <c r="O455" s="238"/>
      <c r="P455" s="238"/>
      <c r="Q455" s="238"/>
      <c r="R455" s="238"/>
      <c r="S455" s="238"/>
      <c r="T455" s="238"/>
    </row>
    <row r="456" spans="1:20" ht="18.5" x14ac:dyDescent="0.45">
      <c r="A456" s="278" t="s">
        <v>3304</v>
      </c>
      <c r="B456" s="279"/>
      <c r="C456" s="394"/>
      <c r="D456" s="394"/>
      <c r="E456" s="394"/>
      <c r="F456" s="394"/>
      <c r="G456" s="394"/>
      <c r="H456" s="394"/>
      <c r="I456" s="394"/>
      <c r="J456" s="238"/>
      <c r="K456" s="238"/>
      <c r="L456" s="238"/>
      <c r="M456" s="238"/>
      <c r="N456" s="238"/>
      <c r="O456" s="238"/>
      <c r="P456" s="238"/>
      <c r="Q456" s="238"/>
      <c r="R456" s="238"/>
      <c r="S456" s="238"/>
      <c r="T456" s="238"/>
    </row>
    <row r="457" spans="1:20" x14ac:dyDescent="0.35">
      <c r="C457" s="1"/>
      <c r="D457" s="1"/>
      <c r="E457" s="1"/>
      <c r="F457" s="1"/>
      <c r="G457" s="1"/>
      <c r="H457" s="1"/>
      <c r="I457" s="1"/>
      <c r="J457" s="238"/>
      <c r="K457" s="238"/>
      <c r="L457" s="238"/>
      <c r="M457" s="238"/>
      <c r="N457" s="238"/>
      <c r="O457" s="238"/>
      <c r="P457" s="238"/>
      <c r="Q457" s="238"/>
      <c r="R457" s="238"/>
      <c r="S457" s="238"/>
      <c r="T457" s="238"/>
    </row>
    <row r="458" spans="1:20" x14ac:dyDescent="0.35">
      <c r="A458" s="384" t="s">
        <v>3305</v>
      </c>
      <c r="B458" s="399"/>
      <c r="C458" s="385" t="s">
        <v>599</v>
      </c>
      <c r="D458" s="386"/>
      <c r="E458" s="385" t="s">
        <v>3196</v>
      </c>
      <c r="F458" s="386"/>
      <c r="G458" s="385" t="s">
        <v>3197</v>
      </c>
      <c r="H458" s="386"/>
      <c r="I458" s="385" t="s">
        <v>3196</v>
      </c>
      <c r="J458" s="238"/>
      <c r="K458" s="238"/>
      <c r="L458" s="238"/>
      <c r="M458" s="238"/>
      <c r="N458" s="238"/>
      <c r="O458" s="238"/>
      <c r="P458" s="238"/>
      <c r="Q458" s="238"/>
      <c r="R458" s="238"/>
      <c r="S458" s="238"/>
      <c r="T458" s="238"/>
    </row>
    <row r="459" spans="1:20" x14ac:dyDescent="0.35">
      <c r="A459" s="181" t="s">
        <v>3306</v>
      </c>
      <c r="C459" s="367">
        <v>67483</v>
      </c>
      <c r="D459" s="367"/>
      <c r="E459" s="376">
        <v>0.21594076292691045</v>
      </c>
      <c r="F459" s="367"/>
      <c r="G459" s="367">
        <v>19418390623.769871</v>
      </c>
      <c r="H459" s="367"/>
      <c r="I459" s="376">
        <v>0.20998402015791695</v>
      </c>
      <c r="J459" s="238"/>
      <c r="K459" s="238"/>
      <c r="L459" s="238"/>
      <c r="M459" s="238"/>
      <c r="N459" s="238"/>
      <c r="O459" s="238"/>
      <c r="P459" s="238"/>
      <c r="Q459" s="238"/>
      <c r="R459" s="238"/>
      <c r="S459" s="238"/>
      <c r="T459" s="238"/>
    </row>
    <row r="460" spans="1:20" x14ac:dyDescent="0.35">
      <c r="A460" s="181" t="s">
        <v>3307</v>
      </c>
      <c r="C460" s="367">
        <v>234820</v>
      </c>
      <c r="D460" s="367"/>
      <c r="E460" s="376">
        <v>0.75140716847942601</v>
      </c>
      <c r="F460" s="367"/>
      <c r="G460" s="367">
        <v>69769390523.091095</v>
      </c>
      <c r="H460" s="367"/>
      <c r="I460" s="376">
        <v>0.75446299283282792</v>
      </c>
      <c r="J460" s="238"/>
      <c r="K460" s="238"/>
      <c r="L460" s="238"/>
      <c r="M460" s="238"/>
      <c r="N460" s="238"/>
      <c r="O460" s="238"/>
      <c r="P460" s="238"/>
      <c r="Q460" s="238"/>
      <c r="R460" s="238"/>
      <c r="S460" s="238"/>
      <c r="T460" s="238"/>
    </row>
    <row r="461" spans="1:20" x14ac:dyDescent="0.35">
      <c r="A461" s="181" t="s">
        <v>3308</v>
      </c>
      <c r="C461" s="367">
        <v>9834</v>
      </c>
      <c r="D461" s="367"/>
      <c r="E461" s="376">
        <v>3.1468095114669428E-2</v>
      </c>
      <c r="F461" s="367"/>
      <c r="G461" s="367">
        <v>3210046701.1899948</v>
      </c>
      <c r="H461" s="367"/>
      <c r="I461" s="376">
        <v>3.4712377779929193E-2</v>
      </c>
      <c r="J461" s="238"/>
      <c r="K461" s="238"/>
      <c r="L461" s="238"/>
      <c r="M461" s="238"/>
      <c r="N461" s="238"/>
      <c r="O461" s="238"/>
      <c r="P461" s="238"/>
      <c r="Q461" s="238"/>
      <c r="R461" s="238"/>
      <c r="S461" s="238"/>
      <c r="T461" s="238"/>
    </row>
    <row r="462" spans="1:20" x14ac:dyDescent="0.35">
      <c r="A462" s="181" t="s">
        <v>89</v>
      </c>
      <c r="C462" s="367">
        <v>370</v>
      </c>
      <c r="D462" s="367"/>
      <c r="E462" s="376">
        <v>1.1839734789940706E-3</v>
      </c>
      <c r="F462" s="367"/>
      <c r="G462" s="367">
        <v>77735812.299999997</v>
      </c>
      <c r="H462" s="367"/>
      <c r="I462" s="376">
        <v>8.4060922932583694E-4</v>
      </c>
      <c r="J462" s="238"/>
      <c r="K462" s="238"/>
      <c r="L462" s="238"/>
      <c r="M462" s="238"/>
      <c r="N462" s="238"/>
      <c r="O462" s="238"/>
      <c r="P462" s="238"/>
      <c r="Q462" s="238"/>
      <c r="R462" s="238"/>
      <c r="S462" s="238"/>
      <c r="T462" s="238"/>
    </row>
    <row r="463" spans="1:20" x14ac:dyDescent="0.35">
      <c r="A463" s="396" t="s">
        <v>91</v>
      </c>
      <c r="B463" s="18"/>
      <c r="C463" s="388">
        <v>312507</v>
      </c>
      <c r="D463" s="388"/>
      <c r="E463" s="389">
        <v>0.99999999999999989</v>
      </c>
      <c r="F463" s="388"/>
      <c r="G463" s="388">
        <v>92475563660.350967</v>
      </c>
      <c r="H463" s="388"/>
      <c r="I463" s="389">
        <v>0.99999999999999989</v>
      </c>
      <c r="J463" s="238"/>
      <c r="K463" s="238"/>
      <c r="L463" s="238"/>
      <c r="M463" s="238"/>
      <c r="N463" s="238"/>
      <c r="O463" s="238"/>
      <c r="P463" s="238"/>
      <c r="Q463" s="238"/>
      <c r="R463" s="238"/>
      <c r="S463" s="238"/>
      <c r="T463" s="238"/>
    </row>
    <row r="464" spans="1:20" x14ac:dyDescent="0.35">
      <c r="A464" s="238"/>
      <c r="B464" s="238"/>
      <c r="C464" s="238"/>
      <c r="D464" s="238"/>
      <c r="E464" s="238"/>
      <c r="F464" s="238"/>
      <c r="G464" s="238"/>
      <c r="H464" s="238"/>
      <c r="I464" s="238"/>
      <c r="J464" s="238"/>
      <c r="K464" s="238"/>
      <c r="L464" s="238"/>
      <c r="M464" s="238"/>
      <c r="N464" s="238"/>
      <c r="O464" s="238"/>
      <c r="P464" s="238"/>
      <c r="Q464" s="238"/>
      <c r="R464" s="238"/>
      <c r="S464" s="238"/>
      <c r="T464" s="238"/>
    </row>
    <row r="465" spans="1:20" ht="18.5" x14ac:dyDescent="0.45">
      <c r="A465" s="494" t="s">
        <v>3309</v>
      </c>
      <c r="B465" s="494"/>
      <c r="C465" s="494"/>
      <c r="D465" s="279"/>
      <c r="E465" s="279"/>
      <c r="F465" s="279"/>
      <c r="G465" s="279"/>
      <c r="H465" s="279"/>
      <c r="I465" s="279"/>
      <c r="J465" s="279"/>
      <c r="K465" s="279"/>
      <c r="L465" s="279"/>
      <c r="M465" s="279"/>
      <c r="N465" s="279"/>
      <c r="O465" s="279"/>
      <c r="P465" s="279"/>
      <c r="Q465" s="279"/>
      <c r="R465" s="279"/>
      <c r="S465" s="279"/>
      <c r="T465" s="279"/>
    </row>
    <row r="466" spans="1:20" ht="15" thickBot="1" x14ac:dyDescent="0.4">
      <c r="A466" s="496" t="s">
        <v>3387</v>
      </c>
      <c r="B466" s="496"/>
      <c r="C466" s="496"/>
      <c r="D466" s="496"/>
      <c r="E466" s="496"/>
      <c r="F466" s="496"/>
      <c r="G466" s="496"/>
      <c r="H466" s="496"/>
      <c r="I466" s="496"/>
      <c r="J466" s="496"/>
      <c r="K466" s="496"/>
      <c r="L466" s="496"/>
      <c r="M466" s="496"/>
      <c r="N466" s="496"/>
      <c r="O466" s="496"/>
      <c r="P466" s="496"/>
      <c r="Q466" s="496"/>
      <c r="R466" s="496"/>
      <c r="S466" s="496"/>
      <c r="T466" s="496"/>
    </row>
    <row r="467" spans="1:20" ht="15" thickBot="1" x14ac:dyDescent="0.4">
      <c r="A467" s="415" t="s">
        <v>3204</v>
      </c>
      <c r="B467" s="416" t="s">
        <v>3310</v>
      </c>
      <c r="C467" s="415" t="s">
        <v>3253</v>
      </c>
      <c r="D467" s="415" t="s">
        <v>3254</v>
      </c>
      <c r="E467" s="415" t="s">
        <v>3255</v>
      </c>
      <c r="F467" s="415" t="s">
        <v>3256</v>
      </c>
      <c r="G467" s="415" t="s">
        <v>3257</v>
      </c>
      <c r="H467" s="415" t="s">
        <v>3258</v>
      </c>
      <c r="I467" s="415" t="s">
        <v>3259</v>
      </c>
      <c r="J467" s="415" t="s">
        <v>3260</v>
      </c>
      <c r="K467" s="415" t="s">
        <v>3261</v>
      </c>
      <c r="L467" s="415" t="s">
        <v>3262</v>
      </c>
      <c r="M467" s="415" t="s">
        <v>3263</v>
      </c>
      <c r="N467" s="415" t="s">
        <v>3264</v>
      </c>
      <c r="O467" s="415" t="s">
        <v>3265</v>
      </c>
      <c r="P467" s="415" t="s">
        <v>3266</v>
      </c>
      <c r="Q467" s="415" t="s">
        <v>3267</v>
      </c>
      <c r="R467" s="415" t="s">
        <v>3311</v>
      </c>
      <c r="S467" s="415" t="s">
        <v>91</v>
      </c>
      <c r="T467" s="417" t="s">
        <v>3312</v>
      </c>
    </row>
    <row r="468" spans="1:20" x14ac:dyDescent="0.35">
      <c r="A468" s="418" t="s">
        <v>3205</v>
      </c>
      <c r="B468" s="419" t="s">
        <v>3313</v>
      </c>
      <c r="C468" s="420">
        <v>298336809.90999979</v>
      </c>
      <c r="D468" s="420">
        <v>213476844.44000015</v>
      </c>
      <c r="E468" s="420">
        <v>327701838.61000025</v>
      </c>
      <c r="F468" s="420">
        <v>448226952.44999939</v>
      </c>
      <c r="G468" s="420">
        <v>671626393.71000004</v>
      </c>
      <c r="H468" s="420">
        <v>986223047.72000265</v>
      </c>
      <c r="I468" s="420">
        <v>1020912641.6799988</v>
      </c>
      <c r="J468" s="420">
        <v>1037225794.7699993</v>
      </c>
      <c r="K468" s="420">
        <v>682813269.63000035</v>
      </c>
      <c r="L468" s="420">
        <v>568702751.89999974</v>
      </c>
      <c r="M468" s="420">
        <v>414892972.32000011</v>
      </c>
      <c r="N468" s="420">
        <v>367499020.64999962</v>
      </c>
      <c r="O468" s="420">
        <v>291019143.14999998</v>
      </c>
      <c r="P468" s="420">
        <v>68357137.99000001</v>
      </c>
      <c r="Q468" s="420">
        <v>0</v>
      </c>
      <c r="R468" s="420">
        <v>271445.3</v>
      </c>
      <c r="S468" s="421">
        <v>7397286064.2300005</v>
      </c>
      <c r="T468" s="422">
        <v>7.9991792117096117E-2</v>
      </c>
    </row>
    <row r="469" spans="1:20" x14ac:dyDescent="0.35">
      <c r="A469" s="402" t="s">
        <v>3205</v>
      </c>
      <c r="B469" s="423" t="s">
        <v>3198</v>
      </c>
      <c r="C469" s="424">
        <v>298285116.6499998</v>
      </c>
      <c r="D469" s="424">
        <v>213476844.44000015</v>
      </c>
      <c r="E469" s="424">
        <v>327638019.11000025</v>
      </c>
      <c r="F469" s="424">
        <v>448024875.9399994</v>
      </c>
      <c r="G469" s="424">
        <v>671342308.93000007</v>
      </c>
      <c r="H469" s="424">
        <v>985641766.45000267</v>
      </c>
      <c r="I469" s="424">
        <v>1020645221.5099988</v>
      </c>
      <c r="J469" s="424">
        <v>1036336142.4299994</v>
      </c>
      <c r="K469" s="424">
        <v>682481487.51000035</v>
      </c>
      <c r="L469" s="424">
        <v>568702751.89999974</v>
      </c>
      <c r="M469" s="424">
        <v>414653604.48000014</v>
      </c>
      <c r="N469" s="424">
        <v>367089333.14999962</v>
      </c>
      <c r="O469" s="424">
        <v>291019143.14999998</v>
      </c>
      <c r="P469" s="424">
        <v>68357137.99000001</v>
      </c>
      <c r="Q469" s="424">
        <v>0</v>
      </c>
      <c r="R469" s="424">
        <v>271445.3</v>
      </c>
      <c r="S469" s="425">
        <v>7393965198.9400005</v>
      </c>
      <c r="T469" s="426">
        <v>0.99955106977597385</v>
      </c>
    </row>
    <row r="470" spans="1:20" x14ac:dyDescent="0.35">
      <c r="A470" s="402" t="s">
        <v>3205</v>
      </c>
      <c r="B470" s="423" t="s">
        <v>3199</v>
      </c>
      <c r="C470" s="424">
        <v>51693.26</v>
      </c>
      <c r="D470" s="424">
        <v>0</v>
      </c>
      <c r="E470" s="424">
        <v>0</v>
      </c>
      <c r="F470" s="424">
        <v>75994.53</v>
      </c>
      <c r="G470" s="424">
        <v>284084.78000000003</v>
      </c>
      <c r="H470" s="424">
        <v>306020.64</v>
      </c>
      <c r="I470" s="424">
        <v>267420.17</v>
      </c>
      <c r="J470" s="424">
        <v>770844.92</v>
      </c>
      <c r="K470" s="424">
        <v>331782.12</v>
      </c>
      <c r="L470" s="424">
        <v>0</v>
      </c>
      <c r="M470" s="424">
        <v>0</v>
      </c>
      <c r="N470" s="424">
        <v>409687.5</v>
      </c>
      <c r="O470" s="424">
        <v>0</v>
      </c>
      <c r="P470" s="424">
        <v>0</v>
      </c>
      <c r="Q470" s="424">
        <v>0</v>
      </c>
      <c r="R470" s="424">
        <v>0</v>
      </c>
      <c r="S470" s="425">
        <v>2497527.9200000004</v>
      </c>
      <c r="T470" s="426">
        <v>3.3762759724501387E-4</v>
      </c>
    </row>
    <row r="471" spans="1:20" x14ac:dyDescent="0.35">
      <c r="A471" s="402" t="s">
        <v>3205</v>
      </c>
      <c r="B471" s="423" t="s">
        <v>3200</v>
      </c>
      <c r="C471" s="424">
        <v>0</v>
      </c>
      <c r="D471" s="424">
        <v>0</v>
      </c>
      <c r="E471" s="424">
        <v>63819.5</v>
      </c>
      <c r="F471" s="424">
        <v>126081.98</v>
      </c>
      <c r="G471" s="424">
        <v>0</v>
      </c>
      <c r="H471" s="424">
        <v>275260.63</v>
      </c>
      <c r="I471" s="424">
        <v>0</v>
      </c>
      <c r="J471" s="424">
        <v>118807.42</v>
      </c>
      <c r="K471" s="424">
        <v>0</v>
      </c>
      <c r="L471" s="424">
        <v>0</v>
      </c>
      <c r="M471" s="424">
        <v>239367.84</v>
      </c>
      <c r="N471" s="424">
        <v>0</v>
      </c>
      <c r="O471" s="424">
        <v>0</v>
      </c>
      <c r="P471" s="424">
        <v>0</v>
      </c>
      <c r="Q471" s="424">
        <v>0</v>
      </c>
      <c r="R471" s="424">
        <v>0</v>
      </c>
      <c r="S471" s="425">
        <v>823337.37</v>
      </c>
      <c r="T471" s="426">
        <v>1.1130262678109678E-4</v>
      </c>
    </row>
    <row r="472" spans="1:20" x14ac:dyDescent="0.35">
      <c r="A472" s="402" t="s">
        <v>3205</v>
      </c>
      <c r="B472" s="423" t="s">
        <v>3201</v>
      </c>
      <c r="C472" s="424">
        <v>0</v>
      </c>
      <c r="D472" s="424">
        <v>0</v>
      </c>
      <c r="E472" s="424">
        <v>0</v>
      </c>
      <c r="F472" s="424">
        <v>0</v>
      </c>
      <c r="G472" s="424">
        <v>0</v>
      </c>
      <c r="H472" s="424">
        <v>0</v>
      </c>
      <c r="I472" s="424">
        <v>0</v>
      </c>
      <c r="J472" s="424">
        <v>0</v>
      </c>
      <c r="K472" s="424">
        <v>0</v>
      </c>
      <c r="L472" s="424">
        <v>0</v>
      </c>
      <c r="M472" s="424">
        <v>0</v>
      </c>
      <c r="N472" s="424">
        <v>0</v>
      </c>
      <c r="O472" s="424">
        <v>0</v>
      </c>
      <c r="P472" s="424">
        <v>0</v>
      </c>
      <c r="Q472" s="424">
        <v>0</v>
      </c>
      <c r="R472" s="424">
        <v>0</v>
      </c>
      <c r="S472" s="425">
        <v>0</v>
      </c>
      <c r="T472" s="426">
        <v>0</v>
      </c>
    </row>
    <row r="473" spans="1:20" ht="15" thickBot="1" x14ac:dyDescent="0.4">
      <c r="A473" s="402"/>
      <c r="B473" s="427" t="s">
        <v>3202</v>
      </c>
      <c r="C473" s="428">
        <v>0</v>
      </c>
      <c r="D473" s="428">
        <v>0</v>
      </c>
      <c r="E473" s="428">
        <v>0</v>
      </c>
      <c r="F473" s="428">
        <v>0</v>
      </c>
      <c r="G473" s="428">
        <v>0</v>
      </c>
      <c r="H473" s="428">
        <v>0</v>
      </c>
      <c r="I473" s="428">
        <v>0</v>
      </c>
      <c r="J473" s="428">
        <v>0</v>
      </c>
      <c r="K473" s="428">
        <v>0</v>
      </c>
      <c r="L473" s="428">
        <v>0</v>
      </c>
      <c r="M473" s="428">
        <v>0</v>
      </c>
      <c r="N473" s="428">
        <v>0</v>
      </c>
      <c r="O473" s="428">
        <v>0</v>
      </c>
      <c r="P473" s="428">
        <v>0</v>
      </c>
      <c r="Q473" s="428">
        <v>0</v>
      </c>
      <c r="R473" s="428">
        <v>0</v>
      </c>
      <c r="S473" s="429">
        <v>0</v>
      </c>
      <c r="T473" s="430">
        <v>0</v>
      </c>
    </row>
    <row r="474" spans="1:20" x14ac:dyDescent="0.35">
      <c r="A474" s="418" t="s">
        <v>3206</v>
      </c>
      <c r="B474" s="419" t="s">
        <v>3313</v>
      </c>
      <c r="C474" s="424">
        <v>1178819561.4599986</v>
      </c>
      <c r="D474" s="424">
        <v>880173425.31999874</v>
      </c>
      <c r="E474" s="424">
        <v>1180992088.5499978</v>
      </c>
      <c r="F474" s="424">
        <v>1408893672.010004</v>
      </c>
      <c r="G474" s="424">
        <v>1583808234.7000027</v>
      </c>
      <c r="H474" s="424">
        <v>1789768425.110002</v>
      </c>
      <c r="I474" s="424">
        <v>2017496517.4499915</v>
      </c>
      <c r="J474" s="424">
        <v>1819590990.3199975</v>
      </c>
      <c r="K474" s="424">
        <v>1613343750.5</v>
      </c>
      <c r="L474" s="424">
        <v>1548616753.5499988</v>
      </c>
      <c r="M474" s="424">
        <v>1519301394.579999</v>
      </c>
      <c r="N474" s="424">
        <v>1274605557.2399995</v>
      </c>
      <c r="O474" s="424">
        <v>1408718493.669997</v>
      </c>
      <c r="P474" s="424">
        <v>970954575.18000197</v>
      </c>
      <c r="Q474" s="424">
        <v>0</v>
      </c>
      <c r="R474" s="424">
        <v>0</v>
      </c>
      <c r="S474" s="425">
        <v>20195083439.639992</v>
      </c>
      <c r="T474" s="426">
        <v>0.21838291804107041</v>
      </c>
    </row>
    <row r="475" spans="1:20" x14ac:dyDescent="0.35">
      <c r="A475" s="240"/>
      <c r="B475" s="423" t="s">
        <v>3198</v>
      </c>
      <c r="C475" s="424">
        <v>1178677004.5899987</v>
      </c>
      <c r="D475" s="424">
        <v>879977206.3599987</v>
      </c>
      <c r="E475" s="424">
        <v>1180992088.5499978</v>
      </c>
      <c r="F475" s="424">
        <v>1408174463.2200038</v>
      </c>
      <c r="G475" s="424">
        <v>1582833326.9900026</v>
      </c>
      <c r="H475" s="424">
        <v>1789768425.110002</v>
      </c>
      <c r="I475" s="424">
        <v>2016434161.2999914</v>
      </c>
      <c r="J475" s="424">
        <v>1819590990.3199975</v>
      </c>
      <c r="K475" s="424">
        <v>1612002752.6800001</v>
      </c>
      <c r="L475" s="424">
        <v>1548616753.5499988</v>
      </c>
      <c r="M475" s="424">
        <v>1518288135.279999</v>
      </c>
      <c r="N475" s="424">
        <v>1274228737.5999994</v>
      </c>
      <c r="O475" s="424">
        <v>1407582344.0699971</v>
      </c>
      <c r="P475" s="424">
        <v>968980042.47000194</v>
      </c>
      <c r="Q475" s="424">
        <v>0</v>
      </c>
      <c r="R475" s="424">
        <v>0</v>
      </c>
      <c r="S475" s="425">
        <v>20186146432.089989</v>
      </c>
      <c r="T475" s="426">
        <v>0.9995574661735509</v>
      </c>
    </row>
    <row r="476" spans="1:20" x14ac:dyDescent="0.35">
      <c r="A476" s="402" t="s">
        <v>3206</v>
      </c>
      <c r="B476" s="423" t="s">
        <v>3199</v>
      </c>
      <c r="C476" s="424">
        <v>142556.87</v>
      </c>
      <c r="D476" s="424">
        <v>196218.96</v>
      </c>
      <c r="E476" s="424">
        <v>0</v>
      </c>
      <c r="F476" s="424">
        <v>578965.91</v>
      </c>
      <c r="G476" s="424">
        <v>974907.71</v>
      </c>
      <c r="H476" s="424">
        <v>0</v>
      </c>
      <c r="I476" s="424">
        <v>444127.7</v>
      </c>
      <c r="J476" s="424">
        <v>0</v>
      </c>
      <c r="K476" s="424">
        <v>1340997.82</v>
      </c>
      <c r="L476" s="424">
        <v>0</v>
      </c>
      <c r="M476" s="424">
        <v>1013259.3</v>
      </c>
      <c r="N476" s="424">
        <v>376819.64</v>
      </c>
      <c r="O476" s="424">
        <v>1136149.6000000001</v>
      </c>
      <c r="P476" s="424">
        <v>1974532.71</v>
      </c>
      <c r="Q476" s="424">
        <v>0</v>
      </c>
      <c r="R476" s="424">
        <v>0</v>
      </c>
      <c r="S476" s="425">
        <v>8178536.2199999997</v>
      </c>
      <c r="T476" s="426">
        <v>4.0497659959882765E-4</v>
      </c>
    </row>
    <row r="477" spans="1:20" x14ac:dyDescent="0.35">
      <c r="A477" s="402" t="s">
        <v>3206</v>
      </c>
      <c r="B477" s="423" t="s">
        <v>3200</v>
      </c>
      <c r="C477" s="424">
        <v>0</v>
      </c>
      <c r="D477" s="424">
        <v>0</v>
      </c>
      <c r="E477" s="424">
        <v>0</v>
      </c>
      <c r="F477" s="424">
        <v>140242.88</v>
      </c>
      <c r="G477" s="424">
        <v>0</v>
      </c>
      <c r="H477" s="424">
        <v>0</v>
      </c>
      <c r="I477" s="424">
        <v>618228.44999999995</v>
      </c>
      <c r="J477" s="424">
        <v>0</v>
      </c>
      <c r="K477" s="424">
        <v>0</v>
      </c>
      <c r="L477" s="424">
        <v>0</v>
      </c>
      <c r="M477" s="424">
        <v>0</v>
      </c>
      <c r="N477" s="424">
        <v>0</v>
      </c>
      <c r="O477" s="424">
        <v>0</v>
      </c>
      <c r="P477" s="424">
        <v>0</v>
      </c>
      <c r="Q477" s="424">
        <v>0</v>
      </c>
      <c r="R477" s="424">
        <v>0</v>
      </c>
      <c r="S477" s="425">
        <v>758471.33</v>
      </c>
      <c r="T477" s="426">
        <v>3.7557226850136792E-5</v>
      </c>
    </row>
    <row r="478" spans="1:20" x14ac:dyDescent="0.35">
      <c r="A478" s="402" t="s">
        <v>3205</v>
      </c>
      <c r="B478" s="423" t="s">
        <v>3201</v>
      </c>
      <c r="C478" s="424">
        <v>0</v>
      </c>
      <c r="D478" s="424">
        <v>0</v>
      </c>
      <c r="E478" s="424">
        <v>0</v>
      </c>
      <c r="F478" s="424">
        <v>0</v>
      </c>
      <c r="G478" s="424">
        <v>0</v>
      </c>
      <c r="H478" s="424">
        <v>0</v>
      </c>
      <c r="I478" s="424">
        <v>0</v>
      </c>
      <c r="J478" s="424">
        <v>0</v>
      </c>
      <c r="K478" s="424">
        <v>0</v>
      </c>
      <c r="L478" s="424">
        <v>0</v>
      </c>
      <c r="M478" s="424">
        <v>0</v>
      </c>
      <c r="N478" s="424">
        <v>0</v>
      </c>
      <c r="O478" s="424">
        <v>0</v>
      </c>
      <c r="P478" s="424">
        <v>0</v>
      </c>
      <c r="Q478" s="424">
        <v>0</v>
      </c>
      <c r="R478" s="424">
        <v>0</v>
      </c>
      <c r="S478" s="425">
        <v>0</v>
      </c>
      <c r="T478" s="426">
        <v>0</v>
      </c>
    </row>
    <row r="479" spans="1:20" ht="15" thickBot="1" x14ac:dyDescent="0.4">
      <c r="A479" s="402"/>
      <c r="B479" s="427" t="s">
        <v>3202</v>
      </c>
      <c r="C479" s="428">
        <v>0</v>
      </c>
      <c r="D479" s="428">
        <v>0</v>
      </c>
      <c r="E479" s="428">
        <v>0</v>
      </c>
      <c r="F479" s="428">
        <v>0</v>
      </c>
      <c r="G479" s="428">
        <v>0</v>
      </c>
      <c r="H479" s="428">
        <v>0</v>
      </c>
      <c r="I479" s="428">
        <v>0</v>
      </c>
      <c r="J479" s="428">
        <v>0</v>
      </c>
      <c r="K479" s="428">
        <v>0</v>
      </c>
      <c r="L479" s="428">
        <v>0</v>
      </c>
      <c r="M479" s="428">
        <v>0</v>
      </c>
      <c r="N479" s="428">
        <v>0</v>
      </c>
      <c r="O479" s="428">
        <v>0</v>
      </c>
      <c r="P479" s="428">
        <v>0</v>
      </c>
      <c r="Q479" s="428">
        <v>0</v>
      </c>
      <c r="R479" s="428">
        <v>0</v>
      </c>
      <c r="S479" s="429">
        <v>0</v>
      </c>
      <c r="T479" s="430">
        <v>0</v>
      </c>
    </row>
    <row r="480" spans="1:20" x14ac:dyDescent="0.35">
      <c r="A480" s="418" t="s">
        <v>3207</v>
      </c>
      <c r="B480" s="419" t="s">
        <v>3313</v>
      </c>
      <c r="C480" s="424">
        <v>34405519.659999996</v>
      </c>
      <c r="D480" s="424">
        <v>22599164.250000022</v>
      </c>
      <c r="E480" s="424">
        <v>40142657.460000008</v>
      </c>
      <c r="F480" s="424">
        <v>48203346.609999985</v>
      </c>
      <c r="G480" s="424">
        <v>70950828.189999938</v>
      </c>
      <c r="H480" s="424">
        <v>94608210.539999992</v>
      </c>
      <c r="I480" s="424">
        <v>107794432.37999998</v>
      </c>
      <c r="J480" s="424">
        <v>77761880.149999961</v>
      </c>
      <c r="K480" s="424">
        <v>65376349.759999946</v>
      </c>
      <c r="L480" s="424">
        <v>68371044.309999973</v>
      </c>
      <c r="M480" s="424">
        <v>59260865.629999988</v>
      </c>
      <c r="N480" s="424">
        <v>56475939.569999985</v>
      </c>
      <c r="O480" s="424">
        <v>17207473.750000007</v>
      </c>
      <c r="P480" s="424">
        <v>2674550.4</v>
      </c>
      <c r="Q480" s="424">
        <v>0</v>
      </c>
      <c r="R480" s="424">
        <v>0</v>
      </c>
      <c r="S480" s="425">
        <v>765832262.65999973</v>
      </c>
      <c r="T480" s="426">
        <v>8.2814554715535064E-3</v>
      </c>
    </row>
    <row r="481" spans="1:20" x14ac:dyDescent="0.35">
      <c r="A481" s="402" t="s">
        <v>3207</v>
      </c>
      <c r="B481" s="423" t="s">
        <v>3198</v>
      </c>
      <c r="C481" s="424">
        <v>34405519.659999996</v>
      </c>
      <c r="D481" s="424">
        <v>22599164.250000022</v>
      </c>
      <c r="E481" s="424">
        <v>40142657.460000008</v>
      </c>
      <c r="F481" s="424">
        <v>48203346.609999985</v>
      </c>
      <c r="G481" s="424">
        <v>70950828.189999938</v>
      </c>
      <c r="H481" s="424">
        <v>94499138.379999995</v>
      </c>
      <c r="I481" s="424">
        <v>107794432.37999998</v>
      </c>
      <c r="J481" s="424">
        <v>77761880.149999961</v>
      </c>
      <c r="K481" s="424">
        <v>65376349.759999946</v>
      </c>
      <c r="L481" s="424">
        <v>68371044.309999973</v>
      </c>
      <c r="M481" s="424">
        <v>59260865.629999988</v>
      </c>
      <c r="N481" s="424">
        <v>56475939.569999985</v>
      </c>
      <c r="O481" s="424">
        <v>17207473.750000007</v>
      </c>
      <c r="P481" s="424">
        <v>2674550.4</v>
      </c>
      <c r="Q481" s="424">
        <v>0</v>
      </c>
      <c r="R481" s="424">
        <v>0</v>
      </c>
      <c r="S481" s="425">
        <v>765723190.49999976</v>
      </c>
      <c r="T481" s="426">
        <v>0.99985757695866573</v>
      </c>
    </row>
    <row r="482" spans="1:20" x14ac:dyDescent="0.35">
      <c r="A482" s="402" t="s">
        <v>3207</v>
      </c>
      <c r="B482" s="423" t="s">
        <v>3199</v>
      </c>
      <c r="C482" s="424">
        <v>0</v>
      </c>
      <c r="D482" s="424">
        <v>0</v>
      </c>
      <c r="E482" s="424">
        <v>0</v>
      </c>
      <c r="F482" s="424">
        <v>0</v>
      </c>
      <c r="G482" s="424">
        <v>0</v>
      </c>
      <c r="H482" s="424">
        <v>109072.16</v>
      </c>
      <c r="I482" s="424">
        <v>0</v>
      </c>
      <c r="J482" s="424">
        <v>0</v>
      </c>
      <c r="K482" s="424">
        <v>0</v>
      </c>
      <c r="L482" s="424">
        <v>0</v>
      </c>
      <c r="M482" s="424">
        <v>0</v>
      </c>
      <c r="N482" s="424">
        <v>0</v>
      </c>
      <c r="O482" s="424">
        <v>0</v>
      </c>
      <c r="P482" s="424">
        <v>0</v>
      </c>
      <c r="Q482" s="424">
        <v>0</v>
      </c>
      <c r="R482" s="424">
        <v>0</v>
      </c>
      <c r="S482" s="425">
        <v>109072.16</v>
      </c>
      <c r="T482" s="426">
        <v>1.4242304133434488E-4</v>
      </c>
    </row>
    <row r="483" spans="1:20" x14ac:dyDescent="0.35">
      <c r="A483" s="402" t="s">
        <v>3207</v>
      </c>
      <c r="B483" s="423" t="s">
        <v>3200</v>
      </c>
      <c r="C483" s="424">
        <v>0</v>
      </c>
      <c r="D483" s="424">
        <v>0</v>
      </c>
      <c r="E483" s="424">
        <v>0</v>
      </c>
      <c r="F483" s="424">
        <v>0</v>
      </c>
      <c r="G483" s="424">
        <v>0</v>
      </c>
      <c r="H483" s="424">
        <v>0</v>
      </c>
      <c r="I483" s="424">
        <v>0</v>
      </c>
      <c r="J483" s="424">
        <v>0</v>
      </c>
      <c r="K483" s="424">
        <v>0</v>
      </c>
      <c r="L483" s="424">
        <v>0</v>
      </c>
      <c r="M483" s="424">
        <v>0</v>
      </c>
      <c r="N483" s="424">
        <v>0</v>
      </c>
      <c r="O483" s="424">
        <v>0</v>
      </c>
      <c r="P483" s="424">
        <v>0</v>
      </c>
      <c r="Q483" s="424">
        <v>0</v>
      </c>
      <c r="R483" s="424">
        <v>0</v>
      </c>
      <c r="S483" s="425">
        <v>0</v>
      </c>
      <c r="T483" s="426">
        <v>0</v>
      </c>
    </row>
    <row r="484" spans="1:20" x14ac:dyDescent="0.35">
      <c r="A484" s="402" t="s">
        <v>3205</v>
      </c>
      <c r="B484" s="423" t="s">
        <v>3201</v>
      </c>
      <c r="C484" s="424">
        <v>0</v>
      </c>
      <c r="D484" s="424">
        <v>0</v>
      </c>
      <c r="E484" s="424">
        <v>0</v>
      </c>
      <c r="F484" s="424">
        <v>0</v>
      </c>
      <c r="G484" s="424">
        <v>0</v>
      </c>
      <c r="H484" s="424">
        <v>0</v>
      </c>
      <c r="I484" s="424">
        <v>0</v>
      </c>
      <c r="J484" s="424">
        <v>0</v>
      </c>
      <c r="K484" s="424">
        <v>0</v>
      </c>
      <c r="L484" s="424">
        <v>0</v>
      </c>
      <c r="M484" s="424">
        <v>0</v>
      </c>
      <c r="N484" s="424">
        <v>0</v>
      </c>
      <c r="O484" s="424">
        <v>0</v>
      </c>
      <c r="P484" s="424">
        <v>0</v>
      </c>
      <c r="Q484" s="424">
        <v>0</v>
      </c>
      <c r="R484" s="424">
        <v>0</v>
      </c>
      <c r="S484" s="425">
        <v>0</v>
      </c>
      <c r="T484" s="426">
        <v>0</v>
      </c>
    </row>
    <row r="485" spans="1:20" ht="15" thickBot="1" x14ac:dyDescent="0.4">
      <c r="A485" s="402"/>
      <c r="B485" s="427" t="s">
        <v>3202</v>
      </c>
      <c r="C485" s="428">
        <v>0</v>
      </c>
      <c r="D485" s="428">
        <v>0</v>
      </c>
      <c r="E485" s="428">
        <v>0</v>
      </c>
      <c r="F485" s="428">
        <v>0</v>
      </c>
      <c r="G485" s="428">
        <v>0</v>
      </c>
      <c r="H485" s="428">
        <v>0</v>
      </c>
      <c r="I485" s="428">
        <v>0</v>
      </c>
      <c r="J485" s="428">
        <v>0</v>
      </c>
      <c r="K485" s="428">
        <v>0</v>
      </c>
      <c r="L485" s="428">
        <v>0</v>
      </c>
      <c r="M485" s="428">
        <v>0</v>
      </c>
      <c r="N485" s="428">
        <v>0</v>
      </c>
      <c r="O485" s="428">
        <v>0</v>
      </c>
      <c r="P485" s="428">
        <v>0</v>
      </c>
      <c r="Q485" s="428">
        <v>0</v>
      </c>
      <c r="R485" s="428">
        <v>0</v>
      </c>
      <c r="S485" s="429">
        <v>0</v>
      </c>
      <c r="T485" s="430">
        <v>0</v>
      </c>
    </row>
    <row r="486" spans="1:20" x14ac:dyDescent="0.35">
      <c r="A486" s="418" t="s">
        <v>3208</v>
      </c>
      <c r="B486" s="419" t="s">
        <v>3313</v>
      </c>
      <c r="C486" s="424">
        <v>49940093.049999923</v>
      </c>
      <c r="D486" s="424">
        <v>37121664.68</v>
      </c>
      <c r="E486" s="424">
        <v>55245255.100000031</v>
      </c>
      <c r="F486" s="424">
        <v>67129590.109999999</v>
      </c>
      <c r="G486" s="424">
        <v>59086070.610000014</v>
      </c>
      <c r="H486" s="424">
        <v>61611665.639999948</v>
      </c>
      <c r="I486" s="424">
        <v>73514655.179999992</v>
      </c>
      <c r="J486" s="424">
        <v>66074850.699999988</v>
      </c>
      <c r="K486" s="424">
        <v>57784858.999999985</v>
      </c>
      <c r="L486" s="424">
        <v>50056370.400000013</v>
      </c>
      <c r="M486" s="424">
        <v>44804045.159999982</v>
      </c>
      <c r="N486" s="424">
        <v>42821571.129999995</v>
      </c>
      <c r="O486" s="424">
        <v>33238015.870000008</v>
      </c>
      <c r="P486" s="424">
        <v>5419128.5000000009</v>
      </c>
      <c r="Q486" s="424">
        <v>0</v>
      </c>
      <c r="R486" s="424">
        <v>0</v>
      </c>
      <c r="S486" s="425">
        <v>703847835.12999988</v>
      </c>
      <c r="T486" s="426">
        <v>7.6111764802552209E-3</v>
      </c>
    </row>
    <row r="487" spans="1:20" x14ac:dyDescent="0.35">
      <c r="A487" s="402" t="s">
        <v>3208</v>
      </c>
      <c r="B487" s="423" t="s">
        <v>3198</v>
      </c>
      <c r="C487" s="424">
        <v>49940093.049999923</v>
      </c>
      <c r="D487" s="424">
        <v>37121664.68</v>
      </c>
      <c r="E487" s="424">
        <v>55245255.100000031</v>
      </c>
      <c r="F487" s="424">
        <v>67059968.040000007</v>
      </c>
      <c r="G487" s="424">
        <v>59086070.610000014</v>
      </c>
      <c r="H487" s="424">
        <v>61611665.639999948</v>
      </c>
      <c r="I487" s="424">
        <v>73221304.629999995</v>
      </c>
      <c r="J487" s="424">
        <v>65997822.499999985</v>
      </c>
      <c r="K487" s="424">
        <v>57784858.999999985</v>
      </c>
      <c r="L487" s="424">
        <v>50056370.400000013</v>
      </c>
      <c r="M487" s="424">
        <v>44804045.159999982</v>
      </c>
      <c r="N487" s="424">
        <v>42821571.129999995</v>
      </c>
      <c r="O487" s="424">
        <v>33238015.870000008</v>
      </c>
      <c r="P487" s="424">
        <v>5419128.5000000009</v>
      </c>
      <c r="Q487" s="424">
        <v>0</v>
      </c>
      <c r="R487" s="424">
        <v>0</v>
      </c>
      <c r="S487" s="425">
        <v>703407834.30999982</v>
      </c>
      <c r="T487" s="426">
        <v>0.99937486371621964</v>
      </c>
    </row>
    <row r="488" spans="1:20" x14ac:dyDescent="0.35">
      <c r="A488" s="402" t="s">
        <v>3208</v>
      </c>
      <c r="B488" s="423" t="s">
        <v>3199</v>
      </c>
      <c r="C488" s="424">
        <v>0</v>
      </c>
      <c r="D488" s="424">
        <v>0</v>
      </c>
      <c r="E488" s="424">
        <v>0</v>
      </c>
      <c r="F488" s="424">
        <v>69622.070000000007</v>
      </c>
      <c r="G488" s="424">
        <v>0</v>
      </c>
      <c r="H488" s="424">
        <v>0</v>
      </c>
      <c r="I488" s="424">
        <v>293350.55</v>
      </c>
      <c r="J488" s="424">
        <v>77028.2</v>
      </c>
      <c r="K488" s="424">
        <v>0</v>
      </c>
      <c r="L488" s="424">
        <v>0</v>
      </c>
      <c r="M488" s="424">
        <v>0</v>
      </c>
      <c r="N488" s="424">
        <v>0</v>
      </c>
      <c r="O488" s="424">
        <v>0</v>
      </c>
      <c r="P488" s="424">
        <v>0</v>
      </c>
      <c r="Q488" s="424">
        <v>0</v>
      </c>
      <c r="R488" s="424">
        <v>0</v>
      </c>
      <c r="S488" s="425">
        <v>440000.82</v>
      </c>
      <c r="T488" s="426">
        <v>6.2513628378033212E-4</v>
      </c>
    </row>
    <row r="489" spans="1:20" x14ac:dyDescent="0.35">
      <c r="A489" s="402" t="s">
        <v>3208</v>
      </c>
      <c r="B489" s="423" t="s">
        <v>3200</v>
      </c>
      <c r="C489" s="424">
        <v>0</v>
      </c>
      <c r="D489" s="424">
        <v>0</v>
      </c>
      <c r="E489" s="424">
        <v>0</v>
      </c>
      <c r="F489" s="424">
        <v>0</v>
      </c>
      <c r="G489" s="424">
        <v>0</v>
      </c>
      <c r="H489" s="424">
        <v>0</v>
      </c>
      <c r="I489" s="424">
        <v>0</v>
      </c>
      <c r="J489" s="424">
        <v>0</v>
      </c>
      <c r="K489" s="424">
        <v>0</v>
      </c>
      <c r="L489" s="424">
        <v>0</v>
      </c>
      <c r="M489" s="424">
        <v>0</v>
      </c>
      <c r="N489" s="424">
        <v>0</v>
      </c>
      <c r="O489" s="424">
        <v>0</v>
      </c>
      <c r="P489" s="424">
        <v>0</v>
      </c>
      <c r="Q489" s="424">
        <v>0</v>
      </c>
      <c r="R489" s="424">
        <v>0</v>
      </c>
      <c r="S489" s="425">
        <v>0</v>
      </c>
      <c r="T489" s="426">
        <v>0</v>
      </c>
    </row>
    <row r="490" spans="1:20" x14ac:dyDescent="0.35">
      <c r="A490" s="402" t="s">
        <v>3205</v>
      </c>
      <c r="B490" s="423" t="s">
        <v>3201</v>
      </c>
      <c r="C490" s="424">
        <v>0</v>
      </c>
      <c r="D490" s="424">
        <v>0</v>
      </c>
      <c r="E490" s="424">
        <v>0</v>
      </c>
      <c r="F490" s="424">
        <v>0</v>
      </c>
      <c r="G490" s="424">
        <v>0</v>
      </c>
      <c r="H490" s="424">
        <v>0</v>
      </c>
      <c r="I490" s="424">
        <v>0</v>
      </c>
      <c r="J490" s="424">
        <v>0</v>
      </c>
      <c r="K490" s="424">
        <v>0</v>
      </c>
      <c r="L490" s="424">
        <v>0</v>
      </c>
      <c r="M490" s="424">
        <v>0</v>
      </c>
      <c r="N490" s="424">
        <v>0</v>
      </c>
      <c r="O490" s="424">
        <v>0</v>
      </c>
      <c r="P490" s="424">
        <v>0</v>
      </c>
      <c r="Q490" s="424">
        <v>0</v>
      </c>
      <c r="R490" s="424">
        <v>0</v>
      </c>
      <c r="S490" s="425">
        <v>0</v>
      </c>
      <c r="T490" s="426">
        <v>0</v>
      </c>
    </row>
    <row r="491" spans="1:20" ht="15" thickBot="1" x14ac:dyDescent="0.4">
      <c r="A491" s="402"/>
      <c r="B491" s="427" t="s">
        <v>3202</v>
      </c>
      <c r="C491" s="428">
        <v>0</v>
      </c>
      <c r="D491" s="428">
        <v>0</v>
      </c>
      <c r="E491" s="428">
        <v>0</v>
      </c>
      <c r="F491" s="428">
        <v>0</v>
      </c>
      <c r="G491" s="428">
        <v>0</v>
      </c>
      <c r="H491" s="428">
        <v>0</v>
      </c>
      <c r="I491" s="428">
        <v>0</v>
      </c>
      <c r="J491" s="428">
        <v>0</v>
      </c>
      <c r="K491" s="428">
        <v>0</v>
      </c>
      <c r="L491" s="428">
        <v>0</v>
      </c>
      <c r="M491" s="428">
        <v>0</v>
      </c>
      <c r="N491" s="428">
        <v>0</v>
      </c>
      <c r="O491" s="428">
        <v>0</v>
      </c>
      <c r="P491" s="428">
        <v>0</v>
      </c>
      <c r="Q491" s="428">
        <v>0</v>
      </c>
      <c r="R491" s="428">
        <v>0</v>
      </c>
      <c r="S491" s="429">
        <v>0</v>
      </c>
      <c r="T491" s="430">
        <v>0</v>
      </c>
    </row>
    <row r="492" spans="1:20" x14ac:dyDescent="0.35">
      <c r="A492" s="418" t="s">
        <v>3314</v>
      </c>
      <c r="B492" s="419" t="s">
        <v>3313</v>
      </c>
      <c r="C492" s="424">
        <v>45633784.730000004</v>
      </c>
      <c r="D492" s="424">
        <v>40331764.63000001</v>
      </c>
      <c r="E492" s="424">
        <v>52522991.899999991</v>
      </c>
      <c r="F492" s="424">
        <v>90454087.119999871</v>
      </c>
      <c r="G492" s="424">
        <v>141481402.45999995</v>
      </c>
      <c r="H492" s="424">
        <v>138121608.4600001</v>
      </c>
      <c r="I492" s="424">
        <v>83834203.689999923</v>
      </c>
      <c r="J492" s="424">
        <v>69618774.630000055</v>
      </c>
      <c r="K492" s="424">
        <v>48364217.450000025</v>
      </c>
      <c r="L492" s="424">
        <v>41920808.779999994</v>
      </c>
      <c r="M492" s="424">
        <v>22578751.940000001</v>
      </c>
      <c r="N492" s="424">
        <v>12278863.489999998</v>
      </c>
      <c r="O492" s="424">
        <v>2832152.8900000006</v>
      </c>
      <c r="P492" s="424">
        <v>298334.98</v>
      </c>
      <c r="Q492" s="424">
        <v>0</v>
      </c>
      <c r="R492" s="424">
        <v>0</v>
      </c>
      <c r="S492" s="425">
        <v>790271747.14999998</v>
      </c>
      <c r="T492" s="426">
        <v>8.5457359314138337E-3</v>
      </c>
    </row>
    <row r="493" spans="1:20" x14ac:dyDescent="0.35">
      <c r="A493" s="402" t="s">
        <v>3314</v>
      </c>
      <c r="B493" s="423" t="s">
        <v>3198</v>
      </c>
      <c r="C493" s="424">
        <v>45633784.730000004</v>
      </c>
      <c r="D493" s="424">
        <v>40331764.63000001</v>
      </c>
      <c r="E493" s="424">
        <v>52522991.899999991</v>
      </c>
      <c r="F493" s="424">
        <v>90394242.939999864</v>
      </c>
      <c r="G493" s="424">
        <v>141428551.28999996</v>
      </c>
      <c r="H493" s="424">
        <v>138027240.79000011</v>
      </c>
      <c r="I493" s="424">
        <v>83834203.689999923</v>
      </c>
      <c r="J493" s="424">
        <v>69618774.630000055</v>
      </c>
      <c r="K493" s="424">
        <v>48364217.450000025</v>
      </c>
      <c r="L493" s="424">
        <v>41920808.779999994</v>
      </c>
      <c r="M493" s="424">
        <v>22578751.940000001</v>
      </c>
      <c r="N493" s="424">
        <v>12278863.489999998</v>
      </c>
      <c r="O493" s="424">
        <v>2832152.8900000006</v>
      </c>
      <c r="P493" s="424">
        <v>298334.98</v>
      </c>
      <c r="Q493" s="424">
        <v>0</v>
      </c>
      <c r="R493" s="424">
        <v>0</v>
      </c>
      <c r="S493" s="425">
        <v>790064684.13</v>
      </c>
      <c r="T493" s="426">
        <v>0.99973798504027667</v>
      </c>
    </row>
    <row r="494" spans="1:20" x14ac:dyDescent="0.35">
      <c r="A494" s="402" t="s">
        <v>3314</v>
      </c>
      <c r="B494" s="423" t="s">
        <v>3199</v>
      </c>
      <c r="C494" s="424">
        <v>0</v>
      </c>
      <c r="D494" s="424">
        <v>0</v>
      </c>
      <c r="E494" s="424">
        <v>0</v>
      </c>
      <c r="F494" s="424">
        <v>0</v>
      </c>
      <c r="G494" s="424">
        <v>52851.17</v>
      </c>
      <c r="H494" s="424">
        <v>94367.67</v>
      </c>
      <c r="I494" s="424">
        <v>0</v>
      </c>
      <c r="J494" s="424">
        <v>0</v>
      </c>
      <c r="K494" s="424">
        <v>0</v>
      </c>
      <c r="L494" s="424">
        <v>0</v>
      </c>
      <c r="M494" s="424">
        <v>0</v>
      </c>
      <c r="N494" s="424">
        <v>0</v>
      </c>
      <c r="O494" s="424">
        <v>0</v>
      </c>
      <c r="P494" s="424">
        <v>0</v>
      </c>
      <c r="Q494" s="424">
        <v>0</v>
      </c>
      <c r="R494" s="424">
        <v>0</v>
      </c>
      <c r="S494" s="425">
        <v>147218.84</v>
      </c>
      <c r="T494" s="426">
        <v>1.8628888168016042E-4</v>
      </c>
    </row>
    <row r="495" spans="1:20" x14ac:dyDescent="0.35">
      <c r="A495" s="402" t="s">
        <v>3314</v>
      </c>
      <c r="B495" s="423" t="s">
        <v>3200</v>
      </c>
      <c r="C495" s="424">
        <v>0</v>
      </c>
      <c r="D495" s="424">
        <v>0</v>
      </c>
      <c r="E495" s="424">
        <v>0</v>
      </c>
      <c r="F495" s="424">
        <v>59844.18</v>
      </c>
      <c r="G495" s="424">
        <v>0</v>
      </c>
      <c r="H495" s="424">
        <v>0</v>
      </c>
      <c r="I495" s="424">
        <v>0</v>
      </c>
      <c r="J495" s="424">
        <v>0</v>
      </c>
      <c r="K495" s="424">
        <v>0</v>
      </c>
      <c r="L495" s="424">
        <v>0</v>
      </c>
      <c r="M495" s="424">
        <v>0</v>
      </c>
      <c r="N495" s="424">
        <v>0</v>
      </c>
      <c r="O495" s="424">
        <v>0</v>
      </c>
      <c r="P495" s="424">
        <v>0</v>
      </c>
      <c r="Q495" s="424">
        <v>0</v>
      </c>
      <c r="R495" s="424">
        <v>0</v>
      </c>
      <c r="S495" s="425">
        <v>59844.18</v>
      </c>
      <c r="T495" s="426">
        <v>7.5726078043178595E-5</v>
      </c>
    </row>
    <row r="496" spans="1:20" x14ac:dyDescent="0.35">
      <c r="A496" s="402" t="s">
        <v>3205</v>
      </c>
      <c r="B496" s="423" t="s">
        <v>3201</v>
      </c>
      <c r="C496" s="424">
        <v>0</v>
      </c>
      <c r="D496" s="424">
        <v>0</v>
      </c>
      <c r="E496" s="424">
        <v>0</v>
      </c>
      <c r="F496" s="424">
        <v>0</v>
      </c>
      <c r="G496" s="424">
        <v>0</v>
      </c>
      <c r="H496" s="424">
        <v>0</v>
      </c>
      <c r="I496" s="424">
        <v>0</v>
      </c>
      <c r="J496" s="424">
        <v>0</v>
      </c>
      <c r="K496" s="424">
        <v>0</v>
      </c>
      <c r="L496" s="424">
        <v>0</v>
      </c>
      <c r="M496" s="424">
        <v>0</v>
      </c>
      <c r="N496" s="424">
        <v>0</v>
      </c>
      <c r="O496" s="424">
        <v>0</v>
      </c>
      <c r="P496" s="424">
        <v>0</v>
      </c>
      <c r="Q496" s="424">
        <v>0</v>
      </c>
      <c r="R496" s="424">
        <v>0</v>
      </c>
      <c r="S496" s="425">
        <v>0</v>
      </c>
      <c r="T496" s="426">
        <v>0</v>
      </c>
    </row>
    <row r="497" spans="1:20" ht="15" thickBot="1" x14ac:dyDescent="0.4">
      <c r="A497" s="402"/>
      <c r="B497" s="427" t="s">
        <v>3202</v>
      </c>
      <c r="C497" s="428">
        <v>0</v>
      </c>
      <c r="D497" s="428">
        <v>0</v>
      </c>
      <c r="E497" s="428">
        <v>0</v>
      </c>
      <c r="F497" s="428">
        <v>0</v>
      </c>
      <c r="G497" s="428">
        <v>0</v>
      </c>
      <c r="H497" s="428">
        <v>0</v>
      </c>
      <c r="I497" s="428">
        <v>0</v>
      </c>
      <c r="J497" s="428">
        <v>0</v>
      </c>
      <c r="K497" s="428">
        <v>0</v>
      </c>
      <c r="L497" s="428">
        <v>0</v>
      </c>
      <c r="M497" s="428">
        <v>0</v>
      </c>
      <c r="N497" s="428">
        <v>0</v>
      </c>
      <c r="O497" s="428">
        <v>0</v>
      </c>
      <c r="P497" s="428">
        <v>0</v>
      </c>
      <c r="Q497" s="428">
        <v>0</v>
      </c>
      <c r="R497" s="428">
        <v>0</v>
      </c>
      <c r="S497" s="429">
        <v>0</v>
      </c>
      <c r="T497" s="430">
        <v>0</v>
      </c>
    </row>
    <row r="498" spans="1:20" x14ac:dyDescent="0.35">
      <c r="A498" s="418" t="s">
        <v>3210</v>
      </c>
      <c r="B498" s="419" t="s">
        <v>3313</v>
      </c>
      <c r="C498" s="424">
        <v>1133926.7400000002</v>
      </c>
      <c r="D498" s="424">
        <v>417466.81</v>
      </c>
      <c r="E498" s="424">
        <v>1257668.68</v>
      </c>
      <c r="F498" s="424">
        <v>216536.13</v>
      </c>
      <c r="G498" s="424">
        <v>1284790.0499999998</v>
      </c>
      <c r="H498" s="424">
        <v>1054077.8199999998</v>
      </c>
      <c r="I498" s="424">
        <v>1004588.64</v>
      </c>
      <c r="J498" s="424">
        <v>2594254.27</v>
      </c>
      <c r="K498" s="424">
        <v>1986914.65</v>
      </c>
      <c r="L498" s="424">
        <v>1048191.78</v>
      </c>
      <c r="M498" s="424">
        <v>3089326.07</v>
      </c>
      <c r="N498" s="424">
        <v>247659.97</v>
      </c>
      <c r="O498" s="424">
        <v>2626435.3899999997</v>
      </c>
      <c r="P498" s="424">
        <v>687955.81</v>
      </c>
      <c r="Q498" s="424">
        <v>0</v>
      </c>
      <c r="R498" s="424">
        <v>0</v>
      </c>
      <c r="S498" s="425">
        <v>18649792.809999999</v>
      </c>
      <c r="T498" s="426">
        <v>2.0167265893612855E-4</v>
      </c>
    </row>
    <row r="499" spans="1:20" x14ac:dyDescent="0.35">
      <c r="A499" s="402" t="s">
        <v>3315</v>
      </c>
      <c r="B499" s="423" t="s">
        <v>3198</v>
      </c>
      <c r="C499" s="424">
        <v>1133926.7400000002</v>
      </c>
      <c r="D499" s="424">
        <v>417466.81</v>
      </c>
      <c r="E499" s="424">
        <v>1257668.68</v>
      </c>
      <c r="F499" s="424">
        <v>216536.13</v>
      </c>
      <c r="G499" s="424">
        <v>1284790.0499999998</v>
      </c>
      <c r="H499" s="424">
        <v>1054077.8199999998</v>
      </c>
      <c r="I499" s="424">
        <v>1004588.64</v>
      </c>
      <c r="J499" s="424">
        <v>2594254.27</v>
      </c>
      <c r="K499" s="424">
        <v>1986914.65</v>
      </c>
      <c r="L499" s="424">
        <v>1048191.78</v>
      </c>
      <c r="M499" s="424">
        <v>3089326.07</v>
      </c>
      <c r="N499" s="424">
        <v>247659.97</v>
      </c>
      <c r="O499" s="424">
        <v>2626435.3899999997</v>
      </c>
      <c r="P499" s="424">
        <v>687955.81</v>
      </c>
      <c r="Q499" s="424">
        <v>0</v>
      </c>
      <c r="R499" s="424">
        <v>0</v>
      </c>
      <c r="S499" s="425">
        <v>18649792.809999999</v>
      </c>
      <c r="T499" s="426">
        <v>1</v>
      </c>
    </row>
    <row r="500" spans="1:20" x14ac:dyDescent="0.35">
      <c r="A500" s="402" t="s">
        <v>3315</v>
      </c>
      <c r="B500" s="423" t="s">
        <v>3199</v>
      </c>
      <c r="C500" s="424">
        <v>0</v>
      </c>
      <c r="D500" s="424">
        <v>0</v>
      </c>
      <c r="E500" s="424">
        <v>0</v>
      </c>
      <c r="F500" s="424">
        <v>0</v>
      </c>
      <c r="G500" s="424">
        <v>0</v>
      </c>
      <c r="H500" s="424">
        <v>0</v>
      </c>
      <c r="I500" s="424">
        <v>0</v>
      </c>
      <c r="J500" s="424">
        <v>0</v>
      </c>
      <c r="K500" s="424">
        <v>0</v>
      </c>
      <c r="L500" s="424">
        <v>0</v>
      </c>
      <c r="M500" s="424">
        <v>0</v>
      </c>
      <c r="N500" s="424">
        <v>0</v>
      </c>
      <c r="O500" s="424">
        <v>0</v>
      </c>
      <c r="P500" s="424">
        <v>0</v>
      </c>
      <c r="Q500" s="424">
        <v>0</v>
      </c>
      <c r="R500" s="424">
        <v>0</v>
      </c>
      <c r="S500" s="425">
        <v>0</v>
      </c>
      <c r="T500" s="426">
        <v>0</v>
      </c>
    </row>
    <row r="501" spans="1:20" x14ac:dyDescent="0.35">
      <c r="A501" s="402" t="s">
        <v>3315</v>
      </c>
      <c r="B501" s="423" t="s">
        <v>3200</v>
      </c>
      <c r="C501" s="424">
        <v>0</v>
      </c>
      <c r="D501" s="424">
        <v>0</v>
      </c>
      <c r="E501" s="424">
        <v>0</v>
      </c>
      <c r="F501" s="424">
        <v>0</v>
      </c>
      <c r="G501" s="424">
        <v>0</v>
      </c>
      <c r="H501" s="424">
        <v>0</v>
      </c>
      <c r="I501" s="424">
        <v>0</v>
      </c>
      <c r="J501" s="424">
        <v>0</v>
      </c>
      <c r="K501" s="424">
        <v>0</v>
      </c>
      <c r="L501" s="424">
        <v>0</v>
      </c>
      <c r="M501" s="424">
        <v>0</v>
      </c>
      <c r="N501" s="424">
        <v>0</v>
      </c>
      <c r="O501" s="424">
        <v>0</v>
      </c>
      <c r="P501" s="424">
        <v>0</v>
      </c>
      <c r="Q501" s="424">
        <v>0</v>
      </c>
      <c r="R501" s="424">
        <v>0</v>
      </c>
      <c r="S501" s="425">
        <v>0</v>
      </c>
      <c r="T501" s="426">
        <v>0</v>
      </c>
    </row>
    <row r="502" spans="1:20" x14ac:dyDescent="0.35">
      <c r="A502" s="402" t="s">
        <v>3205</v>
      </c>
      <c r="B502" s="423" t="s">
        <v>3201</v>
      </c>
      <c r="C502" s="424">
        <v>0</v>
      </c>
      <c r="D502" s="424">
        <v>0</v>
      </c>
      <c r="E502" s="424">
        <v>0</v>
      </c>
      <c r="F502" s="424">
        <v>0</v>
      </c>
      <c r="G502" s="424">
        <v>0</v>
      </c>
      <c r="H502" s="424">
        <v>0</v>
      </c>
      <c r="I502" s="424">
        <v>0</v>
      </c>
      <c r="J502" s="424">
        <v>0</v>
      </c>
      <c r="K502" s="424">
        <v>0</v>
      </c>
      <c r="L502" s="424">
        <v>0</v>
      </c>
      <c r="M502" s="424">
        <v>0</v>
      </c>
      <c r="N502" s="424">
        <v>0</v>
      </c>
      <c r="O502" s="424">
        <v>0</v>
      </c>
      <c r="P502" s="424">
        <v>0</v>
      </c>
      <c r="Q502" s="424">
        <v>0</v>
      </c>
      <c r="R502" s="424">
        <v>0</v>
      </c>
      <c r="S502" s="425">
        <v>0</v>
      </c>
      <c r="T502" s="426">
        <v>0</v>
      </c>
    </row>
    <row r="503" spans="1:20" ht="15" thickBot="1" x14ac:dyDescent="0.4">
      <c r="A503" s="402"/>
      <c r="B503" s="427" t="s">
        <v>3202</v>
      </c>
      <c r="C503" s="428">
        <v>0</v>
      </c>
      <c r="D503" s="428">
        <v>0</v>
      </c>
      <c r="E503" s="428">
        <v>0</v>
      </c>
      <c r="F503" s="428">
        <v>0</v>
      </c>
      <c r="G503" s="428">
        <v>0</v>
      </c>
      <c r="H503" s="428">
        <v>0</v>
      </c>
      <c r="I503" s="428">
        <v>0</v>
      </c>
      <c r="J503" s="428">
        <v>0</v>
      </c>
      <c r="K503" s="428">
        <v>0</v>
      </c>
      <c r="L503" s="428">
        <v>0</v>
      </c>
      <c r="M503" s="428">
        <v>0</v>
      </c>
      <c r="N503" s="428">
        <v>0</v>
      </c>
      <c r="O503" s="428">
        <v>0</v>
      </c>
      <c r="P503" s="428">
        <v>0</v>
      </c>
      <c r="Q503" s="428">
        <v>0</v>
      </c>
      <c r="R503" s="428">
        <v>0</v>
      </c>
      <c r="S503" s="429">
        <v>0</v>
      </c>
      <c r="T503" s="430">
        <v>0</v>
      </c>
    </row>
    <row r="504" spans="1:20" x14ac:dyDescent="0.35">
      <c r="A504" s="418" t="s">
        <v>3211</v>
      </c>
      <c r="B504" s="419" t="s">
        <v>3313</v>
      </c>
      <c r="C504" s="424">
        <v>107461932.90999995</v>
      </c>
      <c r="D504" s="424">
        <v>92969456.759999901</v>
      </c>
      <c r="E504" s="424">
        <v>122599591.27000003</v>
      </c>
      <c r="F504" s="424">
        <v>138695674.88000014</v>
      </c>
      <c r="G504" s="424">
        <v>136759058.84</v>
      </c>
      <c r="H504" s="424">
        <v>147432682.97999996</v>
      </c>
      <c r="I504" s="424">
        <v>142744478.30999973</v>
      </c>
      <c r="J504" s="424">
        <v>146064750.84999996</v>
      </c>
      <c r="K504" s="424">
        <v>121668121.91000003</v>
      </c>
      <c r="L504" s="424">
        <v>110168233.88000001</v>
      </c>
      <c r="M504" s="424">
        <v>118529881.24999996</v>
      </c>
      <c r="N504" s="424">
        <v>103302034.19999996</v>
      </c>
      <c r="O504" s="424">
        <v>89812834.259999976</v>
      </c>
      <c r="P504" s="424">
        <v>10268588.800000001</v>
      </c>
      <c r="Q504" s="424">
        <v>0</v>
      </c>
      <c r="R504" s="424">
        <v>0</v>
      </c>
      <c r="S504" s="425">
        <v>1588477321.0999997</v>
      </c>
      <c r="T504" s="426">
        <v>1.7177265628077261E-2</v>
      </c>
    </row>
    <row r="505" spans="1:20" x14ac:dyDescent="0.35">
      <c r="A505" s="402" t="s">
        <v>3211</v>
      </c>
      <c r="B505" s="423" t="s">
        <v>3198</v>
      </c>
      <c r="C505" s="424">
        <v>107461932.90999995</v>
      </c>
      <c r="D505" s="424">
        <v>92920893.069999903</v>
      </c>
      <c r="E505" s="424">
        <v>122375325.07000002</v>
      </c>
      <c r="F505" s="424">
        <v>138354760.90000015</v>
      </c>
      <c r="G505" s="424">
        <v>136703228.43000001</v>
      </c>
      <c r="H505" s="424">
        <v>147286105.93999997</v>
      </c>
      <c r="I505" s="424">
        <v>142744478.30999973</v>
      </c>
      <c r="J505" s="424">
        <v>146064750.84999996</v>
      </c>
      <c r="K505" s="424">
        <v>121668121.91000003</v>
      </c>
      <c r="L505" s="424">
        <v>110168233.88000001</v>
      </c>
      <c r="M505" s="424">
        <v>118529881.24999996</v>
      </c>
      <c r="N505" s="424">
        <v>103302034.19999996</v>
      </c>
      <c r="O505" s="424">
        <v>89812834.259999976</v>
      </c>
      <c r="P505" s="424">
        <v>10268588.800000001</v>
      </c>
      <c r="Q505" s="424">
        <v>0</v>
      </c>
      <c r="R505" s="424">
        <v>0</v>
      </c>
      <c r="S505" s="425">
        <v>1587661169.7799997</v>
      </c>
      <c r="T505" s="426">
        <v>0.99948620524249299</v>
      </c>
    </row>
    <row r="506" spans="1:20" x14ac:dyDescent="0.35">
      <c r="A506" s="402" t="s">
        <v>3211</v>
      </c>
      <c r="B506" s="423" t="s">
        <v>3199</v>
      </c>
      <c r="C506" s="424">
        <v>0</v>
      </c>
      <c r="D506" s="424">
        <v>48563.69</v>
      </c>
      <c r="E506" s="424">
        <v>224266.19999999998</v>
      </c>
      <c r="F506" s="424">
        <v>340913.98</v>
      </c>
      <c r="G506" s="424">
        <v>55830.41</v>
      </c>
      <c r="H506" s="424">
        <v>146577.04</v>
      </c>
      <c r="I506" s="424">
        <v>0</v>
      </c>
      <c r="J506" s="424">
        <v>0</v>
      </c>
      <c r="K506" s="424">
        <v>0</v>
      </c>
      <c r="L506" s="424">
        <v>0</v>
      </c>
      <c r="M506" s="424">
        <v>0</v>
      </c>
      <c r="N506" s="424">
        <v>0</v>
      </c>
      <c r="O506" s="424">
        <v>0</v>
      </c>
      <c r="P506" s="424">
        <v>0</v>
      </c>
      <c r="Q506" s="424">
        <v>0</v>
      </c>
      <c r="R506" s="424">
        <v>0</v>
      </c>
      <c r="S506" s="425">
        <v>816151.32000000007</v>
      </c>
      <c r="T506" s="426">
        <v>5.1379475750703576E-4</v>
      </c>
    </row>
    <row r="507" spans="1:20" x14ac:dyDescent="0.35">
      <c r="A507" s="402" t="s">
        <v>3211</v>
      </c>
      <c r="B507" s="423" t="s">
        <v>3200</v>
      </c>
      <c r="C507" s="424">
        <v>0</v>
      </c>
      <c r="D507" s="424">
        <v>0</v>
      </c>
      <c r="E507" s="424">
        <v>0</v>
      </c>
      <c r="F507" s="424">
        <v>0</v>
      </c>
      <c r="G507" s="424">
        <v>0</v>
      </c>
      <c r="H507" s="424">
        <v>0</v>
      </c>
      <c r="I507" s="424">
        <v>0</v>
      </c>
      <c r="J507" s="424">
        <v>0</v>
      </c>
      <c r="K507" s="424">
        <v>0</v>
      </c>
      <c r="L507" s="424">
        <v>0</v>
      </c>
      <c r="M507" s="424">
        <v>0</v>
      </c>
      <c r="N507" s="424">
        <v>0</v>
      </c>
      <c r="O507" s="424">
        <v>0</v>
      </c>
      <c r="P507" s="424">
        <v>0</v>
      </c>
      <c r="Q507" s="424">
        <v>0</v>
      </c>
      <c r="R507" s="424">
        <v>0</v>
      </c>
      <c r="S507" s="425">
        <v>0</v>
      </c>
      <c r="T507" s="426">
        <v>0</v>
      </c>
    </row>
    <row r="508" spans="1:20" x14ac:dyDescent="0.35">
      <c r="A508" s="402" t="s">
        <v>3205</v>
      </c>
      <c r="B508" s="423" t="s">
        <v>3201</v>
      </c>
      <c r="C508" s="424">
        <v>0</v>
      </c>
      <c r="D508" s="424">
        <v>0</v>
      </c>
      <c r="E508" s="424">
        <v>0</v>
      </c>
      <c r="F508" s="424">
        <v>0</v>
      </c>
      <c r="G508" s="424">
        <v>0</v>
      </c>
      <c r="H508" s="424">
        <v>0</v>
      </c>
      <c r="I508" s="424">
        <v>0</v>
      </c>
      <c r="J508" s="424">
        <v>0</v>
      </c>
      <c r="K508" s="424">
        <v>0</v>
      </c>
      <c r="L508" s="424">
        <v>0</v>
      </c>
      <c r="M508" s="424">
        <v>0</v>
      </c>
      <c r="N508" s="424">
        <v>0</v>
      </c>
      <c r="O508" s="424">
        <v>0</v>
      </c>
      <c r="P508" s="424">
        <v>0</v>
      </c>
      <c r="Q508" s="424">
        <v>0</v>
      </c>
      <c r="R508" s="424">
        <v>0</v>
      </c>
      <c r="S508" s="425">
        <v>0</v>
      </c>
      <c r="T508" s="426">
        <v>0</v>
      </c>
    </row>
    <row r="509" spans="1:20" ht="15" thickBot="1" x14ac:dyDescent="0.4">
      <c r="A509" s="402"/>
      <c r="B509" s="427" t="s">
        <v>3202</v>
      </c>
      <c r="C509" s="428">
        <v>0</v>
      </c>
      <c r="D509" s="428">
        <v>0</v>
      </c>
      <c r="E509" s="428">
        <v>0</v>
      </c>
      <c r="F509" s="428">
        <v>0</v>
      </c>
      <c r="G509" s="428">
        <v>0</v>
      </c>
      <c r="H509" s="428">
        <v>0</v>
      </c>
      <c r="I509" s="428">
        <v>0</v>
      </c>
      <c r="J509" s="428">
        <v>0</v>
      </c>
      <c r="K509" s="428">
        <v>0</v>
      </c>
      <c r="L509" s="428">
        <v>0</v>
      </c>
      <c r="M509" s="428">
        <v>0</v>
      </c>
      <c r="N509" s="428">
        <v>0</v>
      </c>
      <c r="O509" s="428">
        <v>0</v>
      </c>
      <c r="P509" s="428">
        <v>0</v>
      </c>
      <c r="Q509" s="428">
        <v>0</v>
      </c>
      <c r="R509" s="428">
        <v>0</v>
      </c>
      <c r="S509" s="429">
        <v>0</v>
      </c>
      <c r="T509" s="430">
        <v>0</v>
      </c>
    </row>
    <row r="510" spans="1:20" x14ac:dyDescent="0.35">
      <c r="A510" s="418" t="s">
        <v>3212</v>
      </c>
      <c r="B510" s="419" t="s">
        <v>3313</v>
      </c>
      <c r="C510" s="424">
        <v>0</v>
      </c>
      <c r="D510" s="424">
        <v>0</v>
      </c>
      <c r="E510" s="424">
        <v>0</v>
      </c>
      <c r="F510" s="424">
        <v>0</v>
      </c>
      <c r="G510" s="424">
        <v>0</v>
      </c>
      <c r="H510" s="424">
        <v>0</v>
      </c>
      <c r="I510" s="424">
        <v>0</v>
      </c>
      <c r="J510" s="424">
        <v>0</v>
      </c>
      <c r="K510" s="424">
        <v>0</v>
      </c>
      <c r="L510" s="424">
        <v>0</v>
      </c>
      <c r="M510" s="424">
        <v>0</v>
      </c>
      <c r="N510" s="424">
        <v>0</v>
      </c>
      <c r="O510" s="424">
        <v>0</v>
      </c>
      <c r="P510" s="424">
        <v>0</v>
      </c>
      <c r="Q510" s="424">
        <v>0</v>
      </c>
      <c r="R510" s="424">
        <v>0</v>
      </c>
      <c r="S510" s="425">
        <v>0</v>
      </c>
      <c r="T510" s="426">
        <v>0</v>
      </c>
    </row>
    <row r="511" spans="1:20" x14ac:dyDescent="0.35">
      <c r="A511" s="402" t="s">
        <v>3212</v>
      </c>
      <c r="B511" s="423" t="s">
        <v>3198</v>
      </c>
      <c r="C511" s="424">
        <v>0</v>
      </c>
      <c r="D511" s="424">
        <v>0</v>
      </c>
      <c r="E511" s="424">
        <v>0</v>
      </c>
      <c r="F511" s="424">
        <v>0</v>
      </c>
      <c r="G511" s="424">
        <v>0</v>
      </c>
      <c r="H511" s="424">
        <v>0</v>
      </c>
      <c r="I511" s="424">
        <v>0</v>
      </c>
      <c r="J511" s="424">
        <v>0</v>
      </c>
      <c r="K511" s="424">
        <v>0</v>
      </c>
      <c r="L511" s="424">
        <v>0</v>
      </c>
      <c r="M511" s="424">
        <v>0</v>
      </c>
      <c r="N511" s="424">
        <v>0</v>
      </c>
      <c r="O511" s="424">
        <v>0</v>
      </c>
      <c r="P511" s="424">
        <v>0</v>
      </c>
      <c r="Q511" s="424">
        <v>0</v>
      </c>
      <c r="R511" s="424">
        <v>0</v>
      </c>
      <c r="S511" s="425">
        <v>0</v>
      </c>
      <c r="T511" s="426">
        <v>0</v>
      </c>
    </row>
    <row r="512" spans="1:20" x14ac:dyDescent="0.35">
      <c r="A512" s="402" t="s">
        <v>3212</v>
      </c>
      <c r="B512" s="423" t="s">
        <v>3199</v>
      </c>
      <c r="C512" s="424">
        <v>0</v>
      </c>
      <c r="D512" s="424">
        <v>0</v>
      </c>
      <c r="E512" s="424">
        <v>0</v>
      </c>
      <c r="F512" s="424">
        <v>0</v>
      </c>
      <c r="G512" s="424">
        <v>0</v>
      </c>
      <c r="H512" s="424">
        <v>0</v>
      </c>
      <c r="I512" s="424">
        <v>0</v>
      </c>
      <c r="J512" s="424">
        <v>0</v>
      </c>
      <c r="K512" s="424">
        <v>0</v>
      </c>
      <c r="L512" s="424">
        <v>0</v>
      </c>
      <c r="M512" s="424">
        <v>0</v>
      </c>
      <c r="N512" s="424">
        <v>0</v>
      </c>
      <c r="O512" s="424">
        <v>0</v>
      </c>
      <c r="P512" s="424">
        <v>0</v>
      </c>
      <c r="Q512" s="424">
        <v>0</v>
      </c>
      <c r="R512" s="424">
        <v>0</v>
      </c>
      <c r="S512" s="425">
        <v>0</v>
      </c>
      <c r="T512" s="426">
        <v>0</v>
      </c>
    </row>
    <row r="513" spans="1:20" x14ac:dyDescent="0.35">
      <c r="A513" s="402" t="s">
        <v>3212</v>
      </c>
      <c r="B513" s="423" t="s">
        <v>3200</v>
      </c>
      <c r="C513" s="424">
        <v>0</v>
      </c>
      <c r="D513" s="424">
        <v>0</v>
      </c>
      <c r="E513" s="424">
        <v>0</v>
      </c>
      <c r="F513" s="424">
        <v>0</v>
      </c>
      <c r="G513" s="424">
        <v>0</v>
      </c>
      <c r="H513" s="424">
        <v>0</v>
      </c>
      <c r="I513" s="424">
        <v>0</v>
      </c>
      <c r="J513" s="424">
        <v>0</v>
      </c>
      <c r="K513" s="424">
        <v>0</v>
      </c>
      <c r="L513" s="424">
        <v>0</v>
      </c>
      <c r="M513" s="424">
        <v>0</v>
      </c>
      <c r="N513" s="424">
        <v>0</v>
      </c>
      <c r="O513" s="424">
        <v>0</v>
      </c>
      <c r="P513" s="424">
        <v>0</v>
      </c>
      <c r="Q513" s="424">
        <v>0</v>
      </c>
      <c r="R513" s="424">
        <v>0</v>
      </c>
      <c r="S513" s="425">
        <v>0</v>
      </c>
      <c r="T513" s="426">
        <v>0</v>
      </c>
    </row>
    <row r="514" spans="1:20" x14ac:dyDescent="0.35">
      <c r="A514" s="402" t="s">
        <v>3205</v>
      </c>
      <c r="B514" s="423" t="s">
        <v>3201</v>
      </c>
      <c r="C514" s="424">
        <v>0</v>
      </c>
      <c r="D514" s="424">
        <v>0</v>
      </c>
      <c r="E514" s="424">
        <v>0</v>
      </c>
      <c r="F514" s="424">
        <v>0</v>
      </c>
      <c r="G514" s="424">
        <v>0</v>
      </c>
      <c r="H514" s="424">
        <v>0</v>
      </c>
      <c r="I514" s="424">
        <v>0</v>
      </c>
      <c r="J514" s="424">
        <v>0</v>
      </c>
      <c r="K514" s="424">
        <v>0</v>
      </c>
      <c r="L514" s="424">
        <v>0</v>
      </c>
      <c r="M514" s="424">
        <v>0</v>
      </c>
      <c r="N514" s="424">
        <v>0</v>
      </c>
      <c r="O514" s="424">
        <v>0</v>
      </c>
      <c r="P514" s="424">
        <v>0</v>
      </c>
      <c r="Q514" s="424">
        <v>0</v>
      </c>
      <c r="R514" s="424">
        <v>0</v>
      </c>
      <c r="S514" s="425">
        <v>0</v>
      </c>
      <c r="T514" s="426">
        <v>0</v>
      </c>
    </row>
    <row r="515" spans="1:20" ht="15" thickBot="1" x14ac:dyDescent="0.4">
      <c r="A515" s="402"/>
      <c r="B515" s="427" t="s">
        <v>3202</v>
      </c>
      <c r="C515" s="429">
        <v>0</v>
      </c>
      <c r="D515" s="428">
        <v>0</v>
      </c>
      <c r="E515" s="428">
        <v>0</v>
      </c>
      <c r="F515" s="428">
        <v>0</v>
      </c>
      <c r="G515" s="428">
        <v>0</v>
      </c>
      <c r="H515" s="428">
        <v>0</v>
      </c>
      <c r="I515" s="428">
        <v>0</v>
      </c>
      <c r="J515" s="428">
        <v>0</v>
      </c>
      <c r="K515" s="428">
        <v>0</v>
      </c>
      <c r="L515" s="428">
        <v>0</v>
      </c>
      <c r="M515" s="428">
        <v>0</v>
      </c>
      <c r="N515" s="428">
        <v>0</v>
      </c>
      <c r="O515" s="428">
        <v>0</v>
      </c>
      <c r="P515" s="428">
        <v>0</v>
      </c>
      <c r="Q515" s="428">
        <v>0</v>
      </c>
      <c r="R515" s="428">
        <v>0</v>
      </c>
      <c r="S515" s="429">
        <v>0</v>
      </c>
      <c r="T515" s="430">
        <v>0</v>
      </c>
    </row>
    <row r="516" spans="1:20" x14ac:dyDescent="0.35">
      <c r="A516" s="418" t="s">
        <v>3213</v>
      </c>
      <c r="B516" s="419" t="s">
        <v>3313</v>
      </c>
      <c r="C516" s="424">
        <v>3056120224.8999901</v>
      </c>
      <c r="D516" s="424">
        <v>2309681466.2599983</v>
      </c>
      <c r="E516" s="424">
        <v>3065124184.8699994</v>
      </c>
      <c r="F516" s="424">
        <v>3623874537.5900054</v>
      </c>
      <c r="G516" s="424">
        <v>3969996429.8499975</v>
      </c>
      <c r="H516" s="424">
        <v>4282458121.2499871</v>
      </c>
      <c r="I516" s="424">
        <v>4406222601.5500031</v>
      </c>
      <c r="J516" s="424">
        <v>4138876224.8800206</v>
      </c>
      <c r="K516" s="424">
        <v>3812207801.9400039</v>
      </c>
      <c r="L516" s="420">
        <v>3641237669.1000013</v>
      </c>
      <c r="M516" s="420">
        <v>3697153538.8100009</v>
      </c>
      <c r="N516" s="424">
        <v>3998154150.1299901</v>
      </c>
      <c r="O516" s="424">
        <v>4133458512.3999901</v>
      </c>
      <c r="P516" s="424">
        <v>5724270199.6799765</v>
      </c>
      <c r="Q516" s="424">
        <v>1032235530.9800011</v>
      </c>
      <c r="R516" s="424">
        <v>43581464.88000001</v>
      </c>
      <c r="S516" s="425">
        <v>54934652659.069962</v>
      </c>
      <c r="T516" s="426">
        <v>0.59404506968821946</v>
      </c>
    </row>
    <row r="517" spans="1:20" x14ac:dyDescent="0.35">
      <c r="A517" s="402" t="s">
        <v>3213</v>
      </c>
      <c r="B517" s="423" t="s">
        <v>3198</v>
      </c>
      <c r="C517" s="424">
        <v>3055535547.5399899</v>
      </c>
      <c r="D517" s="424">
        <v>2309136037.9699984</v>
      </c>
      <c r="E517" s="424">
        <v>3064311366.3899994</v>
      </c>
      <c r="F517" s="424">
        <v>3622291420.7000055</v>
      </c>
      <c r="G517" s="424">
        <v>3966429938.4399972</v>
      </c>
      <c r="H517" s="424">
        <v>4279665031.0899868</v>
      </c>
      <c r="I517" s="424">
        <v>4401138321.090003</v>
      </c>
      <c r="J517" s="424">
        <v>4130713736.5000205</v>
      </c>
      <c r="K517" s="424">
        <v>3807448062.9400039</v>
      </c>
      <c r="L517" s="424">
        <v>3638568834.6400013</v>
      </c>
      <c r="M517" s="424">
        <v>3692808349.960001</v>
      </c>
      <c r="N517" s="424">
        <v>3992432667.3099904</v>
      </c>
      <c r="O517" s="424">
        <v>4129724786.5999904</v>
      </c>
      <c r="P517" s="424">
        <v>5712586637.119977</v>
      </c>
      <c r="Q517" s="424">
        <v>1028099494.6400012</v>
      </c>
      <c r="R517" s="424">
        <v>43581464.88000001</v>
      </c>
      <c r="S517" s="425">
        <v>54874471697.809959</v>
      </c>
      <c r="T517" s="426">
        <v>0.99890449910307999</v>
      </c>
    </row>
    <row r="518" spans="1:20" x14ac:dyDescent="0.35">
      <c r="A518" s="402" t="s">
        <v>3213</v>
      </c>
      <c r="B518" s="423" t="s">
        <v>3199</v>
      </c>
      <c r="C518" s="424">
        <v>549521.42000000004</v>
      </c>
      <c r="D518" s="424">
        <v>426691.16</v>
      </c>
      <c r="E518" s="424">
        <v>812818.48</v>
      </c>
      <c r="F518" s="424">
        <v>98916.96</v>
      </c>
      <c r="G518" s="424">
        <v>2487089.0499999998</v>
      </c>
      <c r="H518" s="424">
        <v>2624196.11</v>
      </c>
      <c r="I518" s="424">
        <v>5084280.4600000009</v>
      </c>
      <c r="J518" s="424">
        <v>6587792.6899999995</v>
      </c>
      <c r="K518" s="424">
        <v>3169839.2600000002</v>
      </c>
      <c r="L518" s="424">
        <v>2668834.46</v>
      </c>
      <c r="M518" s="424">
        <v>2739591.13</v>
      </c>
      <c r="N518" s="424">
        <v>4622718.7000000011</v>
      </c>
      <c r="O518" s="424">
        <v>3398978.41</v>
      </c>
      <c r="P518" s="424">
        <v>9553752.4100000001</v>
      </c>
      <c r="Q518" s="424">
        <v>3213866.67</v>
      </c>
      <c r="R518" s="424">
        <v>0</v>
      </c>
      <c r="S518" s="425">
        <v>48038887.370000005</v>
      </c>
      <c r="T518" s="426">
        <v>8.7447330682391357E-4</v>
      </c>
    </row>
    <row r="519" spans="1:20" x14ac:dyDescent="0.35">
      <c r="A519" s="402" t="s">
        <v>3213</v>
      </c>
      <c r="B519" s="423" t="s">
        <v>3200</v>
      </c>
      <c r="C519" s="424">
        <v>35155.94</v>
      </c>
      <c r="D519" s="424">
        <v>118737.13</v>
      </c>
      <c r="E519" s="424">
        <v>0</v>
      </c>
      <c r="F519" s="424">
        <v>1484199.9300000002</v>
      </c>
      <c r="G519" s="424">
        <v>1079402.3600000001</v>
      </c>
      <c r="H519" s="424">
        <v>168894.05</v>
      </c>
      <c r="I519" s="424">
        <v>0</v>
      </c>
      <c r="J519" s="424">
        <v>1574695.6900000002</v>
      </c>
      <c r="K519" s="424">
        <v>1589899.74</v>
      </c>
      <c r="L519" s="424">
        <v>0</v>
      </c>
      <c r="M519" s="424">
        <v>1605597.72</v>
      </c>
      <c r="N519" s="424">
        <v>1098764.1200000001</v>
      </c>
      <c r="O519" s="424">
        <v>334747.39</v>
      </c>
      <c r="P519" s="424">
        <v>2129810.15</v>
      </c>
      <c r="Q519" s="424">
        <v>922169.67</v>
      </c>
      <c r="R519" s="424">
        <v>0</v>
      </c>
      <c r="S519" s="425">
        <v>12142073.890000001</v>
      </c>
      <c r="T519" s="426">
        <v>2.2102759009609007E-4</v>
      </c>
    </row>
    <row r="520" spans="1:20" x14ac:dyDescent="0.35">
      <c r="A520" s="402" t="s">
        <v>3205</v>
      </c>
      <c r="B520" s="423" t="s">
        <v>3201</v>
      </c>
      <c r="C520" s="424">
        <v>0</v>
      </c>
      <c r="D520" s="424">
        <v>0</v>
      </c>
      <c r="E520" s="424">
        <v>0</v>
      </c>
      <c r="F520" s="424">
        <v>0</v>
      </c>
      <c r="G520" s="424">
        <v>0</v>
      </c>
      <c r="H520" s="424">
        <v>0</v>
      </c>
      <c r="I520" s="424">
        <v>0</v>
      </c>
      <c r="J520" s="424">
        <v>0</v>
      </c>
      <c r="K520" s="424">
        <v>0</v>
      </c>
      <c r="L520" s="424">
        <v>0</v>
      </c>
      <c r="M520" s="424">
        <v>0</v>
      </c>
      <c r="N520" s="424">
        <v>0</v>
      </c>
      <c r="O520" s="424">
        <v>0</v>
      </c>
      <c r="P520" s="424">
        <v>0</v>
      </c>
      <c r="Q520" s="424">
        <v>0</v>
      </c>
      <c r="R520" s="424">
        <v>0</v>
      </c>
      <c r="S520" s="425">
        <v>0</v>
      </c>
      <c r="T520" s="426">
        <v>0</v>
      </c>
    </row>
    <row r="521" spans="1:20" ht="15" thickBot="1" x14ac:dyDescent="0.4">
      <c r="A521" s="402"/>
      <c r="B521" s="427" t="s">
        <v>3202</v>
      </c>
      <c r="C521" s="428">
        <v>0</v>
      </c>
      <c r="D521" s="428">
        <v>0</v>
      </c>
      <c r="E521" s="428">
        <v>0</v>
      </c>
      <c r="F521" s="428">
        <v>0</v>
      </c>
      <c r="G521" s="428">
        <v>0</v>
      </c>
      <c r="H521" s="428">
        <v>0</v>
      </c>
      <c r="I521" s="428">
        <v>0</v>
      </c>
      <c r="J521" s="428">
        <v>0</v>
      </c>
      <c r="K521" s="428">
        <v>0</v>
      </c>
      <c r="L521" s="428">
        <v>0</v>
      </c>
      <c r="M521" s="428">
        <v>0</v>
      </c>
      <c r="N521" s="428">
        <v>0</v>
      </c>
      <c r="O521" s="428">
        <v>0</v>
      </c>
      <c r="P521" s="428">
        <v>0</v>
      </c>
      <c r="Q521" s="428">
        <v>0</v>
      </c>
      <c r="R521" s="428">
        <v>0</v>
      </c>
      <c r="S521" s="429">
        <v>0</v>
      </c>
      <c r="T521" s="430">
        <v>0</v>
      </c>
    </row>
    <row r="522" spans="1:20" x14ac:dyDescent="0.35">
      <c r="A522" s="418" t="s">
        <v>3214</v>
      </c>
      <c r="B522" s="419" t="s">
        <v>3313</v>
      </c>
      <c r="C522" s="424">
        <v>9398175.7200000025</v>
      </c>
      <c r="D522" s="424">
        <v>7698505.79</v>
      </c>
      <c r="E522" s="424">
        <v>12231961.729999999</v>
      </c>
      <c r="F522" s="424">
        <v>15066651.369999997</v>
      </c>
      <c r="G522" s="424">
        <v>15818121.489999996</v>
      </c>
      <c r="H522" s="424">
        <v>22194715.079999991</v>
      </c>
      <c r="I522" s="424">
        <v>26503006.199999999</v>
      </c>
      <c r="J522" s="424">
        <v>19937255.550000001</v>
      </c>
      <c r="K522" s="424">
        <v>14851921.140000006</v>
      </c>
      <c r="L522" s="424">
        <v>13389037.450000003</v>
      </c>
      <c r="M522" s="424">
        <v>13717889.100000001</v>
      </c>
      <c r="N522" s="424">
        <v>14972682.170000004</v>
      </c>
      <c r="O522" s="424">
        <v>12469980.419999998</v>
      </c>
      <c r="P522" s="424">
        <v>3353179.38</v>
      </c>
      <c r="Q522" s="424">
        <v>0</v>
      </c>
      <c r="R522" s="424">
        <v>0</v>
      </c>
      <c r="S522" s="425">
        <v>201603082.58999997</v>
      </c>
      <c r="T522" s="426">
        <v>2.1800687079936102E-3</v>
      </c>
    </row>
    <row r="523" spans="1:20" x14ac:dyDescent="0.35">
      <c r="A523" s="402" t="s">
        <v>3214</v>
      </c>
      <c r="B523" s="423" t="s">
        <v>3198</v>
      </c>
      <c r="C523" s="424">
        <v>9398175.7200000025</v>
      </c>
      <c r="D523" s="424">
        <v>7698505.79</v>
      </c>
      <c r="E523" s="424">
        <v>12231961.729999999</v>
      </c>
      <c r="F523" s="424">
        <v>15066651.369999997</v>
      </c>
      <c r="G523" s="424">
        <v>15818121.489999996</v>
      </c>
      <c r="H523" s="424">
        <v>22194715.079999991</v>
      </c>
      <c r="I523" s="424">
        <v>26503006.199999999</v>
      </c>
      <c r="J523" s="424">
        <v>19937255.550000001</v>
      </c>
      <c r="K523" s="424">
        <v>14851921.140000006</v>
      </c>
      <c r="L523" s="424">
        <v>13389037.450000003</v>
      </c>
      <c r="M523" s="424">
        <v>13717889.100000001</v>
      </c>
      <c r="N523" s="424">
        <v>14972682.170000004</v>
      </c>
      <c r="O523" s="424">
        <v>12469980.419999998</v>
      </c>
      <c r="P523" s="424">
        <v>3353179.38</v>
      </c>
      <c r="Q523" s="424">
        <v>0</v>
      </c>
      <c r="R523" s="424">
        <v>0</v>
      </c>
      <c r="S523" s="425">
        <v>201603082.58999997</v>
      </c>
      <c r="T523" s="426">
        <v>1</v>
      </c>
    </row>
    <row r="524" spans="1:20" x14ac:dyDescent="0.35">
      <c r="A524" s="402" t="s">
        <v>3214</v>
      </c>
      <c r="B524" s="423" t="s">
        <v>3199</v>
      </c>
      <c r="C524" s="424">
        <v>0</v>
      </c>
      <c r="D524" s="424">
        <v>0</v>
      </c>
      <c r="E524" s="424">
        <v>0</v>
      </c>
      <c r="F524" s="424">
        <v>0</v>
      </c>
      <c r="G524" s="424">
        <v>0</v>
      </c>
      <c r="H524" s="424">
        <v>0</v>
      </c>
      <c r="I524" s="424">
        <v>0</v>
      </c>
      <c r="J524" s="424">
        <v>0</v>
      </c>
      <c r="K524" s="424">
        <v>0</v>
      </c>
      <c r="L524" s="424">
        <v>0</v>
      </c>
      <c r="M524" s="424">
        <v>0</v>
      </c>
      <c r="N524" s="424">
        <v>0</v>
      </c>
      <c r="O524" s="424">
        <v>0</v>
      </c>
      <c r="P524" s="424">
        <v>0</v>
      </c>
      <c r="Q524" s="424">
        <v>0</v>
      </c>
      <c r="R524" s="424">
        <v>0</v>
      </c>
      <c r="S524" s="425">
        <v>0</v>
      </c>
      <c r="T524" s="426">
        <v>0</v>
      </c>
    </row>
    <row r="525" spans="1:20" x14ac:dyDescent="0.35">
      <c r="A525" s="402" t="s">
        <v>3214</v>
      </c>
      <c r="B525" s="423" t="s">
        <v>3200</v>
      </c>
      <c r="C525" s="424">
        <v>0</v>
      </c>
      <c r="D525" s="424">
        <v>0</v>
      </c>
      <c r="E525" s="424">
        <v>0</v>
      </c>
      <c r="F525" s="424">
        <v>0</v>
      </c>
      <c r="G525" s="424">
        <v>0</v>
      </c>
      <c r="H525" s="424">
        <v>0</v>
      </c>
      <c r="I525" s="424">
        <v>0</v>
      </c>
      <c r="J525" s="424">
        <v>0</v>
      </c>
      <c r="K525" s="424">
        <v>0</v>
      </c>
      <c r="L525" s="424">
        <v>0</v>
      </c>
      <c r="M525" s="424">
        <v>0</v>
      </c>
      <c r="N525" s="424">
        <v>0</v>
      </c>
      <c r="O525" s="424">
        <v>0</v>
      </c>
      <c r="P525" s="424">
        <v>0</v>
      </c>
      <c r="Q525" s="424">
        <v>0</v>
      </c>
      <c r="R525" s="424">
        <v>0</v>
      </c>
      <c r="S525" s="425">
        <v>0</v>
      </c>
      <c r="T525" s="426">
        <v>0</v>
      </c>
    </row>
    <row r="526" spans="1:20" x14ac:dyDescent="0.35">
      <c r="A526" s="402" t="s">
        <v>3205</v>
      </c>
      <c r="B526" s="423" t="s">
        <v>3201</v>
      </c>
      <c r="C526" s="424">
        <v>0</v>
      </c>
      <c r="D526" s="424">
        <v>0</v>
      </c>
      <c r="E526" s="424">
        <v>0</v>
      </c>
      <c r="F526" s="424">
        <v>0</v>
      </c>
      <c r="G526" s="424">
        <v>0</v>
      </c>
      <c r="H526" s="424">
        <v>0</v>
      </c>
      <c r="I526" s="424">
        <v>0</v>
      </c>
      <c r="J526" s="424">
        <v>0</v>
      </c>
      <c r="K526" s="424">
        <v>0</v>
      </c>
      <c r="L526" s="424">
        <v>0</v>
      </c>
      <c r="M526" s="424">
        <v>0</v>
      </c>
      <c r="N526" s="424">
        <v>0</v>
      </c>
      <c r="O526" s="424">
        <v>0</v>
      </c>
      <c r="P526" s="424">
        <v>0</v>
      </c>
      <c r="Q526" s="424">
        <v>0</v>
      </c>
      <c r="R526" s="424">
        <v>0</v>
      </c>
      <c r="S526" s="425">
        <v>0</v>
      </c>
      <c r="T526" s="426">
        <v>0</v>
      </c>
    </row>
    <row r="527" spans="1:20" ht="15" thickBot="1" x14ac:dyDescent="0.4">
      <c r="A527" s="402"/>
      <c r="B527" s="427" t="s">
        <v>3202</v>
      </c>
      <c r="C527" s="428">
        <v>0</v>
      </c>
      <c r="D527" s="428">
        <v>0</v>
      </c>
      <c r="E527" s="428">
        <v>0</v>
      </c>
      <c r="F527" s="428">
        <v>0</v>
      </c>
      <c r="G527" s="428">
        <v>0</v>
      </c>
      <c r="H527" s="428">
        <v>0</v>
      </c>
      <c r="I527" s="428">
        <v>0</v>
      </c>
      <c r="J527" s="428">
        <v>0</v>
      </c>
      <c r="K527" s="428">
        <v>0</v>
      </c>
      <c r="L527" s="428">
        <v>0</v>
      </c>
      <c r="M527" s="428">
        <v>0</v>
      </c>
      <c r="N527" s="428">
        <v>0</v>
      </c>
      <c r="O527" s="428">
        <v>0</v>
      </c>
      <c r="P527" s="428">
        <v>0</v>
      </c>
      <c r="Q527" s="428">
        <v>0</v>
      </c>
      <c r="R527" s="428">
        <v>0</v>
      </c>
      <c r="S527" s="429">
        <v>0</v>
      </c>
      <c r="T527" s="430">
        <v>0</v>
      </c>
    </row>
    <row r="528" spans="1:20" x14ac:dyDescent="0.35">
      <c r="A528" s="418" t="s">
        <v>3215</v>
      </c>
      <c r="B528" s="419" t="s">
        <v>3313</v>
      </c>
      <c r="C528" s="424">
        <v>270695992.83999974</v>
      </c>
      <c r="D528" s="424">
        <v>229178376.58000022</v>
      </c>
      <c r="E528" s="424">
        <v>352662743.11000043</v>
      </c>
      <c r="F528" s="424">
        <v>447384424.1400007</v>
      </c>
      <c r="G528" s="424">
        <v>470431813.44999999</v>
      </c>
      <c r="H528" s="424">
        <v>441333772.43999976</v>
      </c>
      <c r="I528" s="424">
        <v>418834156.64999998</v>
      </c>
      <c r="J528" s="424">
        <v>413655234.18999964</v>
      </c>
      <c r="K528" s="424">
        <v>395245506.22999954</v>
      </c>
      <c r="L528" s="424">
        <v>386037712.91000032</v>
      </c>
      <c r="M528" s="424">
        <v>338891010.20000011</v>
      </c>
      <c r="N528" s="424">
        <v>191940671.82000011</v>
      </c>
      <c r="O528" s="424">
        <v>42974152.919999987</v>
      </c>
      <c r="P528" s="424">
        <v>277512.03999999998</v>
      </c>
      <c r="Q528" s="424">
        <v>0</v>
      </c>
      <c r="R528" s="424">
        <v>0</v>
      </c>
      <c r="S528" s="425">
        <v>4399543079.5200005</v>
      </c>
      <c r="T528" s="426">
        <v>4.757519614239842E-2</v>
      </c>
    </row>
    <row r="529" spans="1:20" x14ac:dyDescent="0.35">
      <c r="A529" s="402" t="s">
        <v>3215</v>
      </c>
      <c r="B529" s="423" t="s">
        <v>3198</v>
      </c>
      <c r="C529" s="424">
        <v>270695992.83999974</v>
      </c>
      <c r="D529" s="424">
        <v>229178376.58000022</v>
      </c>
      <c r="E529" s="424">
        <v>352662743.11000043</v>
      </c>
      <c r="F529" s="424">
        <v>446873051.25000072</v>
      </c>
      <c r="G529" s="424">
        <v>470183582.93000001</v>
      </c>
      <c r="H529" s="424">
        <v>441333772.43999976</v>
      </c>
      <c r="I529" s="424">
        <v>418834156.64999998</v>
      </c>
      <c r="J529" s="424">
        <v>413655234.18999964</v>
      </c>
      <c r="K529" s="424">
        <v>394590000.95999956</v>
      </c>
      <c r="L529" s="424">
        <v>386037712.91000032</v>
      </c>
      <c r="M529" s="424">
        <v>338616796.0800001</v>
      </c>
      <c r="N529" s="424">
        <v>191940671.82000011</v>
      </c>
      <c r="O529" s="424">
        <v>42974152.919999987</v>
      </c>
      <c r="P529" s="424">
        <v>277512.03999999998</v>
      </c>
      <c r="Q529" s="424">
        <v>0</v>
      </c>
      <c r="R529" s="424">
        <v>0</v>
      </c>
      <c r="S529" s="425">
        <v>4397853756.7200003</v>
      </c>
      <c r="T529" s="426">
        <v>0.99961602312570508</v>
      </c>
    </row>
    <row r="530" spans="1:20" x14ac:dyDescent="0.35">
      <c r="A530" s="402" t="s">
        <v>3215</v>
      </c>
      <c r="B530" s="423" t="s">
        <v>3199</v>
      </c>
      <c r="C530" s="424">
        <v>0</v>
      </c>
      <c r="D530" s="424">
        <v>0</v>
      </c>
      <c r="E530" s="424">
        <v>0</v>
      </c>
      <c r="F530" s="424">
        <v>182684.08</v>
      </c>
      <c r="G530" s="424">
        <v>248230.52</v>
      </c>
      <c r="H530" s="424">
        <v>0</v>
      </c>
      <c r="I530" s="424">
        <v>0</v>
      </c>
      <c r="J530" s="424">
        <v>0</v>
      </c>
      <c r="K530" s="424">
        <v>655505.27</v>
      </c>
      <c r="L530" s="424">
        <v>0</v>
      </c>
      <c r="M530" s="424">
        <v>0</v>
      </c>
      <c r="N530" s="424">
        <v>0</v>
      </c>
      <c r="O530" s="424">
        <v>0</v>
      </c>
      <c r="P530" s="424">
        <v>0</v>
      </c>
      <c r="Q530" s="424">
        <v>0</v>
      </c>
      <c r="R530" s="424">
        <v>0</v>
      </c>
      <c r="S530" s="425">
        <v>1086419.8700000001</v>
      </c>
      <c r="T530" s="426">
        <v>2.4693925036381979E-4</v>
      </c>
    </row>
    <row r="531" spans="1:20" x14ac:dyDescent="0.35">
      <c r="A531" s="402" t="s">
        <v>3215</v>
      </c>
      <c r="B531" s="423" t="s">
        <v>3200</v>
      </c>
      <c r="C531" s="424">
        <v>0</v>
      </c>
      <c r="D531" s="424">
        <v>0</v>
      </c>
      <c r="E531" s="424">
        <v>0</v>
      </c>
      <c r="F531" s="424">
        <v>328688.81</v>
      </c>
      <c r="G531" s="424">
        <v>0</v>
      </c>
      <c r="H531" s="424">
        <v>0</v>
      </c>
      <c r="I531" s="424">
        <v>0</v>
      </c>
      <c r="J531" s="424">
        <v>0</v>
      </c>
      <c r="K531" s="424">
        <v>0</v>
      </c>
      <c r="L531" s="424">
        <v>0</v>
      </c>
      <c r="M531" s="424">
        <v>274214.12</v>
      </c>
      <c r="N531" s="424">
        <v>0</v>
      </c>
      <c r="O531" s="424">
        <v>0</v>
      </c>
      <c r="P531" s="424">
        <v>0</v>
      </c>
      <c r="Q531" s="424">
        <v>0</v>
      </c>
      <c r="R531" s="424">
        <v>0</v>
      </c>
      <c r="S531" s="425">
        <v>602902.92999999993</v>
      </c>
      <c r="T531" s="426">
        <v>1.3703762393111466E-4</v>
      </c>
    </row>
    <row r="532" spans="1:20" x14ac:dyDescent="0.35">
      <c r="A532" s="402" t="s">
        <v>3205</v>
      </c>
      <c r="B532" s="423" t="s">
        <v>3201</v>
      </c>
      <c r="C532" s="424">
        <v>0</v>
      </c>
      <c r="D532" s="424">
        <v>0</v>
      </c>
      <c r="E532" s="424">
        <v>0</v>
      </c>
      <c r="F532" s="424">
        <v>0</v>
      </c>
      <c r="G532" s="424">
        <v>0</v>
      </c>
      <c r="H532" s="424">
        <v>0</v>
      </c>
      <c r="I532" s="424">
        <v>0</v>
      </c>
      <c r="J532" s="424">
        <v>0</v>
      </c>
      <c r="K532" s="424">
        <v>0</v>
      </c>
      <c r="L532" s="424">
        <v>0</v>
      </c>
      <c r="M532" s="424">
        <v>0</v>
      </c>
      <c r="N532" s="424">
        <v>0</v>
      </c>
      <c r="O532" s="424">
        <v>0</v>
      </c>
      <c r="P532" s="424">
        <v>0</v>
      </c>
      <c r="Q532" s="424">
        <v>0</v>
      </c>
      <c r="R532" s="424">
        <v>0</v>
      </c>
      <c r="S532" s="425">
        <v>0</v>
      </c>
      <c r="T532" s="426">
        <v>0</v>
      </c>
    </row>
    <row r="533" spans="1:20" ht="15" thickBot="1" x14ac:dyDescent="0.4">
      <c r="A533" s="402"/>
      <c r="B533" s="427" t="s">
        <v>3202</v>
      </c>
      <c r="C533" s="428">
        <v>0</v>
      </c>
      <c r="D533" s="428">
        <v>0</v>
      </c>
      <c r="E533" s="428">
        <v>0</v>
      </c>
      <c r="F533" s="428">
        <v>0</v>
      </c>
      <c r="G533" s="428">
        <v>0</v>
      </c>
      <c r="H533" s="428">
        <v>0</v>
      </c>
      <c r="I533" s="428">
        <v>0</v>
      </c>
      <c r="J533" s="428">
        <v>0</v>
      </c>
      <c r="K533" s="428">
        <v>0</v>
      </c>
      <c r="L533" s="428">
        <v>0</v>
      </c>
      <c r="M533" s="428">
        <v>0</v>
      </c>
      <c r="N533" s="428">
        <v>0</v>
      </c>
      <c r="O533" s="428">
        <v>0</v>
      </c>
      <c r="P533" s="428">
        <v>0</v>
      </c>
      <c r="Q533" s="428">
        <v>0</v>
      </c>
      <c r="R533" s="428">
        <v>0</v>
      </c>
      <c r="S533" s="429">
        <v>0</v>
      </c>
      <c r="T533" s="430">
        <v>0</v>
      </c>
    </row>
    <row r="534" spans="1:20" x14ac:dyDescent="0.35">
      <c r="A534" s="418" t="s">
        <v>3216</v>
      </c>
      <c r="B534" s="419" t="s">
        <v>3313</v>
      </c>
      <c r="C534" s="424">
        <v>51991218.919999979</v>
      </c>
      <c r="D534" s="424">
        <v>46437203.790000074</v>
      </c>
      <c r="E534" s="424">
        <v>75192150.379999995</v>
      </c>
      <c r="F534" s="424">
        <v>120865989.63000005</v>
      </c>
      <c r="G534" s="424">
        <v>115420872.14000006</v>
      </c>
      <c r="H534" s="424">
        <v>115982357.36000004</v>
      </c>
      <c r="I534" s="424">
        <v>153018584.6199998</v>
      </c>
      <c r="J534" s="424">
        <v>128984986.53000008</v>
      </c>
      <c r="K534" s="424">
        <v>102437296.09000003</v>
      </c>
      <c r="L534" s="424">
        <v>90706442.070000023</v>
      </c>
      <c r="M534" s="424">
        <v>99921472.819999933</v>
      </c>
      <c r="N534" s="424">
        <v>90350108.61999996</v>
      </c>
      <c r="O534" s="424">
        <v>127671071.06000003</v>
      </c>
      <c r="P534" s="424">
        <v>33315738.199999988</v>
      </c>
      <c r="Q534" s="424">
        <v>0</v>
      </c>
      <c r="R534" s="424">
        <v>0</v>
      </c>
      <c r="S534" s="425">
        <v>1352295492.23</v>
      </c>
      <c r="T534" s="426">
        <v>1.4623273854234571E-2</v>
      </c>
    </row>
    <row r="535" spans="1:20" x14ac:dyDescent="0.35">
      <c r="A535" s="402" t="s">
        <v>3216</v>
      </c>
      <c r="B535" s="423" t="s">
        <v>3198</v>
      </c>
      <c r="C535" s="424">
        <v>51991218.919999979</v>
      </c>
      <c r="D535" s="424">
        <v>46437203.790000074</v>
      </c>
      <c r="E535" s="424">
        <v>75071185.459999993</v>
      </c>
      <c r="F535" s="424">
        <v>120865989.63000005</v>
      </c>
      <c r="G535" s="424">
        <v>115244866.84000006</v>
      </c>
      <c r="H535" s="424">
        <v>115982357.36000004</v>
      </c>
      <c r="I535" s="424">
        <v>152725866.72999981</v>
      </c>
      <c r="J535" s="424">
        <v>128984986.53000008</v>
      </c>
      <c r="K535" s="424">
        <v>102437296.09000003</v>
      </c>
      <c r="L535" s="424">
        <v>90706442.070000023</v>
      </c>
      <c r="M535" s="424">
        <v>99921472.819999933</v>
      </c>
      <c r="N535" s="424">
        <v>90350108.61999996</v>
      </c>
      <c r="O535" s="424">
        <v>127671071.06000003</v>
      </c>
      <c r="P535" s="424">
        <v>33315738.199999988</v>
      </c>
      <c r="Q535" s="424">
        <v>0</v>
      </c>
      <c r="R535" s="424">
        <v>0</v>
      </c>
      <c r="S535" s="425">
        <v>1351705804.1199999</v>
      </c>
      <c r="T535" s="426">
        <v>0.99956393546130384</v>
      </c>
    </row>
    <row r="536" spans="1:20" x14ac:dyDescent="0.35">
      <c r="A536" s="402" t="s">
        <v>3216</v>
      </c>
      <c r="B536" s="423" t="s">
        <v>3199</v>
      </c>
      <c r="C536" s="424">
        <v>0</v>
      </c>
      <c r="D536" s="424">
        <v>0</v>
      </c>
      <c r="E536" s="424">
        <v>120964.92</v>
      </c>
      <c r="F536" s="424">
        <v>0</v>
      </c>
      <c r="G536" s="424">
        <v>176005.3</v>
      </c>
      <c r="H536" s="424">
        <v>0</v>
      </c>
      <c r="I536" s="424">
        <v>0</v>
      </c>
      <c r="J536" s="424">
        <v>0</v>
      </c>
      <c r="K536" s="424">
        <v>0</v>
      </c>
      <c r="L536" s="424">
        <v>0</v>
      </c>
      <c r="M536" s="424">
        <v>0</v>
      </c>
      <c r="N536" s="424">
        <v>0</v>
      </c>
      <c r="O536" s="424">
        <v>0</v>
      </c>
      <c r="P536" s="424">
        <v>0</v>
      </c>
      <c r="Q536" s="424">
        <v>0</v>
      </c>
      <c r="R536" s="424">
        <v>0</v>
      </c>
      <c r="S536" s="425">
        <v>296970.21999999997</v>
      </c>
      <c r="T536" s="426">
        <v>2.1960453296363642E-4</v>
      </c>
    </row>
    <row r="537" spans="1:20" x14ac:dyDescent="0.35">
      <c r="A537" s="402" t="s">
        <v>3216</v>
      </c>
      <c r="B537" s="423" t="s">
        <v>3200</v>
      </c>
      <c r="C537" s="424">
        <v>0</v>
      </c>
      <c r="D537" s="424">
        <v>0</v>
      </c>
      <c r="E537" s="424">
        <v>0</v>
      </c>
      <c r="F537" s="424">
        <v>0</v>
      </c>
      <c r="G537" s="424">
        <v>0</v>
      </c>
      <c r="H537" s="424">
        <v>0</v>
      </c>
      <c r="I537" s="424">
        <v>292717.89</v>
      </c>
      <c r="J537" s="424">
        <v>0</v>
      </c>
      <c r="K537" s="424">
        <v>0</v>
      </c>
      <c r="L537" s="424">
        <v>0</v>
      </c>
      <c r="M537" s="424">
        <v>0</v>
      </c>
      <c r="N537" s="424">
        <v>0</v>
      </c>
      <c r="O537" s="424">
        <v>0</v>
      </c>
      <c r="P537" s="424">
        <v>0</v>
      </c>
      <c r="Q537" s="424">
        <v>0</v>
      </c>
      <c r="R537" s="424">
        <v>0</v>
      </c>
      <c r="S537" s="425">
        <v>292717.89</v>
      </c>
      <c r="T537" s="426">
        <v>2.1646000573239671E-4</v>
      </c>
    </row>
    <row r="538" spans="1:20" x14ac:dyDescent="0.35">
      <c r="A538" s="402" t="s">
        <v>3205</v>
      </c>
      <c r="B538" s="423" t="s">
        <v>3201</v>
      </c>
      <c r="C538" s="424">
        <v>0</v>
      </c>
      <c r="D538" s="424">
        <v>0</v>
      </c>
      <c r="E538" s="424">
        <v>0</v>
      </c>
      <c r="F538" s="424">
        <v>0</v>
      </c>
      <c r="G538" s="424">
        <v>0</v>
      </c>
      <c r="H538" s="424">
        <v>0</v>
      </c>
      <c r="I538" s="424">
        <v>0</v>
      </c>
      <c r="J538" s="424">
        <v>0</v>
      </c>
      <c r="K538" s="424">
        <v>0</v>
      </c>
      <c r="L538" s="424">
        <v>0</v>
      </c>
      <c r="M538" s="424">
        <v>0</v>
      </c>
      <c r="N538" s="424">
        <v>0</v>
      </c>
      <c r="O538" s="424">
        <v>0</v>
      </c>
      <c r="P538" s="424">
        <v>0</v>
      </c>
      <c r="Q538" s="424">
        <v>0</v>
      </c>
      <c r="R538" s="424">
        <v>0</v>
      </c>
      <c r="S538" s="425">
        <v>0</v>
      </c>
      <c r="T538" s="426">
        <v>0</v>
      </c>
    </row>
    <row r="539" spans="1:20" ht="15" thickBot="1" x14ac:dyDescent="0.4">
      <c r="A539" s="402"/>
      <c r="B539" s="427" t="s">
        <v>3202</v>
      </c>
      <c r="C539" s="428">
        <v>0</v>
      </c>
      <c r="D539" s="428">
        <v>0</v>
      </c>
      <c r="E539" s="428">
        <v>0</v>
      </c>
      <c r="F539" s="428">
        <v>0</v>
      </c>
      <c r="G539" s="428">
        <v>0</v>
      </c>
      <c r="H539" s="428">
        <v>0</v>
      </c>
      <c r="I539" s="428">
        <v>0</v>
      </c>
      <c r="J539" s="428">
        <v>0</v>
      </c>
      <c r="K539" s="428">
        <v>0</v>
      </c>
      <c r="L539" s="428">
        <v>0</v>
      </c>
      <c r="M539" s="428">
        <v>0</v>
      </c>
      <c r="N539" s="428">
        <v>0</v>
      </c>
      <c r="O539" s="428">
        <v>0</v>
      </c>
      <c r="P539" s="428">
        <v>0</v>
      </c>
      <c r="Q539" s="428">
        <v>0</v>
      </c>
      <c r="R539" s="428">
        <v>0</v>
      </c>
      <c r="S539" s="429">
        <v>0</v>
      </c>
      <c r="T539" s="430">
        <v>0</v>
      </c>
    </row>
    <row r="540" spans="1:20" x14ac:dyDescent="0.35">
      <c r="A540" s="418" t="s">
        <v>3217</v>
      </c>
      <c r="B540" s="419" t="s">
        <v>3313</v>
      </c>
      <c r="C540" s="424">
        <v>5592346.6399999997</v>
      </c>
      <c r="D540" s="424">
        <v>4270061.45</v>
      </c>
      <c r="E540" s="424">
        <v>4997300.7999999989</v>
      </c>
      <c r="F540" s="424">
        <v>6849867.2299999986</v>
      </c>
      <c r="G540" s="424">
        <v>9461916.6099999994</v>
      </c>
      <c r="H540" s="424">
        <v>10737704.710000003</v>
      </c>
      <c r="I540" s="424">
        <v>17354769.890000004</v>
      </c>
      <c r="J540" s="424">
        <v>12655237.26</v>
      </c>
      <c r="K540" s="424">
        <v>14396455.269999998</v>
      </c>
      <c r="L540" s="424">
        <v>11092422.569999998</v>
      </c>
      <c r="M540" s="424">
        <v>11184668.839999998</v>
      </c>
      <c r="N540" s="424">
        <v>8076212.5200000005</v>
      </c>
      <c r="O540" s="424">
        <v>8096506.1799999997</v>
      </c>
      <c r="P540" s="424">
        <v>3255414.25</v>
      </c>
      <c r="Q540" s="424">
        <v>0</v>
      </c>
      <c r="R540" s="424">
        <v>0</v>
      </c>
      <c r="S540" s="425">
        <v>128020884.21999998</v>
      </c>
      <c r="T540" s="426">
        <v>1.3843752787515101E-3</v>
      </c>
    </row>
    <row r="541" spans="1:20" x14ac:dyDescent="0.35">
      <c r="A541" s="402" t="s">
        <v>3217</v>
      </c>
      <c r="B541" s="423" t="s">
        <v>3198</v>
      </c>
      <c r="C541" s="424">
        <v>5592346.6399999997</v>
      </c>
      <c r="D541" s="424">
        <v>4270061.45</v>
      </c>
      <c r="E541" s="424">
        <v>4997300.7999999989</v>
      </c>
      <c r="F541" s="424">
        <v>6849867.2299999986</v>
      </c>
      <c r="G541" s="424">
        <v>9461916.6099999994</v>
      </c>
      <c r="H541" s="424">
        <v>10737704.710000003</v>
      </c>
      <c r="I541" s="424">
        <v>17354769.890000004</v>
      </c>
      <c r="J541" s="424">
        <v>12365641.99</v>
      </c>
      <c r="K541" s="424">
        <v>14396455.269999998</v>
      </c>
      <c r="L541" s="424">
        <v>11092422.569999998</v>
      </c>
      <c r="M541" s="424">
        <v>11184668.839999998</v>
      </c>
      <c r="N541" s="424">
        <v>8076212.5200000005</v>
      </c>
      <c r="O541" s="424">
        <v>8096506.1799999997</v>
      </c>
      <c r="P541" s="424">
        <v>3255414.25</v>
      </c>
      <c r="Q541" s="424">
        <v>0</v>
      </c>
      <c r="R541" s="424">
        <v>0</v>
      </c>
      <c r="S541" s="425">
        <v>127731288.94999999</v>
      </c>
      <c r="T541" s="426">
        <v>0.99773790603178203</v>
      </c>
    </row>
    <row r="542" spans="1:20" x14ac:dyDescent="0.35">
      <c r="A542" s="402" t="s">
        <v>3217</v>
      </c>
      <c r="B542" s="423" t="s">
        <v>3199</v>
      </c>
      <c r="C542" s="424">
        <v>0</v>
      </c>
      <c r="D542" s="424">
        <v>0</v>
      </c>
      <c r="E542" s="424">
        <v>0</v>
      </c>
      <c r="F542" s="424">
        <v>0</v>
      </c>
      <c r="G542" s="424">
        <v>0</v>
      </c>
      <c r="H542" s="424">
        <v>0</v>
      </c>
      <c r="I542" s="424">
        <v>0</v>
      </c>
      <c r="J542" s="424">
        <v>289595.27</v>
      </c>
      <c r="K542" s="424">
        <v>0</v>
      </c>
      <c r="L542" s="424">
        <v>0</v>
      </c>
      <c r="M542" s="424">
        <v>0</v>
      </c>
      <c r="N542" s="424">
        <v>0</v>
      </c>
      <c r="O542" s="424">
        <v>0</v>
      </c>
      <c r="P542" s="424">
        <v>0</v>
      </c>
      <c r="Q542" s="424">
        <v>0</v>
      </c>
      <c r="R542" s="424">
        <v>0</v>
      </c>
      <c r="S542" s="425">
        <v>289595.27</v>
      </c>
      <c r="T542" s="426">
        <v>2.2620939682180242E-3</v>
      </c>
    </row>
    <row r="543" spans="1:20" x14ac:dyDescent="0.35">
      <c r="A543" s="402" t="s">
        <v>3217</v>
      </c>
      <c r="B543" s="423" t="s">
        <v>3200</v>
      </c>
      <c r="C543" s="424">
        <v>0</v>
      </c>
      <c r="D543" s="424">
        <v>0</v>
      </c>
      <c r="E543" s="424">
        <v>0</v>
      </c>
      <c r="F543" s="424">
        <v>0</v>
      </c>
      <c r="G543" s="424">
        <v>0</v>
      </c>
      <c r="H543" s="424">
        <v>0</v>
      </c>
      <c r="I543" s="424">
        <v>0</v>
      </c>
      <c r="J543" s="424">
        <v>0</v>
      </c>
      <c r="K543" s="424">
        <v>0</v>
      </c>
      <c r="L543" s="424">
        <v>0</v>
      </c>
      <c r="M543" s="424">
        <v>0</v>
      </c>
      <c r="N543" s="424">
        <v>0</v>
      </c>
      <c r="O543" s="424">
        <v>0</v>
      </c>
      <c r="P543" s="424">
        <v>0</v>
      </c>
      <c r="Q543" s="424">
        <v>0</v>
      </c>
      <c r="R543" s="424">
        <v>0</v>
      </c>
      <c r="S543" s="425">
        <v>0</v>
      </c>
      <c r="T543" s="426">
        <v>0</v>
      </c>
    </row>
    <row r="544" spans="1:20" x14ac:dyDescent="0.35">
      <c r="A544" s="402" t="s">
        <v>3205</v>
      </c>
      <c r="B544" s="423" t="s">
        <v>3201</v>
      </c>
      <c r="C544" s="424">
        <v>0</v>
      </c>
      <c r="D544" s="424">
        <v>0</v>
      </c>
      <c r="E544" s="424">
        <v>0</v>
      </c>
      <c r="F544" s="424">
        <v>0</v>
      </c>
      <c r="G544" s="424">
        <v>0</v>
      </c>
      <c r="H544" s="424">
        <v>0</v>
      </c>
      <c r="I544" s="424">
        <v>0</v>
      </c>
      <c r="J544" s="424">
        <v>0</v>
      </c>
      <c r="K544" s="424">
        <v>0</v>
      </c>
      <c r="L544" s="424">
        <v>0</v>
      </c>
      <c r="M544" s="424">
        <v>0</v>
      </c>
      <c r="N544" s="424">
        <v>0</v>
      </c>
      <c r="O544" s="424">
        <v>0</v>
      </c>
      <c r="P544" s="424">
        <v>0</v>
      </c>
      <c r="Q544" s="424">
        <v>0</v>
      </c>
      <c r="R544" s="424">
        <v>0</v>
      </c>
      <c r="S544" s="425">
        <v>0</v>
      </c>
      <c r="T544" s="426">
        <v>0</v>
      </c>
    </row>
    <row r="545" spans="1:20" ht="15" thickBot="1" x14ac:dyDescent="0.4">
      <c r="A545" s="431"/>
      <c r="B545" s="427" t="s">
        <v>3202</v>
      </c>
      <c r="C545" s="428">
        <v>0</v>
      </c>
      <c r="D545" s="428">
        <v>0</v>
      </c>
      <c r="E545" s="428">
        <v>0</v>
      </c>
      <c r="F545" s="428">
        <v>0</v>
      </c>
      <c r="G545" s="428">
        <v>0</v>
      </c>
      <c r="H545" s="428">
        <v>0</v>
      </c>
      <c r="I545" s="428">
        <v>0</v>
      </c>
      <c r="J545" s="428">
        <v>0</v>
      </c>
      <c r="K545" s="428">
        <v>0</v>
      </c>
      <c r="L545" s="428">
        <v>0</v>
      </c>
      <c r="M545" s="428">
        <v>0</v>
      </c>
      <c r="N545" s="428">
        <v>0</v>
      </c>
      <c r="O545" s="428">
        <v>0</v>
      </c>
      <c r="P545" s="428">
        <v>0</v>
      </c>
      <c r="Q545" s="428">
        <v>0</v>
      </c>
      <c r="R545" s="428">
        <v>0</v>
      </c>
      <c r="S545" s="429">
        <v>0</v>
      </c>
      <c r="T545" s="430">
        <v>0</v>
      </c>
    </row>
    <row r="546" spans="1:20" x14ac:dyDescent="0.35">
      <c r="A546" s="432" t="s">
        <v>91</v>
      </c>
      <c r="B546" s="433" t="s">
        <v>3313</v>
      </c>
      <c r="C546" s="425">
        <v>5109529587.4799891</v>
      </c>
      <c r="D546" s="425">
        <v>3884355400.7599974</v>
      </c>
      <c r="E546" s="425">
        <v>5290670432.4599981</v>
      </c>
      <c r="F546" s="425">
        <v>6415861329.270009</v>
      </c>
      <c r="G546" s="425">
        <v>7246125932.0999994</v>
      </c>
      <c r="H546" s="425">
        <v>8091526389.1099911</v>
      </c>
      <c r="I546" s="425">
        <v>8469234636.2399931</v>
      </c>
      <c r="J546" s="425">
        <v>7933040234.1000166</v>
      </c>
      <c r="K546" s="425">
        <v>6930476463.5700045</v>
      </c>
      <c r="L546" s="425">
        <v>6531347438.6999998</v>
      </c>
      <c r="M546" s="425">
        <v>6343325816.7200012</v>
      </c>
      <c r="N546" s="425">
        <v>6160724471.5099897</v>
      </c>
      <c r="O546" s="425">
        <v>6170124771.9599895</v>
      </c>
      <c r="P546" s="425">
        <v>6823132315.2099781</v>
      </c>
      <c r="Q546" s="425">
        <v>1032235530.9800011</v>
      </c>
      <c r="R546" s="425">
        <v>43852910.180000007</v>
      </c>
      <c r="S546" s="425">
        <v>92475563660.349945</v>
      </c>
      <c r="T546" s="426">
        <v>1</v>
      </c>
    </row>
    <row r="547" spans="1:20" x14ac:dyDescent="0.35">
      <c r="A547" s="434"/>
      <c r="B547" s="435" t="s">
        <v>3198</v>
      </c>
      <c r="C547" s="425">
        <v>5108750659.9899893</v>
      </c>
      <c r="D547" s="425">
        <v>3883565189.8199973</v>
      </c>
      <c r="E547" s="425">
        <v>5289448563.3599977</v>
      </c>
      <c r="F547" s="425">
        <v>6412375173.9600096</v>
      </c>
      <c r="G547" s="425">
        <v>7240767530.8000002</v>
      </c>
      <c r="H547" s="425">
        <v>8087802000.8099909</v>
      </c>
      <c r="I547" s="425">
        <v>8462234511.0199928</v>
      </c>
      <c r="J547" s="425">
        <v>7923621469.910017</v>
      </c>
      <c r="K547" s="425">
        <v>6923388439.3600044</v>
      </c>
      <c r="L547" s="425">
        <v>6528678604.2399998</v>
      </c>
      <c r="M547" s="425">
        <v>6337453786.6100006</v>
      </c>
      <c r="N547" s="425">
        <v>6154216481.5499897</v>
      </c>
      <c r="O547" s="425">
        <v>6165254896.559989</v>
      </c>
      <c r="P547" s="425">
        <v>6809474219.9399786</v>
      </c>
      <c r="Q547" s="425">
        <v>1028099494.6400012</v>
      </c>
      <c r="R547" s="425">
        <v>43852910.180000007</v>
      </c>
      <c r="S547" s="425">
        <v>92398983932.749939</v>
      </c>
      <c r="T547" s="426">
        <v>0.99917189228625547</v>
      </c>
    </row>
    <row r="548" spans="1:20" x14ac:dyDescent="0.35">
      <c r="A548" s="434"/>
      <c r="B548" s="435" t="s">
        <v>3199</v>
      </c>
      <c r="C548" s="425">
        <v>743771.55</v>
      </c>
      <c r="D548" s="425">
        <v>671473.80999999994</v>
      </c>
      <c r="E548" s="425">
        <v>1158049.5999999999</v>
      </c>
      <c r="F548" s="425">
        <v>1347097.53</v>
      </c>
      <c r="G548" s="425">
        <v>4278998.9399999995</v>
      </c>
      <c r="H548" s="425">
        <v>3280233.62</v>
      </c>
      <c r="I548" s="425">
        <v>6089178.8800000008</v>
      </c>
      <c r="J548" s="425">
        <v>7725261.0800000001</v>
      </c>
      <c r="K548" s="425">
        <v>5498124.4700000007</v>
      </c>
      <c r="L548" s="425">
        <v>2668834.46</v>
      </c>
      <c r="M548" s="425">
        <v>3752850.4299999997</v>
      </c>
      <c r="N548" s="425">
        <v>5409225.8400000008</v>
      </c>
      <c r="O548" s="425">
        <v>4535128.01</v>
      </c>
      <c r="P548" s="425">
        <v>11528285.120000001</v>
      </c>
      <c r="Q548" s="425">
        <v>3213866.67</v>
      </c>
      <c r="R548" s="425">
        <v>0</v>
      </c>
      <c r="S548" s="425">
        <v>61900380.010000005</v>
      </c>
      <c r="T548" s="426">
        <v>6.6937012936035302E-4</v>
      </c>
    </row>
    <row r="549" spans="1:20" x14ac:dyDescent="0.35">
      <c r="A549" s="434"/>
      <c r="B549" s="435" t="s">
        <v>3200</v>
      </c>
      <c r="C549" s="425">
        <v>35155.94</v>
      </c>
      <c r="D549" s="425">
        <v>118737.13</v>
      </c>
      <c r="E549" s="425">
        <v>63819.5</v>
      </c>
      <c r="F549" s="425">
        <v>2139057.7800000003</v>
      </c>
      <c r="G549" s="425">
        <v>1079402.3600000001</v>
      </c>
      <c r="H549" s="425">
        <v>444154.68</v>
      </c>
      <c r="I549" s="425">
        <v>910946.34</v>
      </c>
      <c r="J549" s="425">
        <v>1693503.11</v>
      </c>
      <c r="K549" s="425">
        <v>1589899.74</v>
      </c>
      <c r="L549" s="425">
        <v>0</v>
      </c>
      <c r="M549" s="425">
        <v>2119179.6800000002</v>
      </c>
      <c r="N549" s="425">
        <v>1098764.1200000001</v>
      </c>
      <c r="O549" s="425">
        <v>334747.39</v>
      </c>
      <c r="P549" s="425">
        <v>2129810.15</v>
      </c>
      <c r="Q549" s="425">
        <v>922169.67</v>
      </c>
      <c r="R549" s="425">
        <v>0</v>
      </c>
      <c r="S549" s="425">
        <v>14679347.590000004</v>
      </c>
      <c r="T549" s="426">
        <v>1.5873758438407829E-4</v>
      </c>
    </row>
    <row r="550" spans="1:20" x14ac:dyDescent="0.35">
      <c r="A550" s="402" t="s">
        <v>3205</v>
      </c>
      <c r="B550" s="435" t="s">
        <v>3201</v>
      </c>
      <c r="C550" s="424">
        <v>0</v>
      </c>
      <c r="D550" s="424">
        <v>0</v>
      </c>
      <c r="E550" s="425">
        <v>0</v>
      </c>
      <c r="F550" s="425">
        <v>0</v>
      </c>
      <c r="G550" s="425">
        <v>0</v>
      </c>
      <c r="H550" s="425">
        <v>0</v>
      </c>
      <c r="I550" s="425">
        <v>0</v>
      </c>
      <c r="J550" s="425">
        <v>0</v>
      </c>
      <c r="K550" s="425">
        <v>0</v>
      </c>
      <c r="L550" s="425">
        <v>0</v>
      </c>
      <c r="M550" s="425">
        <v>0</v>
      </c>
      <c r="N550" s="425">
        <v>0</v>
      </c>
      <c r="O550" s="425">
        <v>0</v>
      </c>
      <c r="P550" s="425">
        <v>0</v>
      </c>
      <c r="Q550" s="425">
        <v>0</v>
      </c>
      <c r="R550" s="425">
        <v>0</v>
      </c>
      <c r="S550" s="425">
        <v>0</v>
      </c>
      <c r="T550" s="426">
        <v>0</v>
      </c>
    </row>
    <row r="551" spans="1:20" ht="15" thickBot="1" x14ac:dyDescent="0.4">
      <c r="A551" s="431"/>
      <c r="B551" s="436" t="s">
        <v>3202</v>
      </c>
      <c r="C551" s="428">
        <v>0</v>
      </c>
      <c r="D551" s="428">
        <v>0</v>
      </c>
      <c r="E551" s="429">
        <v>0</v>
      </c>
      <c r="F551" s="429">
        <v>0</v>
      </c>
      <c r="G551" s="429">
        <v>0</v>
      </c>
      <c r="H551" s="429">
        <v>0</v>
      </c>
      <c r="I551" s="429">
        <v>0</v>
      </c>
      <c r="J551" s="429">
        <v>0</v>
      </c>
      <c r="K551" s="429">
        <v>0</v>
      </c>
      <c r="L551" s="429">
        <v>0</v>
      </c>
      <c r="M551" s="429">
        <v>0</v>
      </c>
      <c r="N551" s="429">
        <v>0</v>
      </c>
      <c r="O551" s="429">
        <v>0</v>
      </c>
      <c r="P551" s="429">
        <v>0</v>
      </c>
      <c r="Q551" s="429">
        <v>0</v>
      </c>
      <c r="R551" s="429">
        <v>0</v>
      </c>
      <c r="S551" s="429">
        <v>0</v>
      </c>
      <c r="T551" s="430">
        <v>0</v>
      </c>
    </row>
    <row r="552" spans="1:20" x14ac:dyDescent="0.35">
      <c r="T552" s="238"/>
    </row>
    <row r="553" spans="1:20" x14ac:dyDescent="0.35">
      <c r="A553" s="488" t="s">
        <v>3479</v>
      </c>
      <c r="B553" s="488"/>
      <c r="C553" s="488"/>
      <c r="D553" s="488"/>
      <c r="E553" s="488"/>
      <c r="F553" s="488"/>
      <c r="G553" s="488"/>
      <c r="H553" s="488"/>
      <c r="I553" s="488"/>
      <c r="J553" s="488"/>
      <c r="K553" s="488"/>
      <c r="L553" s="488"/>
      <c r="M553" s="488"/>
      <c r="N553" s="488"/>
      <c r="O553" s="488"/>
      <c r="P553" s="488"/>
      <c r="Q553" s="488"/>
      <c r="R553" s="488"/>
      <c r="S553" s="488"/>
      <c r="T553" s="488"/>
    </row>
    <row r="554" spans="1:20" x14ac:dyDescent="0.35">
      <c r="A554" s="488" t="s">
        <v>3480</v>
      </c>
      <c r="B554" s="488"/>
      <c r="C554" s="488"/>
      <c r="D554" s="488"/>
      <c r="E554" s="488"/>
      <c r="F554" s="488"/>
      <c r="G554" s="488"/>
      <c r="H554" s="488"/>
      <c r="I554" s="488"/>
      <c r="J554" s="488"/>
      <c r="K554" s="488"/>
      <c r="L554" s="488"/>
      <c r="M554" s="488"/>
      <c r="N554" s="488"/>
      <c r="O554" s="488"/>
      <c r="P554" s="488"/>
      <c r="Q554" s="488"/>
      <c r="R554" s="488"/>
      <c r="S554" s="488"/>
      <c r="T554" s="488"/>
    </row>
    <row r="555" spans="1:20" x14ac:dyDescent="0.35">
      <c r="A555" s="488" t="s">
        <v>3481</v>
      </c>
      <c r="B555" s="488"/>
      <c r="C555" s="488"/>
      <c r="D555" s="488"/>
      <c r="E555" s="488"/>
      <c r="F555" s="488"/>
      <c r="G555" s="488"/>
      <c r="H555" s="488"/>
      <c r="I555" s="488"/>
      <c r="J555" s="488"/>
      <c r="K555" s="488"/>
      <c r="L555" s="488"/>
      <c r="M555" s="488"/>
      <c r="N555" s="488"/>
      <c r="O555" s="488"/>
      <c r="P555" s="488"/>
      <c r="Q555" s="488"/>
      <c r="R555" s="488"/>
      <c r="S555" s="488"/>
      <c r="T555" s="488"/>
    </row>
    <row r="556" spans="1:20" x14ac:dyDescent="0.35">
      <c r="A556" s="488" t="s">
        <v>3482</v>
      </c>
      <c r="B556" s="488"/>
      <c r="C556" s="488"/>
      <c r="D556" s="488"/>
      <c r="E556" s="488"/>
      <c r="F556" s="488"/>
      <c r="G556" s="488"/>
      <c r="H556" s="488"/>
      <c r="I556" s="488"/>
      <c r="J556" s="488"/>
      <c r="K556" s="488"/>
      <c r="L556" s="488"/>
      <c r="M556" s="488"/>
      <c r="N556" s="488"/>
      <c r="O556" s="488"/>
      <c r="P556" s="488"/>
      <c r="Q556" s="488"/>
      <c r="R556" s="488"/>
      <c r="S556" s="488"/>
      <c r="T556" s="488"/>
    </row>
    <row r="557" spans="1:20" x14ac:dyDescent="0.35">
      <c r="A557" s="488" t="s">
        <v>3483</v>
      </c>
      <c r="B557" s="488"/>
      <c r="C557" s="488"/>
      <c r="D557" s="488"/>
      <c r="E557" s="488"/>
      <c r="F557" s="488"/>
      <c r="G557" s="488"/>
      <c r="H557" s="488"/>
      <c r="I557" s="488"/>
      <c r="J557" s="488"/>
      <c r="K557" s="488"/>
      <c r="L557" s="488"/>
      <c r="M557" s="488"/>
      <c r="N557" s="488"/>
      <c r="O557" s="488"/>
      <c r="P557" s="488"/>
      <c r="Q557" s="488"/>
      <c r="R557" s="488"/>
      <c r="S557" s="488"/>
      <c r="T557" s="488"/>
    </row>
    <row r="558" spans="1:20" x14ac:dyDescent="0.35">
      <c r="A558" s="181"/>
      <c r="B558" s="181"/>
      <c r="C558" s="181"/>
      <c r="D558" s="181"/>
      <c r="E558" s="181"/>
      <c r="F558" s="181"/>
      <c r="G558" s="181"/>
      <c r="H558" s="181"/>
      <c r="I558" s="181"/>
      <c r="J558" s="181"/>
      <c r="K558" s="181"/>
      <c r="L558" s="181"/>
      <c r="M558" s="181"/>
      <c r="N558" s="181"/>
      <c r="O558" s="181"/>
      <c r="P558" s="181"/>
      <c r="Q558" s="181"/>
      <c r="R558" s="181"/>
      <c r="S558" s="181"/>
      <c r="T558" s="181"/>
    </row>
    <row r="559" spans="1:20" x14ac:dyDescent="0.35">
      <c r="A559" s="238"/>
      <c r="B559" s="238"/>
      <c r="C559" s="238"/>
      <c r="D559" s="238"/>
      <c r="E559" s="238"/>
      <c r="F559" s="238"/>
      <c r="G559" s="238"/>
      <c r="H559" s="238"/>
      <c r="I559" s="238"/>
      <c r="J559" s="238"/>
      <c r="K559" s="238"/>
      <c r="L559" s="238"/>
      <c r="M559" s="238"/>
      <c r="N559" s="238"/>
      <c r="O559" s="238"/>
      <c r="P559" s="238"/>
      <c r="Q559" s="238"/>
      <c r="R559" s="238"/>
      <c r="S559" s="238"/>
      <c r="T559" s="238"/>
    </row>
    <row r="560" spans="1:20" ht="18.5" x14ac:dyDescent="0.45">
      <c r="A560" s="494" t="s">
        <v>3316</v>
      </c>
      <c r="B560" s="494"/>
      <c r="C560" s="494"/>
      <c r="D560" s="279"/>
      <c r="E560" s="279"/>
      <c r="F560" s="279"/>
      <c r="G560" s="279"/>
      <c r="H560" s="279"/>
      <c r="I560" s="279"/>
      <c r="J560" s="279"/>
      <c r="K560" s="279"/>
      <c r="L560" s="279"/>
      <c r="M560" s="279"/>
      <c r="N560" s="279"/>
      <c r="O560" s="279"/>
      <c r="P560" s="279"/>
      <c r="Q560" s="279"/>
      <c r="R560" s="279"/>
      <c r="S560" s="279"/>
      <c r="T560" s="238"/>
    </row>
    <row r="561" spans="1:20" x14ac:dyDescent="0.35">
      <c r="R561" s="238"/>
      <c r="T561" s="238"/>
    </row>
    <row r="562" spans="1:20" x14ac:dyDescent="0.35">
      <c r="R562" s="238"/>
      <c r="T562" s="238"/>
    </row>
    <row r="563" spans="1:20" x14ac:dyDescent="0.35">
      <c r="A563" s="495" t="s">
        <v>3317</v>
      </c>
      <c r="B563" s="495"/>
      <c r="C563" s="495"/>
      <c r="D563" s="495"/>
      <c r="E563" s="495"/>
      <c r="F563" s="495"/>
      <c r="G563" s="495"/>
      <c r="H563" s="495"/>
      <c r="I563" s="495"/>
      <c r="J563" s="495"/>
      <c r="K563" s="495"/>
      <c r="L563" s="495"/>
      <c r="M563" s="495"/>
      <c r="N563" s="495"/>
      <c r="O563" s="495"/>
      <c r="P563" s="495"/>
      <c r="Q563" s="495"/>
      <c r="R563" s="495"/>
      <c r="S563" s="495"/>
      <c r="T563" s="238"/>
    </row>
    <row r="564" spans="1:20" x14ac:dyDescent="0.35">
      <c r="A564" s="437" t="s">
        <v>3318</v>
      </c>
      <c r="B564" s="438" t="s">
        <v>3253</v>
      </c>
      <c r="C564" s="438" t="s">
        <v>3254</v>
      </c>
      <c r="D564" s="438" t="s">
        <v>3255</v>
      </c>
      <c r="E564" s="438" t="s">
        <v>3256</v>
      </c>
      <c r="F564" s="438" t="s">
        <v>3257</v>
      </c>
      <c r="G564" s="438" t="s">
        <v>3258</v>
      </c>
      <c r="H564" s="438" t="s">
        <v>3259</v>
      </c>
      <c r="I564" s="438" t="s">
        <v>3260</v>
      </c>
      <c r="J564" s="438" t="s">
        <v>3261</v>
      </c>
      <c r="K564" s="438" t="s">
        <v>3262</v>
      </c>
      <c r="L564" s="438" t="s">
        <v>3263</v>
      </c>
      <c r="M564" s="438" t="s">
        <v>3264</v>
      </c>
      <c r="N564" s="438" t="s">
        <v>3265</v>
      </c>
      <c r="O564" s="438" t="s">
        <v>3266</v>
      </c>
      <c r="P564" s="438" t="s">
        <v>3267</v>
      </c>
      <c r="Q564" s="438" t="s">
        <v>3311</v>
      </c>
      <c r="R564" s="438" t="s">
        <v>91</v>
      </c>
      <c r="S564" s="438" t="s">
        <v>3319</v>
      </c>
      <c r="T564" s="238"/>
    </row>
    <row r="565" spans="1:20" x14ac:dyDescent="0.35">
      <c r="A565" s="181" t="s">
        <v>3220</v>
      </c>
      <c r="B565" s="439">
        <v>18706353.920000006</v>
      </c>
      <c r="C565" s="439">
        <v>16755159.720000004</v>
      </c>
      <c r="D565" s="439">
        <v>18654125.189999994</v>
      </c>
      <c r="E565" s="439">
        <v>23928733.280000001</v>
      </c>
      <c r="F565" s="439">
        <v>22549282.829999987</v>
      </c>
      <c r="G565" s="439">
        <v>17151615.16</v>
      </c>
      <c r="H565" s="439">
        <v>12277979.049999997</v>
      </c>
      <c r="I565" s="439">
        <v>4248260.2699999996</v>
      </c>
      <c r="J565" s="439">
        <v>2901114.23</v>
      </c>
      <c r="K565" s="439">
        <v>6937121.3599999985</v>
      </c>
      <c r="L565" s="439">
        <v>1468664.6400000001</v>
      </c>
      <c r="M565" s="439">
        <v>2073336.74</v>
      </c>
      <c r="N565" s="439">
        <v>0</v>
      </c>
      <c r="O565" s="439">
        <v>610871.11</v>
      </c>
      <c r="P565" s="440">
        <v>1376070.92</v>
      </c>
      <c r="Q565" s="440">
        <v>0</v>
      </c>
      <c r="R565" s="441">
        <v>149638688.41999996</v>
      </c>
      <c r="S565" s="389">
        <v>1.6181430260820281E-3</v>
      </c>
      <c r="T565" s="238"/>
    </row>
    <row r="566" spans="1:20" x14ac:dyDescent="0.35">
      <c r="A566" s="181" t="s">
        <v>3320</v>
      </c>
      <c r="B566" s="439">
        <v>8148007.4299999997</v>
      </c>
      <c r="C566" s="439">
        <v>9542744.8700000029</v>
      </c>
      <c r="D566" s="439">
        <v>14759339.229999997</v>
      </c>
      <c r="E566" s="439">
        <v>22155394.41</v>
      </c>
      <c r="F566" s="439">
        <v>31730619.909999996</v>
      </c>
      <c r="G566" s="439">
        <v>26475378.079999994</v>
      </c>
      <c r="H566" s="439">
        <v>29254257.449999999</v>
      </c>
      <c r="I566" s="439">
        <v>24515854.660000011</v>
      </c>
      <c r="J566" s="439">
        <v>18256723.279999997</v>
      </c>
      <c r="K566" s="439">
        <v>15841138.079999996</v>
      </c>
      <c r="L566" s="439">
        <v>17516875.990000002</v>
      </c>
      <c r="M566" s="439">
        <v>20495715.34</v>
      </c>
      <c r="N566" s="439">
        <v>14683376.67</v>
      </c>
      <c r="O566" s="439">
        <v>15315742.579999998</v>
      </c>
      <c r="P566" s="440">
        <v>6386449.8700000001</v>
      </c>
      <c r="Q566" s="442">
        <v>0</v>
      </c>
      <c r="R566" s="441">
        <v>275077617.85000002</v>
      </c>
      <c r="S566" s="389">
        <v>2.9745979041590083E-3</v>
      </c>
      <c r="T566" s="238"/>
    </row>
    <row r="567" spans="1:20" x14ac:dyDescent="0.35">
      <c r="A567" s="181" t="s">
        <v>3321</v>
      </c>
      <c r="B567" s="439">
        <v>16269635.550000001</v>
      </c>
      <c r="C567" s="439">
        <v>20171089.490000013</v>
      </c>
      <c r="D567" s="439">
        <v>27817500.460000016</v>
      </c>
      <c r="E567" s="439">
        <v>34968142.910000019</v>
      </c>
      <c r="F567" s="439">
        <v>49215186.240000039</v>
      </c>
      <c r="G567" s="439">
        <v>65049215.040000007</v>
      </c>
      <c r="H567" s="439">
        <v>63703276.909999959</v>
      </c>
      <c r="I567" s="439">
        <v>54231669.500000007</v>
      </c>
      <c r="J567" s="439">
        <v>41355216.430000015</v>
      </c>
      <c r="K567" s="439">
        <v>38046892.069999993</v>
      </c>
      <c r="L567" s="439">
        <v>29019418.529999994</v>
      </c>
      <c r="M567" s="439">
        <v>31111563.010000005</v>
      </c>
      <c r="N567" s="439">
        <v>35295959.780000016</v>
      </c>
      <c r="O567" s="439">
        <v>41541344.559999995</v>
      </c>
      <c r="P567" s="439">
        <v>14312736.390000001</v>
      </c>
      <c r="Q567" s="442">
        <v>951445.92</v>
      </c>
      <c r="R567" s="441">
        <v>563060292.78999996</v>
      </c>
      <c r="S567" s="389">
        <v>6.088746805134845E-3</v>
      </c>
      <c r="T567" s="238"/>
    </row>
    <row r="568" spans="1:20" x14ac:dyDescent="0.35">
      <c r="A568" s="181" t="s">
        <v>3322</v>
      </c>
      <c r="B568" s="439">
        <v>60092997.290000029</v>
      </c>
      <c r="C568" s="439">
        <v>63295634.559999973</v>
      </c>
      <c r="D568" s="439">
        <v>102108056.73999996</v>
      </c>
      <c r="E568" s="439">
        <v>132899562.97000004</v>
      </c>
      <c r="F568" s="439">
        <v>164423298.49000004</v>
      </c>
      <c r="G568" s="439">
        <v>194203747.09000033</v>
      </c>
      <c r="H568" s="439">
        <v>216839072.96000004</v>
      </c>
      <c r="I568" s="439">
        <v>198768996.42000011</v>
      </c>
      <c r="J568" s="439">
        <v>172732240.12999997</v>
      </c>
      <c r="K568" s="439">
        <v>160060429.37000003</v>
      </c>
      <c r="L568" s="439">
        <v>148820815.54999995</v>
      </c>
      <c r="M568" s="439">
        <v>144802246.51000002</v>
      </c>
      <c r="N568" s="439">
        <v>135449081.21999997</v>
      </c>
      <c r="O568" s="439">
        <v>164343425.33000004</v>
      </c>
      <c r="P568" s="439">
        <v>27591349.609999999</v>
      </c>
      <c r="Q568" s="442">
        <v>2074585.8599999999</v>
      </c>
      <c r="R568" s="441">
        <v>2088505540.1000004</v>
      </c>
      <c r="S568" s="389">
        <v>2.2584404543569948E-2</v>
      </c>
      <c r="T568" s="238"/>
    </row>
    <row r="569" spans="1:20" x14ac:dyDescent="0.35">
      <c r="A569" s="181" t="s">
        <v>3323</v>
      </c>
      <c r="B569" s="439">
        <v>193278511.3699998</v>
      </c>
      <c r="C569" s="439">
        <v>176747162.10000002</v>
      </c>
      <c r="D569" s="439">
        <v>301982660.18999964</v>
      </c>
      <c r="E569" s="439">
        <v>377945641.92999965</v>
      </c>
      <c r="F569" s="439">
        <v>472877025.56999981</v>
      </c>
      <c r="G569" s="439">
        <v>526018191.31999964</v>
      </c>
      <c r="H569" s="439">
        <v>593347312.38000035</v>
      </c>
      <c r="I569" s="439">
        <v>542739285.88999999</v>
      </c>
      <c r="J569" s="439">
        <v>468387131.04000044</v>
      </c>
      <c r="K569" s="439">
        <v>451706447.7900002</v>
      </c>
      <c r="L569" s="439">
        <v>457128636.48000044</v>
      </c>
      <c r="M569" s="439">
        <v>426695198.33999991</v>
      </c>
      <c r="N569" s="439">
        <v>432597005.90000033</v>
      </c>
      <c r="O569" s="439">
        <v>440351363.31999993</v>
      </c>
      <c r="P569" s="439">
        <v>71687278.12000002</v>
      </c>
      <c r="Q569" s="442">
        <v>5469117.379999999</v>
      </c>
      <c r="R569" s="441">
        <v>5938957969.1199999</v>
      </c>
      <c r="S569" s="389">
        <v>6.4221916948059649E-2</v>
      </c>
      <c r="T569" s="238"/>
    </row>
    <row r="570" spans="1:20" x14ac:dyDescent="0.35">
      <c r="A570" s="181" t="s">
        <v>3324</v>
      </c>
      <c r="B570" s="439">
        <v>406624232.47999978</v>
      </c>
      <c r="C570" s="439">
        <v>367371456.97999966</v>
      </c>
      <c r="D570" s="439">
        <v>553769990.17000103</v>
      </c>
      <c r="E570" s="439">
        <v>712940376.10000074</v>
      </c>
      <c r="F570" s="439">
        <v>877034741.13999999</v>
      </c>
      <c r="G570" s="439">
        <v>1039227566.7499992</v>
      </c>
      <c r="H570" s="439">
        <v>1097062756.8999965</v>
      </c>
      <c r="I570" s="439">
        <v>1094997972.8899999</v>
      </c>
      <c r="J570" s="439">
        <v>949286897.98999894</v>
      </c>
      <c r="K570" s="439">
        <v>912985887.73000085</v>
      </c>
      <c r="L570" s="439">
        <v>963180572.77999842</v>
      </c>
      <c r="M570" s="439">
        <v>933674336.12000144</v>
      </c>
      <c r="N570" s="439">
        <v>1016237748.0799993</v>
      </c>
      <c r="O570" s="439">
        <v>1076971901.3200006</v>
      </c>
      <c r="P570" s="439">
        <v>187163535.81999996</v>
      </c>
      <c r="Q570" s="442">
        <v>9843266.2200000007</v>
      </c>
      <c r="R570" s="441">
        <v>12198373239.469995</v>
      </c>
      <c r="S570" s="389">
        <v>0.13190915260893071</v>
      </c>
      <c r="T570" s="238"/>
    </row>
    <row r="571" spans="1:20" x14ac:dyDescent="0.35">
      <c r="A571" s="181" t="s">
        <v>3325</v>
      </c>
      <c r="B571" s="439">
        <v>4406409849.4400187</v>
      </c>
      <c r="C571" s="439">
        <v>3230472153.0400171</v>
      </c>
      <c r="D571" s="439">
        <v>4271578760.4800005</v>
      </c>
      <c r="E571" s="439">
        <v>5111023477.6699944</v>
      </c>
      <c r="F571" s="439">
        <v>5628295777.9199581</v>
      </c>
      <c r="G571" s="439">
        <v>6223400675.6699972</v>
      </c>
      <c r="H571" s="439">
        <v>6456749980.5900021</v>
      </c>
      <c r="I571" s="439">
        <v>6013538194.4700251</v>
      </c>
      <c r="J571" s="439">
        <v>5277557140.4700041</v>
      </c>
      <c r="K571" s="439">
        <v>4945769522.2999964</v>
      </c>
      <c r="L571" s="439">
        <v>4726190832.7500038</v>
      </c>
      <c r="M571" s="439">
        <v>4601872075.4500055</v>
      </c>
      <c r="N571" s="439">
        <v>4535861600.3099985</v>
      </c>
      <c r="O571" s="439">
        <v>5083997666.9899731</v>
      </c>
      <c r="P571" s="439">
        <v>723718110.25000036</v>
      </c>
      <c r="Q571" s="439">
        <v>25514494.800000004</v>
      </c>
      <c r="R571" s="441">
        <v>71261950312.599991</v>
      </c>
      <c r="S571" s="389">
        <v>0.77060303816406373</v>
      </c>
      <c r="T571" s="238"/>
    </row>
    <row r="572" spans="1:20" x14ac:dyDescent="0.35">
      <c r="A572" s="443" t="s">
        <v>91</v>
      </c>
      <c r="B572" s="444">
        <v>5109529587.4800186</v>
      </c>
      <c r="C572" s="444">
        <v>3884355400.7600169</v>
      </c>
      <c r="D572" s="444">
        <v>5290670432.460001</v>
      </c>
      <c r="E572" s="444">
        <v>6415861329.2699947</v>
      </c>
      <c r="F572" s="444">
        <v>7246125932.0999584</v>
      </c>
      <c r="G572" s="444">
        <v>8091526389.1099968</v>
      </c>
      <c r="H572" s="444">
        <v>8469234636.2399988</v>
      </c>
      <c r="I572" s="444">
        <v>7933040234.1000252</v>
      </c>
      <c r="J572" s="444">
        <v>6930476463.5700035</v>
      </c>
      <c r="K572" s="444">
        <v>6531347438.6999969</v>
      </c>
      <c r="L572" s="444">
        <v>6343325816.7200031</v>
      </c>
      <c r="M572" s="444">
        <v>6160724471.5100069</v>
      </c>
      <c r="N572" s="444">
        <v>6170124771.9599981</v>
      </c>
      <c r="O572" s="444">
        <v>6823132315.2099743</v>
      </c>
      <c r="P572" s="444">
        <v>1032235530.9800004</v>
      </c>
      <c r="Q572" s="444">
        <v>43852910.180000007</v>
      </c>
      <c r="R572" s="444">
        <v>92475563660.349991</v>
      </c>
      <c r="S572" s="445">
        <v>0.99999999999999989</v>
      </c>
      <c r="T572" s="238"/>
    </row>
    <row r="573" spans="1:20" x14ac:dyDescent="0.35">
      <c r="B573" s="363"/>
      <c r="C573" s="363"/>
      <c r="D573" s="363"/>
      <c r="E573" s="363"/>
      <c r="F573" s="363"/>
      <c r="G573" s="363"/>
      <c r="H573" s="363"/>
      <c r="I573" s="363"/>
      <c r="J573" s="363"/>
      <c r="K573" s="363"/>
      <c r="L573" s="363"/>
      <c r="M573" s="363"/>
      <c r="N573" s="363"/>
      <c r="R573" s="238"/>
      <c r="T573" s="238"/>
    </row>
    <row r="574" spans="1:20" x14ac:dyDescent="0.35">
      <c r="A574" s="488" t="s">
        <v>3484</v>
      </c>
      <c r="B574" s="488"/>
      <c r="C574" s="488"/>
      <c r="D574" s="488"/>
      <c r="E574" s="488"/>
      <c r="F574" s="488"/>
      <c r="G574" s="488"/>
      <c r="H574" s="488"/>
      <c r="I574" s="488"/>
      <c r="J574" s="488"/>
      <c r="K574" s="488"/>
      <c r="L574" s="488"/>
      <c r="M574" s="488"/>
      <c r="N574" s="488"/>
      <c r="O574" s="488"/>
      <c r="P574" s="488"/>
      <c r="Q574" s="488"/>
      <c r="R574" s="488"/>
      <c r="S574" s="488"/>
      <c r="T574" s="238"/>
    </row>
    <row r="575" spans="1:20" ht="14.5" customHeight="1" x14ac:dyDescent="0.35">
      <c r="A575" s="493" t="s">
        <v>3485</v>
      </c>
      <c r="B575" s="493"/>
      <c r="C575" s="493"/>
      <c r="D575" s="493"/>
      <c r="E575" s="493"/>
      <c r="F575" s="493"/>
      <c r="G575" s="493"/>
      <c r="H575" s="493"/>
      <c r="I575" s="493"/>
      <c r="J575" s="493"/>
      <c r="K575" s="493"/>
      <c r="L575" s="493"/>
      <c r="M575" s="493"/>
      <c r="N575" s="493"/>
      <c r="O575" s="493"/>
      <c r="P575" s="493"/>
      <c r="Q575" s="493"/>
      <c r="R575" s="493"/>
      <c r="S575" s="493"/>
      <c r="T575" s="238"/>
    </row>
    <row r="576" spans="1:20" x14ac:dyDescent="0.35">
      <c r="A576" s="488" t="s">
        <v>3486</v>
      </c>
      <c r="B576" s="488"/>
      <c r="C576" s="488"/>
      <c r="D576" s="488"/>
      <c r="E576" s="488"/>
      <c r="F576" s="488"/>
      <c r="G576" s="488"/>
      <c r="H576" s="488"/>
      <c r="I576" s="488"/>
      <c r="J576" s="488"/>
      <c r="K576" s="488"/>
      <c r="L576" s="488"/>
      <c r="M576" s="488"/>
      <c r="N576" s="488"/>
      <c r="O576" s="488"/>
      <c r="P576" s="488"/>
      <c r="Q576" s="488"/>
      <c r="R576" s="488"/>
      <c r="S576" s="488"/>
      <c r="T576" s="238"/>
    </row>
  </sheetData>
  <mergeCells count="47">
    <mergeCell ref="A412:I412"/>
    <mergeCell ref="A413:I413"/>
    <mergeCell ref="A414:I414"/>
    <mergeCell ref="A465:C465"/>
    <mergeCell ref="A347:I347"/>
    <mergeCell ref="A348:I348"/>
    <mergeCell ref="A349:I349"/>
    <mergeCell ref="A350:I350"/>
    <mergeCell ref="A411:I411"/>
    <mergeCell ref="A251:G251"/>
    <mergeCell ref="A272:G272"/>
    <mergeCell ref="A179:G179"/>
    <mergeCell ref="A575:S575"/>
    <mergeCell ref="A576:S576"/>
    <mergeCell ref="A553:T553"/>
    <mergeCell ref="A554:T554"/>
    <mergeCell ref="A555:T555"/>
    <mergeCell ref="A560:C560"/>
    <mergeCell ref="A563:S563"/>
    <mergeCell ref="A574:S574"/>
    <mergeCell ref="A556:T556"/>
    <mergeCell ref="A557:T557"/>
    <mergeCell ref="A466:T466"/>
    <mergeCell ref="A345:I345"/>
    <mergeCell ref="A346:I346"/>
    <mergeCell ref="A344:I344"/>
    <mergeCell ref="A292:B292"/>
    <mergeCell ref="A293:B293"/>
    <mergeCell ref="A294:B294"/>
    <mergeCell ref="A295:B295"/>
    <mergeCell ref="A296:B296"/>
    <mergeCell ref="A297:B297"/>
    <mergeCell ref="A298:B298"/>
    <mergeCell ref="A299:B299"/>
    <mergeCell ref="A301:I302"/>
    <mergeCell ref="A177:G177"/>
    <mergeCell ref="A5:G7"/>
    <mergeCell ref="A9:G11"/>
    <mergeCell ref="A13:G15"/>
    <mergeCell ref="A17:G19"/>
    <mergeCell ref="A57:C57"/>
    <mergeCell ref="A136:F136"/>
    <mergeCell ref="A151:B151"/>
    <mergeCell ref="A155:B155"/>
    <mergeCell ref="A112:G112"/>
    <mergeCell ref="A111:G111"/>
    <mergeCell ref="A110:G110"/>
  </mergeCells>
  <conditionalFormatting sqref="D196:E203">
    <cfRule type="cellIs" dxfId="2" priority="2" stopIfTrue="1" operator="equal">
      <formula>"PASS"</formula>
    </cfRule>
    <cfRule type="cellIs" dxfId="1" priority="3" stopIfTrue="1" operator="equal">
      <formula>"FAIL"</formula>
    </cfRule>
  </conditionalFormatting>
  <conditionalFormatting sqref="F139:F144">
    <cfRule type="containsText" dxfId="0" priority="1" operator="containsText" text="WARNING">
      <formula>NOT(ISERROR(SEARCH("WARNING",F139)))</formula>
    </cfRule>
  </conditionalFormatting>
  <pageMargins left="0.7" right="0.7" top="0.75" bottom="0.75" header="0.3" footer="0.3"/>
  <pageSetup paperSize="9" scale="36" orientation="portrait" r:id="rId1"/>
  <rowBreaks count="4" manualBreakCount="4">
    <brk id="112" max="6" man="1"/>
    <brk id="181" max="6" man="1"/>
    <brk id="277" max="6" man="1"/>
    <brk id="350" max="6" man="1"/>
  </rowBreaks>
  <colBreaks count="1" manualBreakCount="1">
    <brk id="7" max="1048575" man="1"/>
  </colBreaks>
  <ignoredErrors>
    <ignoredError sqref="B60"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36" sqref="C36"/>
    </sheetView>
  </sheetViews>
  <sheetFormatPr defaultColWidth="8.81640625" defaultRowHeight="14.5" outlineLevelRow="1" x14ac:dyDescent="0.35"/>
  <cols>
    <col min="1" max="1" width="13.1796875" style="23" customWidth="1"/>
    <col min="2" max="2" width="60.54296875" style="23" bestFit="1" customWidth="1"/>
    <col min="3" max="7" width="41" style="23" customWidth="1"/>
    <col min="8" max="8" width="7.1796875" style="23" customWidth="1"/>
    <col min="9" max="9" width="92"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3" ht="45" customHeight="1" x14ac:dyDescent="0.35">
      <c r="A1" s="498" t="s">
        <v>1469</v>
      </c>
      <c r="B1" s="498"/>
    </row>
    <row r="2" spans="1:13" ht="31" x14ac:dyDescent="0.35">
      <c r="A2" s="20" t="s">
        <v>1468</v>
      </c>
      <c r="B2" s="20"/>
      <c r="C2" s="21"/>
      <c r="D2" s="21"/>
      <c r="E2" s="21"/>
      <c r="F2" s="180" t="s">
        <v>2992</v>
      </c>
      <c r="G2" s="55"/>
      <c r="H2" s="21"/>
      <c r="I2" s="20"/>
      <c r="J2" s="21"/>
      <c r="K2" s="21"/>
      <c r="L2" s="21"/>
      <c r="M2" s="21"/>
    </row>
    <row r="3" spans="1:13" ht="15" thickBot="1" x14ac:dyDescent="0.4">
      <c r="A3" s="21"/>
      <c r="B3" s="22"/>
      <c r="C3" s="22"/>
      <c r="D3" s="21"/>
      <c r="E3" s="21"/>
      <c r="F3" s="21"/>
      <c r="G3" s="21"/>
      <c r="H3" s="21"/>
      <c r="L3" s="21"/>
      <c r="M3" s="21"/>
    </row>
    <row r="4" spans="1:13" ht="19" thickBot="1" x14ac:dyDescent="0.4">
      <c r="A4" s="24"/>
      <c r="B4" s="25" t="s">
        <v>22</v>
      </c>
      <c r="C4" s="26" t="s">
        <v>23</v>
      </c>
      <c r="D4" s="24"/>
      <c r="E4" s="24"/>
      <c r="F4" s="21"/>
      <c r="G4" s="21"/>
      <c r="H4" s="21"/>
      <c r="I4" s="178"/>
      <c r="J4" s="178"/>
      <c r="L4" s="21"/>
      <c r="M4" s="21"/>
    </row>
    <row r="5" spans="1:13" ht="15" thickBot="1" x14ac:dyDescent="0.4">
      <c r="H5" s="21"/>
      <c r="I5" s="178"/>
      <c r="L5" s="21"/>
      <c r="M5" s="21"/>
    </row>
    <row r="6" spans="1:13" ht="18.5" x14ac:dyDescent="0.35">
      <c r="A6" s="27"/>
      <c r="B6" s="28" t="s">
        <v>1372</v>
      </c>
      <c r="C6" s="27"/>
      <c r="E6" s="29"/>
      <c r="F6" s="29"/>
      <c r="G6" s="29"/>
      <c r="H6" s="21"/>
      <c r="I6" s="178"/>
      <c r="L6" s="21"/>
      <c r="M6" s="21"/>
    </row>
    <row r="7" spans="1:13" x14ac:dyDescent="0.35">
      <c r="B7" s="31" t="s">
        <v>1467</v>
      </c>
      <c r="H7" s="21"/>
      <c r="I7" s="178"/>
      <c r="L7" s="21"/>
      <c r="M7" s="21"/>
    </row>
    <row r="8" spans="1:13" x14ac:dyDescent="0.35">
      <c r="B8" s="31" t="s">
        <v>1385</v>
      </c>
      <c r="H8" s="21"/>
      <c r="I8" s="178"/>
      <c r="L8" s="21"/>
      <c r="M8" s="21"/>
    </row>
    <row r="9" spans="1:13" ht="15" thickBot="1" x14ac:dyDescent="0.4">
      <c r="B9" s="32" t="s">
        <v>1407</v>
      </c>
      <c r="H9" s="21"/>
      <c r="L9" s="21"/>
      <c r="M9" s="21"/>
    </row>
    <row r="10" spans="1:13" x14ac:dyDescent="0.35">
      <c r="B10" s="33"/>
      <c r="H10" s="21"/>
      <c r="I10" s="179"/>
      <c r="L10" s="21"/>
      <c r="M10" s="21"/>
    </row>
    <row r="11" spans="1:13" x14ac:dyDescent="0.35">
      <c r="B11" s="33"/>
      <c r="H11" s="21"/>
      <c r="I11" s="179"/>
      <c r="L11" s="21"/>
      <c r="M11" s="21"/>
    </row>
    <row r="12" spans="1:13" ht="37" x14ac:dyDescent="0.35">
      <c r="A12" s="34" t="s">
        <v>31</v>
      </c>
      <c r="B12" s="34" t="s">
        <v>1455</v>
      </c>
      <c r="C12" s="35"/>
      <c r="D12" s="35"/>
      <c r="E12" s="35"/>
      <c r="F12" s="35"/>
      <c r="G12" s="35"/>
      <c r="H12" s="21"/>
      <c r="L12" s="21"/>
      <c r="M12" s="21"/>
    </row>
    <row r="13" spans="1:13" ht="15" customHeight="1" x14ac:dyDescent="0.35">
      <c r="A13" s="42"/>
      <c r="B13" s="43" t="s">
        <v>1384</v>
      </c>
      <c r="C13" s="42" t="s">
        <v>1454</v>
      </c>
      <c r="D13" s="42" t="s">
        <v>1465</v>
      </c>
      <c r="E13" s="44"/>
      <c r="F13" s="45"/>
      <c r="G13" s="45"/>
      <c r="H13" s="21"/>
      <c r="L13" s="21"/>
      <c r="M13" s="21"/>
    </row>
    <row r="14" spans="1:13" x14ac:dyDescent="0.35">
      <c r="A14" s="23" t="s">
        <v>1373</v>
      </c>
      <c r="B14" s="40" t="s">
        <v>1338</v>
      </c>
      <c r="C14" s="88" t="s">
        <v>1449</v>
      </c>
      <c r="D14" s="88" t="s">
        <v>1449</v>
      </c>
      <c r="E14" s="29"/>
      <c r="F14" s="29"/>
      <c r="G14" s="29"/>
      <c r="H14" s="21"/>
      <c r="L14" s="21"/>
      <c r="M14" s="21"/>
    </row>
    <row r="15" spans="1:13" x14ac:dyDescent="0.35">
      <c r="A15" s="23" t="s">
        <v>1374</v>
      </c>
      <c r="B15" s="40" t="s">
        <v>350</v>
      </c>
      <c r="C15" s="23" t="s">
        <v>33</v>
      </c>
      <c r="D15" s="23" t="s">
        <v>33</v>
      </c>
      <c r="E15" s="29"/>
      <c r="F15" s="29"/>
      <c r="G15" s="29"/>
      <c r="H15" s="21"/>
      <c r="L15" s="21"/>
      <c r="M15" s="21"/>
    </row>
    <row r="16" spans="1:13" x14ac:dyDescent="0.35">
      <c r="A16" s="23" t="s">
        <v>1375</v>
      </c>
      <c r="B16" s="40" t="s">
        <v>1339</v>
      </c>
      <c r="C16" s="23" t="s">
        <v>33</v>
      </c>
      <c r="D16" s="23" t="s">
        <v>33</v>
      </c>
      <c r="E16" s="29"/>
      <c r="F16" s="29"/>
      <c r="G16" s="29"/>
      <c r="H16" s="21"/>
      <c r="L16" s="21"/>
      <c r="M16" s="21"/>
    </row>
    <row r="17" spans="1:13" x14ac:dyDescent="0.35">
      <c r="A17" s="23" t="s">
        <v>1376</v>
      </c>
      <c r="B17" s="40" t="s">
        <v>1340</v>
      </c>
      <c r="C17" s="23" t="s">
        <v>33</v>
      </c>
      <c r="D17" s="23" t="s">
        <v>33</v>
      </c>
      <c r="E17" s="29"/>
      <c r="F17" s="29"/>
      <c r="G17" s="29"/>
      <c r="H17" s="21"/>
      <c r="L17" s="21"/>
      <c r="M17" s="21"/>
    </row>
    <row r="18" spans="1:13" x14ac:dyDescent="0.35">
      <c r="A18" s="23" t="s">
        <v>1377</v>
      </c>
      <c r="B18" s="40" t="s">
        <v>1341</v>
      </c>
      <c r="C18" s="23" t="s">
        <v>33</v>
      </c>
      <c r="D18" s="23" t="s">
        <v>33</v>
      </c>
      <c r="E18" s="29"/>
      <c r="F18" s="29"/>
      <c r="G18" s="29"/>
      <c r="H18" s="21"/>
      <c r="L18" s="21"/>
      <c r="M18" s="21"/>
    </row>
    <row r="19" spans="1:13" x14ac:dyDescent="0.35">
      <c r="A19" s="23" t="s">
        <v>1378</v>
      </c>
      <c r="B19" s="40" t="s">
        <v>1342</v>
      </c>
      <c r="C19" s="23" t="s">
        <v>33</v>
      </c>
      <c r="D19" s="23" t="s">
        <v>33</v>
      </c>
      <c r="E19" s="29"/>
      <c r="F19" s="29"/>
      <c r="G19" s="29"/>
      <c r="H19" s="21"/>
      <c r="L19" s="21"/>
      <c r="M19" s="21"/>
    </row>
    <row r="20" spans="1:13" x14ac:dyDescent="0.35">
      <c r="A20" s="23" t="s">
        <v>1379</v>
      </c>
      <c r="B20" s="40" t="s">
        <v>1343</v>
      </c>
      <c r="C20" s="23" t="s">
        <v>33</v>
      </c>
      <c r="D20" s="23" t="s">
        <v>33</v>
      </c>
      <c r="E20" s="29"/>
      <c r="F20" s="29"/>
      <c r="G20" s="29"/>
      <c r="H20" s="21"/>
      <c r="L20" s="21"/>
      <c r="M20" s="21"/>
    </row>
    <row r="21" spans="1:13" x14ac:dyDescent="0.35">
      <c r="A21" s="23" t="s">
        <v>1380</v>
      </c>
      <c r="B21" s="40" t="s">
        <v>1344</v>
      </c>
      <c r="C21" s="23" t="s">
        <v>33</v>
      </c>
      <c r="D21" s="23" t="s">
        <v>33</v>
      </c>
      <c r="E21" s="29"/>
      <c r="F21" s="29"/>
      <c r="G21" s="29"/>
      <c r="H21" s="21"/>
      <c r="L21" s="21"/>
      <c r="M21" s="21"/>
    </row>
    <row r="22" spans="1:13" x14ac:dyDescent="0.35">
      <c r="A22" s="23" t="s">
        <v>1381</v>
      </c>
      <c r="B22" s="40" t="s">
        <v>1345</v>
      </c>
      <c r="C22" s="23" t="s">
        <v>33</v>
      </c>
      <c r="D22" s="23" t="s">
        <v>33</v>
      </c>
      <c r="E22" s="29"/>
      <c r="F22" s="29"/>
      <c r="G22" s="29"/>
      <c r="H22" s="21"/>
      <c r="L22" s="21"/>
      <c r="M22" s="21"/>
    </row>
    <row r="23" spans="1:13" x14ac:dyDescent="0.35">
      <c r="A23" s="23" t="s">
        <v>1382</v>
      </c>
      <c r="B23" s="40" t="s">
        <v>1451</v>
      </c>
      <c r="C23" s="23" t="s">
        <v>33</v>
      </c>
      <c r="D23" s="23" t="s">
        <v>33</v>
      </c>
      <c r="E23" s="29"/>
      <c r="F23" s="29"/>
      <c r="G23" s="29"/>
      <c r="H23" s="21"/>
      <c r="L23" s="21"/>
      <c r="M23" s="21"/>
    </row>
    <row r="24" spans="1:13" x14ac:dyDescent="0.35">
      <c r="A24" s="23" t="s">
        <v>1453</v>
      </c>
      <c r="B24" s="40" t="s">
        <v>1452</v>
      </c>
      <c r="C24" s="23" t="s">
        <v>33</v>
      </c>
      <c r="D24" s="23" t="s">
        <v>33</v>
      </c>
      <c r="E24" s="29"/>
      <c r="F24" s="29"/>
      <c r="G24" s="29"/>
      <c r="H24" s="21"/>
      <c r="L24" s="21"/>
      <c r="M24" s="21"/>
    </row>
    <row r="25" spans="1:13" outlineLevel="1" x14ac:dyDescent="0.35">
      <c r="A25" s="23" t="s">
        <v>1383</v>
      </c>
      <c r="B25" s="38" t="s">
        <v>2535</v>
      </c>
      <c r="C25" s="23" t="s">
        <v>33</v>
      </c>
      <c r="D25" s="23" t="s">
        <v>33</v>
      </c>
      <c r="E25" s="29"/>
      <c r="F25" s="29"/>
      <c r="G25" s="29"/>
      <c r="H25" s="21"/>
      <c r="L25" s="21"/>
      <c r="M25" s="21"/>
    </row>
    <row r="26" spans="1:13" outlineLevel="1" x14ac:dyDescent="0.35">
      <c r="A26" s="23" t="s">
        <v>1386</v>
      </c>
      <c r="B26" s="154"/>
      <c r="C26" s="136"/>
      <c r="D26" s="136"/>
      <c r="E26" s="29"/>
      <c r="F26" s="29"/>
      <c r="G26" s="29"/>
      <c r="H26" s="21"/>
      <c r="L26" s="21"/>
      <c r="M26" s="21"/>
    </row>
    <row r="27" spans="1:13" outlineLevel="1" x14ac:dyDescent="0.35">
      <c r="A27" s="23" t="s">
        <v>1387</v>
      </c>
      <c r="B27" s="154"/>
      <c r="C27" s="136"/>
      <c r="D27" s="136"/>
      <c r="E27" s="29"/>
      <c r="F27" s="29"/>
      <c r="G27" s="29"/>
      <c r="H27" s="21"/>
      <c r="L27" s="21"/>
      <c r="M27" s="21"/>
    </row>
    <row r="28" spans="1:13" outlineLevel="1" x14ac:dyDescent="0.35">
      <c r="A28" s="23" t="s">
        <v>1388</v>
      </c>
      <c r="B28" s="154"/>
      <c r="C28" s="136"/>
      <c r="D28" s="136"/>
      <c r="E28" s="29"/>
      <c r="F28" s="29"/>
      <c r="G28" s="29"/>
      <c r="H28" s="21"/>
      <c r="L28" s="21"/>
      <c r="M28" s="21"/>
    </row>
    <row r="29" spans="1:13" outlineLevel="1" x14ac:dyDescent="0.35">
      <c r="A29" s="23" t="s">
        <v>1389</v>
      </c>
      <c r="B29" s="154"/>
      <c r="C29" s="136"/>
      <c r="D29" s="136"/>
      <c r="E29" s="29"/>
      <c r="F29" s="29"/>
      <c r="G29" s="29"/>
      <c r="H29" s="21"/>
      <c r="L29" s="21"/>
      <c r="M29" s="21"/>
    </row>
    <row r="30" spans="1:13" outlineLevel="1" x14ac:dyDescent="0.35">
      <c r="A30" s="23" t="s">
        <v>1390</v>
      </c>
      <c r="B30" s="154"/>
      <c r="C30" s="136"/>
      <c r="D30" s="136"/>
      <c r="E30" s="29"/>
      <c r="F30" s="29"/>
      <c r="G30" s="29"/>
      <c r="H30" s="21"/>
      <c r="L30" s="21"/>
      <c r="M30" s="21"/>
    </row>
    <row r="31" spans="1:13" outlineLevel="1" x14ac:dyDescent="0.35">
      <c r="A31" s="23" t="s">
        <v>1391</v>
      </c>
      <c r="B31" s="154"/>
      <c r="C31" s="136"/>
      <c r="D31" s="136"/>
      <c r="E31" s="29"/>
      <c r="F31" s="29"/>
      <c r="G31" s="29"/>
      <c r="H31" s="21"/>
      <c r="L31" s="21"/>
      <c r="M31" s="21"/>
    </row>
    <row r="32" spans="1:13" outlineLevel="1" x14ac:dyDescent="0.35">
      <c r="A32" s="23" t="s">
        <v>1392</v>
      </c>
      <c r="B32" s="154"/>
      <c r="C32" s="136"/>
      <c r="D32" s="136"/>
      <c r="E32" s="29"/>
      <c r="F32" s="29"/>
      <c r="G32" s="29"/>
      <c r="H32" s="21"/>
      <c r="L32" s="21"/>
      <c r="M32" s="21"/>
    </row>
    <row r="33" spans="1:13" ht="18.5" x14ac:dyDescent="0.35">
      <c r="A33" s="35"/>
      <c r="B33" s="34" t="s">
        <v>1385</v>
      </c>
      <c r="C33" s="35"/>
      <c r="D33" s="35"/>
      <c r="E33" s="35"/>
      <c r="F33" s="35"/>
      <c r="G33" s="35"/>
      <c r="H33" s="21"/>
      <c r="L33" s="21"/>
      <c r="M33" s="21"/>
    </row>
    <row r="34" spans="1:13" ht="15" customHeight="1" x14ac:dyDescent="0.35">
      <c r="A34" s="42"/>
      <c r="B34" s="43" t="s">
        <v>1346</v>
      </c>
      <c r="C34" s="42" t="s">
        <v>1462</v>
      </c>
      <c r="D34" s="42" t="s">
        <v>1465</v>
      </c>
      <c r="E34" s="42" t="s">
        <v>1347</v>
      </c>
      <c r="F34" s="45"/>
      <c r="G34" s="45"/>
      <c r="H34" s="21"/>
      <c r="L34" s="21"/>
      <c r="M34" s="21"/>
    </row>
    <row r="35" spans="1:13" x14ac:dyDescent="0.35">
      <c r="A35" s="23" t="s">
        <v>1408</v>
      </c>
      <c r="B35" s="88" t="s">
        <v>1449</v>
      </c>
      <c r="C35" s="88" t="s">
        <v>1463</v>
      </c>
      <c r="D35" s="88" t="s">
        <v>1450</v>
      </c>
      <c r="E35" s="88" t="s">
        <v>1448</v>
      </c>
      <c r="F35" s="89"/>
      <c r="G35" s="89"/>
      <c r="H35" s="21"/>
      <c r="L35" s="21"/>
      <c r="M35" s="21"/>
    </row>
    <row r="36" spans="1:13" x14ac:dyDescent="0.35">
      <c r="A36" s="23" t="s">
        <v>1409</v>
      </c>
      <c r="B36" s="40" t="s">
        <v>1348</v>
      </c>
      <c r="C36" s="23" t="s">
        <v>33</v>
      </c>
      <c r="D36" s="23" t="s">
        <v>33</v>
      </c>
      <c r="E36" s="23" t="s">
        <v>33</v>
      </c>
      <c r="H36" s="21"/>
      <c r="L36" s="21"/>
      <c r="M36" s="21"/>
    </row>
    <row r="37" spans="1:13" x14ac:dyDescent="0.35">
      <c r="A37" s="23" t="s">
        <v>1410</v>
      </c>
      <c r="B37" s="40" t="s">
        <v>1349</v>
      </c>
      <c r="C37" s="23" t="s">
        <v>33</v>
      </c>
      <c r="D37" s="23" t="s">
        <v>33</v>
      </c>
      <c r="E37" s="23" t="s">
        <v>33</v>
      </c>
      <c r="H37" s="21"/>
      <c r="L37" s="21"/>
      <c r="M37" s="21"/>
    </row>
    <row r="38" spans="1:13" x14ac:dyDescent="0.35">
      <c r="A38" s="23" t="s">
        <v>1411</v>
      </c>
      <c r="B38" s="40" t="s">
        <v>1350</v>
      </c>
      <c r="C38" s="23" t="s">
        <v>33</v>
      </c>
      <c r="D38" s="23" t="s">
        <v>33</v>
      </c>
      <c r="E38" s="23" t="s">
        <v>33</v>
      </c>
      <c r="H38" s="21"/>
      <c r="L38" s="21"/>
      <c r="M38" s="21"/>
    </row>
    <row r="39" spans="1:13" x14ac:dyDescent="0.35">
      <c r="A39" s="23" t="s">
        <v>1412</v>
      </c>
      <c r="B39" s="40" t="s">
        <v>1351</v>
      </c>
      <c r="C39" s="23" t="s">
        <v>33</v>
      </c>
      <c r="D39" s="23" t="s">
        <v>33</v>
      </c>
      <c r="E39" s="23" t="s">
        <v>33</v>
      </c>
      <c r="H39" s="21"/>
      <c r="L39" s="21"/>
      <c r="M39" s="21"/>
    </row>
    <row r="40" spans="1:13" x14ac:dyDescent="0.35">
      <c r="A40" s="23" t="s">
        <v>1413</v>
      </c>
      <c r="B40" s="40" t="s">
        <v>1352</v>
      </c>
      <c r="C40" s="23" t="s">
        <v>33</v>
      </c>
      <c r="D40" s="23" t="s">
        <v>33</v>
      </c>
      <c r="E40" s="23" t="s">
        <v>33</v>
      </c>
      <c r="H40" s="21"/>
      <c r="L40" s="21"/>
      <c r="M40" s="21"/>
    </row>
    <row r="41" spans="1:13" x14ac:dyDescent="0.35">
      <c r="A41" s="23" t="s">
        <v>1414</v>
      </c>
      <c r="B41" s="40" t="s">
        <v>1353</v>
      </c>
      <c r="C41" s="23" t="s">
        <v>33</v>
      </c>
      <c r="D41" s="23" t="s">
        <v>33</v>
      </c>
      <c r="E41" s="23" t="s">
        <v>33</v>
      </c>
      <c r="H41" s="21"/>
      <c r="L41" s="21"/>
      <c r="M41" s="21"/>
    </row>
    <row r="42" spans="1:13" x14ac:dyDescent="0.35">
      <c r="A42" s="23" t="s">
        <v>1415</v>
      </c>
      <c r="B42" s="40" t="s">
        <v>1354</v>
      </c>
      <c r="C42" s="23" t="s">
        <v>33</v>
      </c>
      <c r="D42" s="23" t="s">
        <v>33</v>
      </c>
      <c r="E42" s="23" t="s">
        <v>33</v>
      </c>
      <c r="H42" s="21"/>
      <c r="L42" s="21"/>
      <c r="M42" s="21"/>
    </row>
    <row r="43" spans="1:13" x14ac:dyDescent="0.35">
      <c r="A43" s="23" t="s">
        <v>1416</v>
      </c>
      <c r="B43" s="40" t="s">
        <v>1355</v>
      </c>
      <c r="C43" s="23" t="s">
        <v>33</v>
      </c>
      <c r="D43" s="23" t="s">
        <v>33</v>
      </c>
      <c r="E43" s="23" t="s">
        <v>33</v>
      </c>
      <c r="H43" s="21"/>
      <c r="L43" s="21"/>
      <c r="M43" s="21"/>
    </row>
    <row r="44" spans="1:13" x14ac:dyDescent="0.35">
      <c r="A44" s="23" t="s">
        <v>1417</v>
      </c>
      <c r="B44" s="40" t="s">
        <v>1356</v>
      </c>
      <c r="C44" s="23" t="s">
        <v>33</v>
      </c>
      <c r="D44" s="23" t="s">
        <v>33</v>
      </c>
      <c r="E44" s="23" t="s">
        <v>33</v>
      </c>
      <c r="H44" s="21"/>
      <c r="L44" s="21"/>
      <c r="M44" s="21"/>
    </row>
    <row r="45" spans="1:13" x14ac:dyDescent="0.35">
      <c r="A45" s="23" t="s">
        <v>1418</v>
      </c>
      <c r="B45" s="40" t="s">
        <v>1357</v>
      </c>
      <c r="C45" s="23" t="s">
        <v>33</v>
      </c>
      <c r="D45" s="23" t="s">
        <v>33</v>
      </c>
      <c r="E45" s="23" t="s">
        <v>33</v>
      </c>
      <c r="H45" s="21"/>
      <c r="L45" s="21"/>
      <c r="M45" s="21"/>
    </row>
    <row r="46" spans="1:13" x14ac:dyDescent="0.35">
      <c r="A46" s="23" t="s">
        <v>1419</v>
      </c>
      <c r="B46" s="40" t="s">
        <v>1358</v>
      </c>
      <c r="C46" s="23" t="s">
        <v>33</v>
      </c>
      <c r="D46" s="23" t="s">
        <v>33</v>
      </c>
      <c r="E46" s="23" t="s">
        <v>33</v>
      </c>
      <c r="H46" s="21"/>
      <c r="L46" s="21"/>
      <c r="M46" s="21"/>
    </row>
    <row r="47" spans="1:13" x14ac:dyDescent="0.35">
      <c r="A47" s="23" t="s">
        <v>1420</v>
      </c>
      <c r="B47" s="40" t="s">
        <v>1359</v>
      </c>
      <c r="C47" s="23" t="s">
        <v>33</v>
      </c>
      <c r="D47" s="23" t="s">
        <v>33</v>
      </c>
      <c r="E47" s="23" t="s">
        <v>33</v>
      </c>
      <c r="H47" s="21"/>
      <c r="L47" s="21"/>
      <c r="M47" s="21"/>
    </row>
    <row r="48" spans="1:13" x14ac:dyDescent="0.35">
      <c r="A48" s="23" t="s">
        <v>1421</v>
      </c>
      <c r="B48" s="40" t="s">
        <v>1360</v>
      </c>
      <c r="C48" s="23" t="s">
        <v>33</v>
      </c>
      <c r="D48" s="23" t="s">
        <v>33</v>
      </c>
      <c r="E48" s="23" t="s">
        <v>33</v>
      </c>
      <c r="H48" s="21"/>
      <c r="L48" s="21"/>
      <c r="M48" s="21"/>
    </row>
    <row r="49" spans="1:13" x14ac:dyDescent="0.35">
      <c r="A49" s="23" t="s">
        <v>1422</v>
      </c>
      <c r="B49" s="40" t="s">
        <v>1361</v>
      </c>
      <c r="C49" s="23" t="s">
        <v>33</v>
      </c>
      <c r="D49" s="23" t="s">
        <v>33</v>
      </c>
      <c r="E49" s="23" t="s">
        <v>33</v>
      </c>
      <c r="H49" s="21"/>
      <c r="L49" s="21"/>
      <c r="M49" s="21"/>
    </row>
    <row r="50" spans="1:13" x14ac:dyDescent="0.35">
      <c r="A50" s="23" t="s">
        <v>1423</v>
      </c>
      <c r="B50" s="40" t="s">
        <v>1362</v>
      </c>
      <c r="C50" s="23" t="s">
        <v>33</v>
      </c>
      <c r="D50" s="23" t="s">
        <v>33</v>
      </c>
      <c r="E50" s="23" t="s">
        <v>33</v>
      </c>
      <c r="H50" s="21"/>
      <c r="L50" s="21"/>
      <c r="M50" s="21"/>
    </row>
    <row r="51" spans="1:13" x14ac:dyDescent="0.35">
      <c r="A51" s="23" t="s">
        <v>1424</v>
      </c>
      <c r="B51" s="40" t="s">
        <v>1363</v>
      </c>
      <c r="C51" s="23" t="s">
        <v>33</v>
      </c>
      <c r="D51" s="23" t="s">
        <v>33</v>
      </c>
      <c r="E51" s="23" t="s">
        <v>33</v>
      </c>
      <c r="H51" s="21"/>
      <c r="L51" s="21"/>
      <c r="M51" s="21"/>
    </row>
    <row r="52" spans="1:13" x14ac:dyDescent="0.35">
      <c r="A52" s="23" t="s">
        <v>1425</v>
      </c>
      <c r="B52" s="40" t="s">
        <v>1364</v>
      </c>
      <c r="C52" s="23" t="s">
        <v>33</v>
      </c>
      <c r="D52" s="23" t="s">
        <v>33</v>
      </c>
      <c r="E52" s="23" t="s">
        <v>33</v>
      </c>
      <c r="H52" s="21"/>
      <c r="L52" s="21"/>
      <c r="M52" s="21"/>
    </row>
    <row r="53" spans="1:13" x14ac:dyDescent="0.35">
      <c r="A53" s="23" t="s">
        <v>1426</v>
      </c>
      <c r="B53" s="40" t="s">
        <v>1365</v>
      </c>
      <c r="C53" s="23" t="s">
        <v>33</v>
      </c>
      <c r="D53" s="23" t="s">
        <v>33</v>
      </c>
      <c r="E53" s="23" t="s">
        <v>33</v>
      </c>
      <c r="H53" s="21"/>
      <c r="L53" s="21"/>
      <c r="M53" s="21"/>
    </row>
    <row r="54" spans="1:13" x14ac:dyDescent="0.35">
      <c r="A54" s="23" t="s">
        <v>1427</v>
      </c>
      <c r="B54" s="40" t="s">
        <v>1366</v>
      </c>
      <c r="C54" s="23" t="s">
        <v>33</v>
      </c>
      <c r="D54" s="23" t="s">
        <v>33</v>
      </c>
      <c r="E54" s="23" t="s">
        <v>33</v>
      </c>
      <c r="H54" s="21"/>
      <c r="L54" s="21"/>
      <c r="M54" s="21"/>
    </row>
    <row r="55" spans="1:13" x14ac:dyDescent="0.35">
      <c r="A55" s="23" t="s">
        <v>1428</v>
      </c>
      <c r="B55" s="40" t="s">
        <v>1367</v>
      </c>
      <c r="C55" s="23" t="s">
        <v>33</v>
      </c>
      <c r="D55" s="23" t="s">
        <v>33</v>
      </c>
      <c r="E55" s="23" t="s">
        <v>33</v>
      </c>
      <c r="H55" s="21"/>
      <c r="L55" s="21"/>
      <c r="M55" s="21"/>
    </row>
    <row r="56" spans="1:13" x14ac:dyDescent="0.35">
      <c r="A56" s="23" t="s">
        <v>1429</v>
      </c>
      <c r="B56" s="40" t="s">
        <v>1368</v>
      </c>
      <c r="C56" s="23" t="s">
        <v>33</v>
      </c>
      <c r="D56" s="23" t="s">
        <v>33</v>
      </c>
      <c r="E56" s="23" t="s">
        <v>33</v>
      </c>
      <c r="H56" s="21"/>
      <c r="L56" s="21"/>
      <c r="M56" s="21"/>
    </row>
    <row r="57" spans="1:13" x14ac:dyDescent="0.35">
      <c r="A57" s="23" t="s">
        <v>1430</v>
      </c>
      <c r="B57" s="40" t="s">
        <v>1369</v>
      </c>
      <c r="C57" s="23" t="s">
        <v>33</v>
      </c>
      <c r="D57" s="23" t="s">
        <v>33</v>
      </c>
      <c r="E57" s="23" t="s">
        <v>33</v>
      </c>
      <c r="H57" s="21"/>
      <c r="L57" s="21"/>
      <c r="M57" s="21"/>
    </row>
    <row r="58" spans="1:13" x14ac:dyDescent="0.35">
      <c r="A58" s="23" t="s">
        <v>1431</v>
      </c>
      <c r="B58" s="40" t="s">
        <v>1370</v>
      </c>
      <c r="C58" s="23" t="s">
        <v>33</v>
      </c>
      <c r="D58" s="23" t="s">
        <v>33</v>
      </c>
      <c r="E58" s="23" t="s">
        <v>33</v>
      </c>
      <c r="H58" s="21"/>
      <c r="L58" s="21"/>
      <c r="M58" s="21"/>
    </row>
    <row r="59" spans="1:13" x14ac:dyDescent="0.35">
      <c r="A59" s="23" t="s">
        <v>1432</v>
      </c>
      <c r="B59" s="40" t="s">
        <v>1371</v>
      </c>
      <c r="C59" s="23" t="s">
        <v>33</v>
      </c>
      <c r="D59" s="23" t="s">
        <v>33</v>
      </c>
      <c r="E59" s="23" t="s">
        <v>33</v>
      </c>
      <c r="H59" s="21"/>
      <c r="L59" s="21"/>
      <c r="M59" s="21"/>
    </row>
    <row r="60" spans="1:13" outlineLevel="1" x14ac:dyDescent="0.35">
      <c r="A60" s="23" t="s">
        <v>1393</v>
      </c>
      <c r="B60" s="40"/>
      <c r="E60" s="40"/>
      <c r="F60" s="40"/>
      <c r="G60" s="40"/>
      <c r="H60" s="21"/>
      <c r="L60" s="21"/>
      <c r="M60" s="21"/>
    </row>
    <row r="61" spans="1:13" outlineLevel="1" x14ac:dyDescent="0.35">
      <c r="A61" s="23" t="s">
        <v>1394</v>
      </c>
      <c r="B61" s="40"/>
      <c r="E61" s="40"/>
      <c r="F61" s="40"/>
      <c r="G61" s="40"/>
      <c r="H61" s="21"/>
      <c r="L61" s="21"/>
      <c r="M61" s="21"/>
    </row>
    <row r="62" spans="1:13" outlineLevel="1" x14ac:dyDescent="0.35">
      <c r="A62" s="23" t="s">
        <v>1395</v>
      </c>
      <c r="B62" s="40"/>
      <c r="E62" s="40"/>
      <c r="F62" s="40"/>
      <c r="G62" s="40"/>
      <c r="H62" s="21"/>
      <c r="L62" s="21"/>
      <c r="M62" s="21"/>
    </row>
    <row r="63" spans="1:13" outlineLevel="1" x14ac:dyDescent="0.35">
      <c r="A63" s="23" t="s">
        <v>1396</v>
      </c>
      <c r="B63" s="40"/>
      <c r="E63" s="40"/>
      <c r="F63" s="40"/>
      <c r="G63" s="40"/>
      <c r="H63" s="21"/>
      <c r="L63" s="21"/>
      <c r="M63" s="21"/>
    </row>
    <row r="64" spans="1:13" outlineLevel="1" x14ac:dyDescent="0.35">
      <c r="A64" s="23" t="s">
        <v>1397</v>
      </c>
      <c r="B64" s="40"/>
      <c r="E64" s="40"/>
      <c r="F64" s="40"/>
      <c r="G64" s="40"/>
      <c r="H64" s="21"/>
      <c r="L64" s="21"/>
      <c r="M64" s="21"/>
    </row>
    <row r="65" spans="1:14" outlineLevel="1" x14ac:dyDescent="0.35">
      <c r="A65" s="23" t="s">
        <v>1398</v>
      </c>
      <c r="B65" s="40"/>
      <c r="E65" s="40"/>
      <c r="F65" s="40"/>
      <c r="G65" s="40"/>
      <c r="H65" s="21"/>
      <c r="L65" s="21"/>
      <c r="M65" s="21"/>
    </row>
    <row r="66" spans="1:14" outlineLevel="1" x14ac:dyDescent="0.35">
      <c r="A66" s="23" t="s">
        <v>1399</v>
      </c>
      <c r="B66" s="40"/>
      <c r="E66" s="40"/>
      <c r="F66" s="40"/>
      <c r="G66" s="40"/>
      <c r="H66" s="21"/>
      <c r="L66" s="21"/>
      <c r="M66" s="21"/>
    </row>
    <row r="67" spans="1:14" outlineLevel="1" x14ac:dyDescent="0.35">
      <c r="A67" s="23" t="s">
        <v>1400</v>
      </c>
      <c r="B67" s="40"/>
      <c r="E67" s="40"/>
      <c r="F67" s="40"/>
      <c r="G67" s="40"/>
      <c r="H67" s="21"/>
      <c r="L67" s="21"/>
      <c r="M67" s="21"/>
    </row>
    <row r="68" spans="1:14" outlineLevel="1" x14ac:dyDescent="0.35">
      <c r="A68" s="23" t="s">
        <v>1401</v>
      </c>
      <c r="B68" s="40"/>
      <c r="E68" s="40"/>
      <c r="F68" s="40"/>
      <c r="G68" s="40"/>
      <c r="H68" s="21"/>
      <c r="L68" s="21"/>
      <c r="M68" s="21"/>
    </row>
    <row r="69" spans="1:14" outlineLevel="1" x14ac:dyDescent="0.35">
      <c r="A69" s="23" t="s">
        <v>1402</v>
      </c>
      <c r="B69" s="40"/>
      <c r="E69" s="40"/>
      <c r="F69" s="40"/>
      <c r="G69" s="40"/>
      <c r="H69" s="21"/>
      <c r="L69" s="21"/>
      <c r="M69" s="21"/>
    </row>
    <row r="70" spans="1:14" outlineLevel="1" x14ac:dyDescent="0.35">
      <c r="A70" s="23" t="s">
        <v>1403</v>
      </c>
      <c r="B70" s="40"/>
      <c r="E70" s="40"/>
      <c r="F70" s="40"/>
      <c r="G70" s="40"/>
      <c r="H70" s="21"/>
      <c r="L70" s="21"/>
      <c r="M70" s="21"/>
    </row>
    <row r="71" spans="1:14" outlineLevel="1" x14ac:dyDescent="0.35">
      <c r="A71" s="23" t="s">
        <v>1404</v>
      </c>
      <c r="B71" s="40"/>
      <c r="E71" s="40"/>
      <c r="F71" s="40"/>
      <c r="G71" s="40"/>
      <c r="H71" s="21"/>
      <c r="L71" s="21"/>
      <c r="M71" s="21"/>
    </row>
    <row r="72" spans="1:14" outlineLevel="1" x14ac:dyDescent="0.35">
      <c r="A72" s="23" t="s">
        <v>1405</v>
      </c>
      <c r="B72" s="40"/>
      <c r="E72" s="40"/>
      <c r="F72" s="40"/>
      <c r="G72" s="40"/>
      <c r="H72" s="21"/>
      <c r="L72" s="21"/>
      <c r="M72" s="21"/>
    </row>
    <row r="73" spans="1:14" ht="18.5" x14ac:dyDescent="0.35">
      <c r="A73" s="35"/>
      <c r="B73" s="34" t="s">
        <v>1407</v>
      </c>
      <c r="C73" s="35"/>
      <c r="D73" s="35"/>
      <c r="E73" s="35"/>
      <c r="F73" s="35"/>
      <c r="G73" s="35"/>
      <c r="H73" s="21"/>
    </row>
    <row r="74" spans="1:14" ht="15" customHeight="1" x14ac:dyDescent="0.35">
      <c r="A74" s="42"/>
      <c r="B74" s="43" t="s">
        <v>729</v>
      </c>
      <c r="C74" s="42" t="s">
        <v>1466</v>
      </c>
      <c r="D74" s="42"/>
      <c r="E74" s="45"/>
      <c r="F74" s="45"/>
      <c r="G74" s="45"/>
      <c r="H74" s="53"/>
      <c r="I74" s="53"/>
      <c r="J74" s="53"/>
      <c r="K74" s="53"/>
      <c r="L74" s="53"/>
      <c r="M74" s="53"/>
      <c r="N74" s="53"/>
    </row>
    <row r="75" spans="1:14" x14ac:dyDescent="0.35">
      <c r="A75" s="23" t="s">
        <v>1433</v>
      </c>
      <c r="B75" s="23" t="s">
        <v>2966</v>
      </c>
      <c r="C75" s="188" t="s">
        <v>33</v>
      </c>
      <c r="H75" s="21"/>
    </row>
    <row r="76" spans="1:14" x14ac:dyDescent="0.35">
      <c r="A76" s="23" t="s">
        <v>1434</v>
      </c>
      <c r="B76" s="23" t="s">
        <v>2967</v>
      </c>
      <c r="C76" s="188" t="s">
        <v>33</v>
      </c>
      <c r="H76" s="21"/>
    </row>
    <row r="77" spans="1:14" outlineLevel="1" x14ac:dyDescent="0.35">
      <c r="A77" s="23" t="s">
        <v>1435</v>
      </c>
      <c r="H77" s="21"/>
    </row>
    <row r="78" spans="1:14" outlineLevel="1" x14ac:dyDescent="0.35">
      <c r="A78" s="23" t="s">
        <v>1436</v>
      </c>
      <c r="H78" s="21"/>
    </row>
    <row r="79" spans="1:14" outlineLevel="1" x14ac:dyDescent="0.35">
      <c r="A79" s="23" t="s">
        <v>1437</v>
      </c>
      <c r="H79" s="21"/>
    </row>
    <row r="80" spans="1:14" outlineLevel="1" x14ac:dyDescent="0.35">
      <c r="A80" s="23" t="s">
        <v>1438</v>
      </c>
      <c r="H80" s="21"/>
    </row>
    <row r="81" spans="1:8" x14ac:dyDescent="0.35">
      <c r="A81" s="42"/>
      <c r="B81" s="43" t="s">
        <v>1439</v>
      </c>
      <c r="C81" s="42" t="s">
        <v>432</v>
      </c>
      <c r="D81" s="42" t="s">
        <v>433</v>
      </c>
      <c r="E81" s="45" t="s">
        <v>741</v>
      </c>
      <c r="F81" s="45" t="s">
        <v>926</v>
      </c>
      <c r="G81" s="45" t="s">
        <v>1461</v>
      </c>
      <c r="H81" s="21"/>
    </row>
    <row r="82" spans="1:8" x14ac:dyDescent="0.35">
      <c r="A82" s="23" t="s">
        <v>1440</v>
      </c>
      <c r="B82" s="23" t="s">
        <v>1515</v>
      </c>
      <c r="C82" s="23" t="s">
        <v>33</v>
      </c>
      <c r="D82" s="23" t="s">
        <v>33</v>
      </c>
      <c r="E82" s="23" t="s">
        <v>33</v>
      </c>
      <c r="F82" s="23" t="s">
        <v>33</v>
      </c>
      <c r="G82" s="23" t="s">
        <v>33</v>
      </c>
      <c r="H82" s="21"/>
    </row>
    <row r="83" spans="1:8" x14ac:dyDescent="0.35">
      <c r="A83" s="23" t="s">
        <v>1441</v>
      </c>
      <c r="B83" s="23" t="s">
        <v>1458</v>
      </c>
      <c r="C83" s="23" t="s">
        <v>33</v>
      </c>
      <c r="D83" s="23" t="s">
        <v>33</v>
      </c>
      <c r="E83" s="23" t="s">
        <v>33</v>
      </c>
      <c r="F83" s="23" t="s">
        <v>33</v>
      </c>
      <c r="G83" s="23" t="s">
        <v>33</v>
      </c>
      <c r="H83" s="21"/>
    </row>
    <row r="84" spans="1:8" x14ac:dyDescent="0.35">
      <c r="A84" s="23" t="s">
        <v>1442</v>
      </c>
      <c r="B84" s="23" t="s">
        <v>1456</v>
      </c>
      <c r="C84" s="23" t="s">
        <v>33</v>
      </c>
      <c r="D84" s="23" t="s">
        <v>33</v>
      </c>
      <c r="E84" s="23" t="s">
        <v>33</v>
      </c>
      <c r="F84" s="23" t="s">
        <v>33</v>
      </c>
      <c r="G84" s="23" t="s">
        <v>33</v>
      </c>
      <c r="H84" s="21"/>
    </row>
    <row r="85" spans="1:8" x14ac:dyDescent="0.35">
      <c r="A85" s="23" t="s">
        <v>1443</v>
      </c>
      <c r="B85" s="23" t="s">
        <v>1457</v>
      </c>
      <c r="C85" s="23" t="s">
        <v>33</v>
      </c>
      <c r="D85" s="23" t="s">
        <v>33</v>
      </c>
      <c r="E85" s="23" t="s">
        <v>33</v>
      </c>
      <c r="F85" s="23" t="s">
        <v>33</v>
      </c>
      <c r="G85" s="23" t="s">
        <v>33</v>
      </c>
      <c r="H85" s="21"/>
    </row>
    <row r="86" spans="1:8" x14ac:dyDescent="0.35">
      <c r="A86" s="23" t="s">
        <v>1460</v>
      </c>
      <c r="B86" s="23" t="s">
        <v>1459</v>
      </c>
      <c r="C86" s="23" t="s">
        <v>33</v>
      </c>
      <c r="D86" s="23" t="s">
        <v>33</v>
      </c>
      <c r="E86" s="23" t="s">
        <v>33</v>
      </c>
      <c r="F86" s="23" t="s">
        <v>33</v>
      </c>
      <c r="G86" s="23" t="s">
        <v>33</v>
      </c>
      <c r="H86" s="21"/>
    </row>
    <row r="87" spans="1:8" outlineLevel="1" x14ac:dyDescent="0.35">
      <c r="A87" s="23" t="s">
        <v>1444</v>
      </c>
      <c r="H87" s="21"/>
    </row>
    <row r="88" spans="1:8" outlineLevel="1" x14ac:dyDescent="0.35">
      <c r="A88" s="23" t="s">
        <v>1445</v>
      </c>
      <c r="H88" s="21"/>
    </row>
    <row r="89" spans="1:8" outlineLevel="1" x14ac:dyDescent="0.35">
      <c r="A89" s="23" t="s">
        <v>1446</v>
      </c>
      <c r="H89" s="21"/>
    </row>
    <row r="90" spans="1:8" outlineLevel="1" x14ac:dyDescent="0.35">
      <c r="A90" s="23" t="s">
        <v>1447</v>
      </c>
      <c r="H90" s="21"/>
    </row>
    <row r="91" spans="1:8" x14ac:dyDescent="0.35">
      <c r="H91" s="21"/>
    </row>
    <row r="92" spans="1:8" x14ac:dyDescent="0.35">
      <c r="H92" s="21"/>
    </row>
    <row r="93" spans="1:8" x14ac:dyDescent="0.35">
      <c r="H93" s="21"/>
    </row>
    <row r="94" spans="1:8" x14ac:dyDescent="0.35">
      <c r="H94" s="21"/>
    </row>
    <row r="95" spans="1:8" x14ac:dyDescent="0.35">
      <c r="H95" s="21"/>
    </row>
    <row r="96" spans="1:8" x14ac:dyDescent="0.35">
      <c r="H96" s="21"/>
    </row>
    <row r="97" spans="8:8" x14ac:dyDescent="0.35">
      <c r="H97" s="21"/>
    </row>
    <row r="98" spans="8:8" x14ac:dyDescent="0.35">
      <c r="H98" s="21"/>
    </row>
    <row r="99" spans="8:8" x14ac:dyDescent="0.35">
      <c r="H99" s="21"/>
    </row>
    <row r="100" spans="8:8" x14ac:dyDescent="0.35">
      <c r="H100" s="21"/>
    </row>
    <row r="101" spans="8:8" x14ac:dyDescent="0.35">
      <c r="H101" s="21"/>
    </row>
    <row r="102" spans="8:8" x14ac:dyDescent="0.35">
      <c r="H102" s="21"/>
    </row>
    <row r="103" spans="8:8" x14ac:dyDescent="0.35">
      <c r="H103" s="21"/>
    </row>
    <row r="104" spans="8:8" x14ac:dyDescent="0.35">
      <c r="H104" s="21"/>
    </row>
    <row r="105" spans="8:8" x14ac:dyDescent="0.35">
      <c r="H105" s="21"/>
    </row>
    <row r="106" spans="8:8" x14ac:dyDescent="0.35">
      <c r="H106" s="21"/>
    </row>
    <row r="107" spans="8:8" x14ac:dyDescent="0.35">
      <c r="H107" s="21"/>
    </row>
    <row r="108" spans="8:8" x14ac:dyDescent="0.35">
      <c r="H108" s="21"/>
    </row>
    <row r="109" spans="8:8" x14ac:dyDescent="0.35">
      <c r="H109" s="21"/>
    </row>
    <row r="110" spans="8:8" x14ac:dyDescent="0.35">
      <c r="H110" s="21"/>
    </row>
    <row r="111" spans="8:8" x14ac:dyDescent="0.35">
      <c r="H111" s="21"/>
    </row>
    <row r="112" spans="8:8" x14ac:dyDescent="0.3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 Insert Nat Trans Templ'!Print_Area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Tartaglia, Matthew</cp:lastModifiedBy>
  <cp:lastPrinted>2024-07-08T08:36:51Z</cp:lastPrinted>
  <dcterms:created xsi:type="dcterms:W3CDTF">2016-04-21T08:07:20Z</dcterms:created>
  <dcterms:modified xsi:type="dcterms:W3CDTF">2025-12-10T21:07:56Z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