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Leverage Ratio Sep-22\"/>
    </mc:Choice>
  </mc:AlternateContent>
  <xr:revisionPtr revIDLastSave="0" documentId="13_ncr:1_{536F49D8-4A8C-4C6D-AC79-43BB61928BCA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C9" i="1" s="1"/>
  <c r="C3" i="1"/>
  <c r="D6" i="2" l="1"/>
  <c r="C8" i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<sst xmlns="http://schemas.openxmlformats.org/spreadsheetml/2006/main" count="50" uniqueCount="43">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</sst>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%20September%202022_CONFIDENTI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Leverage%20Ratio%20Master%20File%2030092022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IND"/>
      <sheetName val="DSB1"/>
      <sheetName val="Mumbai"/>
      <sheetName val="Delhi"/>
      <sheetName val="Mumbai reco"/>
      <sheetName val="Delhi reco"/>
      <sheetName val="SCM FO reco"/>
      <sheetName val="TRIALBAL"/>
      <sheetName val="BSHEET"/>
      <sheetName val="PROFIT_LOSS"/>
      <sheetName val="Financial Trend"/>
      <sheetName val="DSB3"/>
      <sheetName val="DSB4_MAIN"/>
      <sheetName val="DSB4_SEC 6"/>
      <sheetName val="DSBRATIOS"/>
      <sheetName val="segment_BS"/>
      <sheetName val="segment"/>
      <sheetName val="Ratios"/>
      <sheetName val="Comm,exch,brokerage"/>
      <sheetName val="Variance Anlaysis ROR"/>
      <sheetName val="PIVOT"/>
      <sheetName val="MANUAL ENTRIES 20-21"/>
      <sheetName val="Manual Entries- May 2022"/>
      <sheetName val="B.Sheet"/>
      <sheetName val="Mocatta FO B.sheet_OBI"/>
      <sheetName val="Mocatta BO B.sheet_OBI"/>
      <sheetName val="P&amp;L"/>
      <sheetName val="PnL"/>
      <sheetName val="mocatta FO Pnl"/>
      <sheetName val="mocatta BO Pnl"/>
      <sheetName val="segment_P&amp;L"/>
      <sheetName val="Net PSL for Sch 9B"/>
      <sheetName val="Sheet1"/>
      <sheetName val="Variance Analysis ALE"/>
      <sheetName val="BNSGLCXT-04102022"/>
      <sheetName val="Conso India"/>
      <sheetName val="Derivative Turnover"/>
      <sheetName val="TAF-Dec-20"/>
      <sheetName val="IRS"/>
      <sheetName val="IRS K2"/>
      <sheetName val="DEAF"/>
      <sheetName val="Final"/>
      <sheetName val="Import Collection"/>
      <sheetName val="export collection"/>
      <sheetName val="Saving"/>
      <sheetName val="Ageing"/>
      <sheetName val="Rates"/>
      <sheetName val="Rev Repo Int"/>
      <sheetName val="Forex VAR"/>
      <sheetName val="ccy Mapping"/>
      <sheetName val="Schedule map"/>
      <sheetName val="Memo mapping"/>
      <sheetName val="BNSGL VS PSGL"/>
      <sheetName val="OBI_B.sheet Conso"/>
      <sheetName val="APAC TB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278678.00197940005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2565.6139576732157</v>
          </cell>
        </row>
        <row r="30">
          <cell r="B30">
            <v>3181.1233809550545</v>
          </cell>
          <cell r="D30">
            <v>1320.8058613438404</v>
          </cell>
        </row>
        <row r="36">
          <cell r="C36">
            <v>183.45256212078476</v>
          </cell>
          <cell r="D36">
            <v>227.60028137492236</v>
          </cell>
        </row>
        <row r="58">
          <cell r="C58">
            <v>0</v>
          </cell>
        </row>
        <row r="86">
          <cell r="B86">
            <v>37.713499999999996</v>
          </cell>
        </row>
        <row r="87">
          <cell r="B87">
            <v>0</v>
          </cell>
        </row>
        <row r="91">
          <cell r="B91">
            <v>1739.5051999999998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workbookViewId="0">
      <selection activeCell="C10" sqref="C10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ROUND(+[1]DSB1!$E$99*100,0)+2</f>
        <v>27867802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2276002.8137492235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13208058.613438405</v>
      </c>
    </row>
    <row r="9" spans="1:3" x14ac:dyDescent="0.45">
      <c r="A9" s="31">
        <v>7</v>
      </c>
      <c r="B9" s="9" t="s">
        <v>10</v>
      </c>
      <c r="C9" s="11">
        <f>+'DF 18 leverage'!D7</f>
        <v>-377134.99999999994</v>
      </c>
    </row>
    <row r="10" spans="1:3" x14ac:dyDescent="0.45">
      <c r="A10" s="30">
        <v>8</v>
      </c>
      <c r="B10" s="22" t="s">
        <v>11</v>
      </c>
      <c r="C10" s="23">
        <f>SUM(C3:C9)</f>
        <v>42974728.427187629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abSelected="1" topLeftCell="D21" workbookViewId="0">
      <selection activeCell="F21" sqref="F21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26033276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-377134.99999999994</v>
      </c>
    </row>
    <row r="8" spans="2:4" x14ac:dyDescent="0.45">
      <c r="B8" s="9">
        <v>3</v>
      </c>
      <c r="C8" s="22" t="s">
        <v>39</v>
      </c>
      <c r="D8" s="12">
        <f>SUM(D6:D7)</f>
        <v>25656141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1834525.6212078477</v>
      </c>
    </row>
    <row r="11" spans="2:4" x14ac:dyDescent="0.45">
      <c r="B11" s="9">
        <v>5</v>
      </c>
      <c r="C11" s="9" t="s">
        <v>19</v>
      </c>
      <c r="D11" s="14">
        <f>+[2]Sheet2!$D$36*10000</f>
        <v>2276002.8137492235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4110528.4349570712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0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0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31811233.809550546</v>
      </c>
    </row>
    <row r="28" spans="2:4" x14ac:dyDescent="0.45">
      <c r="B28" s="9">
        <v>18</v>
      </c>
      <c r="C28" s="9" t="s">
        <v>32</v>
      </c>
      <c r="D28" s="14">
        <f>-(D27-D29)</f>
        <v>-18603175.196112141</v>
      </c>
    </row>
    <row r="29" spans="2:4" x14ac:dyDescent="0.45">
      <c r="B29" s="9">
        <v>19</v>
      </c>
      <c r="C29" s="22" t="s">
        <v>33</v>
      </c>
      <c r="D29" s="12">
        <f>+[2]Sheet2!$D$30*10000</f>
        <v>13208058.613438405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17395052</v>
      </c>
    </row>
    <row r="32" spans="2:4" x14ac:dyDescent="0.45">
      <c r="B32" s="9">
        <v>21</v>
      </c>
      <c r="C32" s="22" t="s">
        <v>36</v>
      </c>
      <c r="D32" s="23">
        <f>+D8+D17+D24+D29</f>
        <v>42974728.048395477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40.477398671169645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2023-01-04T09:10:24Z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