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Leverage Ratio Jun-21\"/>
    </mc:Choice>
  </mc:AlternateContent>
  <xr:revisionPtr revIDLastSave="0" documentId="13_ncr:1_{DA54500A-6014-4806-8609-464EB96C3116}" xr6:coauthVersionLast="45" xr6:coauthVersionMax="45" xr10:uidLastSave="{00000000-0000-0000-0000-000000000000}"/>
  <bookViews>
    <workbookView xWindow="-98" yWindow="-98" windowWidth="19396" windowHeight="10395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D31" i="2"/>
  <c r="D29" i="2"/>
  <c r="D27" i="2"/>
  <c r="D19" i="2"/>
  <c r="D11" i="2"/>
  <c r="D10" i="2"/>
  <c r="D7" i="2"/>
  <c r="D6" i="2" s="1"/>
  <c r="C3" i="1"/>
  <c r="C8" i="1" l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<sst xmlns="http://schemas.openxmlformats.org/spreadsheetml/2006/main" count="50" uniqueCount="43">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</sst>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%20June%20202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Leverage%20Ratio%20Master%20File%2030062021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IND"/>
      <sheetName val="DSB1"/>
      <sheetName val="TRIALBAL"/>
      <sheetName val="Mumbai"/>
      <sheetName val="Delhi"/>
      <sheetName val="Mumbai reco"/>
      <sheetName val="Delhi reco"/>
      <sheetName val="SCM FO reco"/>
      <sheetName val="BSHEET"/>
      <sheetName val="PROFIT_LOSS"/>
      <sheetName val="DSB3"/>
      <sheetName val="DSB4_MAIN"/>
      <sheetName val="DSB4_SEC 6"/>
      <sheetName val="BNSGLCXT"/>
      <sheetName val="PnL"/>
      <sheetName val="MANUAL ENTRIES 17-18"/>
      <sheetName val="DSBRATIOS"/>
      <sheetName val="segment_BS"/>
      <sheetName val="segment"/>
      <sheetName val="Ratios"/>
      <sheetName val="B.Sheet"/>
      <sheetName val="Mocatta FO B.sheet_OBI"/>
      <sheetName val="Mocatta BO B.sheet_OBI"/>
      <sheetName val="P&amp;L"/>
      <sheetName val="mocatta FO Pnl"/>
      <sheetName val="mocatta BO Pnl"/>
      <sheetName val="segment_P&amp;L"/>
      <sheetName val="Conso India"/>
      <sheetName val="MANUAL ENTRIES 18-19"/>
      <sheetName val="Net PSL for Sch 9B"/>
      <sheetName val="Sheet1"/>
      <sheetName val="Variance Analysis ALE"/>
      <sheetName val="DEAF"/>
      <sheetName val="Comm,exch,brokerage"/>
      <sheetName val="PIVOT"/>
      <sheetName val="Variance Anlaysis ROR"/>
      <sheetName val="TAF-Dec-20"/>
      <sheetName val="IRS"/>
      <sheetName val="IRS K2"/>
      <sheetName val="Final"/>
      <sheetName val="Import Collection"/>
      <sheetName val="export collection"/>
      <sheetName val="Saving"/>
      <sheetName val="Ageing"/>
      <sheetName val="Rates"/>
      <sheetName val="Derivative Turnover"/>
      <sheetName val="Forex VAR"/>
      <sheetName val="Rev Repo Int"/>
      <sheetName val="ccy Mapping"/>
      <sheetName val="Schedule map"/>
      <sheetName val="Memo mapping"/>
      <sheetName val="APAC TB"/>
      <sheetName val="BNSGL VS PSGL"/>
      <sheetName val="OBI_B.sheet Conso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550972.14910929487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4928.2047820586095</v>
          </cell>
        </row>
        <row r="30">
          <cell r="B30">
            <v>5632.5943068765646</v>
          </cell>
          <cell r="D30">
            <v>1809.2048708211273</v>
          </cell>
        </row>
        <row r="36">
          <cell r="C36">
            <v>90.095259057340016</v>
          </cell>
          <cell r="D36">
            <v>352.50296551693566</v>
          </cell>
        </row>
        <row r="58">
          <cell r="C58">
            <v>450</v>
          </cell>
        </row>
        <row r="86">
          <cell r="B86">
            <v>41.421449977000002</v>
          </cell>
        </row>
        <row r="87">
          <cell r="B87">
            <v>0</v>
          </cell>
        </row>
        <row r="91">
          <cell r="B91">
            <v>1710.954250023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1" sqref="C1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+[1]DSB1!$E$99*100</f>
        <v>55097214.910929486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3525029.6551693566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18092048.708211273</v>
      </c>
    </row>
    <row r="9" spans="1:3" x14ac:dyDescent="0.45">
      <c r="A9" s="31">
        <v>7</v>
      </c>
      <c r="B9" s="9" t="s">
        <v>10</v>
      </c>
      <c r="C9" s="11">
        <f>+'DF 18 leverage'!D7</f>
        <v>-414214.49976999999</v>
      </c>
    </row>
    <row r="10" spans="1:3" x14ac:dyDescent="0.45">
      <c r="A10" s="30">
        <v>8</v>
      </c>
      <c r="B10" s="22" t="s">
        <v>11</v>
      </c>
      <c r="C10" s="23">
        <f>SUM(C3:C9)</f>
        <v>76300078.774540111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21" workbookViewId="0">
      <selection activeCell="D34" sqref="D34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49696263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-414214.49976999999</v>
      </c>
    </row>
    <row r="8" spans="2:4" x14ac:dyDescent="0.45">
      <c r="B8" s="9">
        <v>3</v>
      </c>
      <c r="C8" s="22" t="s">
        <v>39</v>
      </c>
      <c r="D8" s="12">
        <f>SUM(D6:D7)</f>
        <v>49282048.500229999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900952.59057340014</v>
      </c>
    </row>
    <row r="11" spans="2:4" x14ac:dyDescent="0.45">
      <c r="B11" s="9">
        <v>5</v>
      </c>
      <c r="C11" s="9" t="s">
        <v>19</v>
      </c>
      <c r="D11" s="14">
        <f>+[2]Sheet2!$D$36*10000</f>
        <v>3525029.6551693566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4425982.2457427569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4500000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4500000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56325943.068765648</v>
      </c>
    </row>
    <row r="28" spans="2:4" x14ac:dyDescent="0.45">
      <c r="B28" s="9">
        <v>18</v>
      </c>
      <c r="C28" s="9" t="s">
        <v>32</v>
      </c>
      <c r="D28" s="14">
        <f>-(D27-D29)</f>
        <v>-38233894.360554375</v>
      </c>
    </row>
    <row r="29" spans="2:4" x14ac:dyDescent="0.45">
      <c r="B29" s="9">
        <v>19</v>
      </c>
      <c r="C29" s="22" t="s">
        <v>33</v>
      </c>
      <c r="D29" s="12">
        <f>+[2]Sheet2!$D$30*10000</f>
        <v>18092048.708211273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17109542.500229999</v>
      </c>
    </row>
    <row r="32" spans="2:4" x14ac:dyDescent="0.45">
      <c r="B32" s="9">
        <v>21</v>
      </c>
      <c r="C32" s="22" t="s">
        <v>36</v>
      </c>
      <c r="D32" s="23">
        <f>+D8+D17+D24+D29</f>
        <v>76300079.454184026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22.424016623080689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2021-08-26T13:59:45Z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