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Jun-20\"/>
    </mc:Choice>
  </mc:AlternateContent>
  <xr:revisionPtr revIDLastSave="0" documentId="13_ncr:1_{53960600-D928-485C-93FD-7B40928675EB}" xr6:coauthVersionLast="44" xr6:coauthVersionMax="44" xr10:uidLastSave="{00000000-0000-0000-0000-000000000000}"/>
  <bookViews>
    <workbookView xWindow="-98" yWindow="-98" windowWidth="19396" windowHeight="10395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D6" i="2" s="1"/>
  <c r="C3" i="1"/>
  <c r="C8" i="1" l="1"/>
  <c r="D24" i="2"/>
  <c r="C6" i="1"/>
  <c r="D17" i="2"/>
  <c r="C9" i="1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<sst xmlns="http://schemas.openxmlformats.org/spreadsheetml/2006/main" count="50" uniqueCount="43">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</sst>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June%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%20of%20new%20format%20Jun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P&amp;L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DSB1"/>
      <sheetName val="TRIALBAL"/>
      <sheetName val="DSB4_MAIN"/>
      <sheetName val="DSB4_SEC 6"/>
      <sheetName val="Mumbai"/>
      <sheetName val="Delhi"/>
      <sheetName val="Mumbai reco"/>
      <sheetName val="Delhi reco"/>
      <sheetName val="SCM FO reco"/>
      <sheetName val="BSHEET"/>
      <sheetName val="MANUAL ENTRIES 17-18"/>
      <sheetName val="DSBRATIOS"/>
      <sheetName val="segment_BS"/>
      <sheetName val="segment"/>
      <sheetName val="Ratios"/>
      <sheetName val="PROFIT_LOSS"/>
      <sheetName val="segment_P&amp;L"/>
      <sheetName val="DSB3"/>
      <sheetName val="MANUAL ENTRIES 18-19"/>
      <sheetName val="Net PSL for Sch 9B"/>
      <sheetName val="Sheet1"/>
      <sheetName val="Version Control"/>
      <sheetName val="Variance Analysis ALE"/>
      <sheetName val="Variance Anlaysis R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99">
          <cell r="E99">
            <v>635489.70812890003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Sheet3"/>
    </sheetNames>
    <sheetDataSet>
      <sheetData sheetId="0">
        <row r="20">
          <cell r="D20">
            <v>5999.2569255721864</v>
          </cell>
        </row>
        <row r="30">
          <cell r="B30">
            <v>7070.4738242212143</v>
          </cell>
          <cell r="D30">
            <v>2137.462456156165</v>
          </cell>
        </row>
        <row r="36">
          <cell r="C36">
            <v>79.329368739812537</v>
          </cell>
          <cell r="D36">
            <v>289.00826232240377</v>
          </cell>
        </row>
        <row r="58">
          <cell r="C58">
            <v>230</v>
          </cell>
        </row>
        <row r="86">
          <cell r="B86">
            <v>46.310786977000006</v>
          </cell>
        </row>
        <row r="87">
          <cell r="B87">
            <v>0</v>
          </cell>
        </row>
        <row r="91">
          <cell r="B91">
            <v>1701.6141130229998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3" sqref="C3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+[1]DSB1!$E$99*100</f>
        <v>63548970.812890001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2890082.6232240377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21374624.561561652</v>
      </c>
    </row>
    <row r="9" spans="1:3" x14ac:dyDescent="0.45">
      <c r="A9" s="31">
        <v>7</v>
      </c>
      <c r="B9" s="9" t="s">
        <v>10</v>
      </c>
      <c r="C9" s="11">
        <f>+'DF 18 leverage'!D7+0.5</f>
        <v>-463107.36977000005</v>
      </c>
    </row>
    <row r="10" spans="1:3" x14ac:dyDescent="0.45">
      <c r="A10" s="30">
        <v>8</v>
      </c>
      <c r="B10" s="22" t="s">
        <v>11</v>
      </c>
      <c r="C10" s="23">
        <f>SUM(C3:C9)</f>
        <v>87350570.627905682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11" workbookViewId="0">
      <selection activeCell="D11" sqref="D11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60455678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-463107.86977000005</v>
      </c>
    </row>
    <row r="8" spans="2:4" x14ac:dyDescent="0.45">
      <c r="B8" s="9">
        <v>3</v>
      </c>
      <c r="C8" s="22" t="s">
        <v>39</v>
      </c>
      <c r="D8" s="12">
        <f>SUM(D6:D7)</f>
        <v>59992570.130230002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793293.68739812542</v>
      </c>
    </row>
    <row r="11" spans="2:4" x14ac:dyDescent="0.45">
      <c r="B11" s="9">
        <v>5</v>
      </c>
      <c r="C11" s="9" t="s">
        <v>19</v>
      </c>
      <c r="D11" s="14">
        <f>+[2]Sheet2!$D$36*10000</f>
        <v>2890082.6232240377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3683376.3106221631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2300000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2300000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70704738.242212147</v>
      </c>
    </row>
    <row r="28" spans="2:4" x14ac:dyDescent="0.45">
      <c r="B28" s="9">
        <v>18</v>
      </c>
      <c r="C28" s="9" t="s">
        <v>32</v>
      </c>
      <c r="D28" s="14">
        <f>-(D27-D29)</f>
        <v>-49330113.680650495</v>
      </c>
    </row>
    <row r="29" spans="2:4" x14ac:dyDescent="0.45">
      <c r="B29" s="9">
        <v>19</v>
      </c>
      <c r="C29" s="22" t="s">
        <v>33</v>
      </c>
      <c r="D29" s="12">
        <f>+[2]Sheet2!$D$30*10000</f>
        <v>21374624.561561652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17016141.130229998</v>
      </c>
    </row>
    <row r="32" spans="2:4" x14ac:dyDescent="0.45">
      <c r="B32" s="9">
        <v>21</v>
      </c>
      <c r="C32" s="22" t="s">
        <v>36</v>
      </c>
      <c r="D32" s="23">
        <f>+D8+D17+D24+D29</f>
        <v>87350571.002413809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19.480286087379763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2020-09-10T18:51:18Z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